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t\Desktop\"/>
    </mc:Choice>
  </mc:AlternateContent>
  <xr:revisionPtr revIDLastSave="0" documentId="13_ncr:1_{D63E091F-56C3-4107-B32B-6D6636347747}" xr6:coauthVersionLast="47" xr6:coauthVersionMax="47" xr10:uidLastSave="{00000000-0000-0000-0000-000000000000}"/>
  <bookViews>
    <workbookView xWindow="6490" yWindow="450" windowWidth="16140" windowHeight="14290" xr2:uid="{00000000-000D-0000-FFFF-FFFF00000000}"/>
  </bookViews>
  <sheets>
    <sheet name="TransferMatrix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8" i="4" s="1"/>
  <c r="D10" i="4" s="1"/>
  <c r="D12" i="4" s="1"/>
  <c r="D4" i="4"/>
  <c r="O13" i="4"/>
  <c r="O12" i="4"/>
  <c r="N13" i="4"/>
  <c r="N12" i="4"/>
  <c r="O10" i="4"/>
  <c r="O6" i="4"/>
  <c r="H12" i="4"/>
  <c r="H10" i="4"/>
  <c r="H6" i="4"/>
  <c r="O2" i="4"/>
  <c r="H2" i="4"/>
  <c r="N9" i="4" l="1"/>
  <c r="O9" i="4"/>
  <c r="O8" i="4"/>
  <c r="N8" i="4"/>
  <c r="G8" i="4"/>
  <c r="H8" i="4"/>
  <c r="H9" i="4"/>
  <c r="G9" i="4"/>
  <c r="N5" i="4"/>
  <c r="O4" i="4"/>
  <c r="O5" i="4"/>
  <c r="N4" i="4"/>
  <c r="G5" i="4"/>
  <c r="H4" i="4"/>
  <c r="H5" i="4"/>
  <c r="G4" i="4"/>
  <c r="S2" i="4"/>
  <c r="R4" i="4" s="1"/>
  <c r="L2" i="4"/>
  <c r="J4" i="4" s="1"/>
  <c r="S4" i="4" l="1"/>
  <c r="K4" i="4"/>
  <c r="L4" i="4"/>
  <c r="Q4" i="4"/>
  <c r="Q6" i="4" l="1"/>
  <c r="S6" i="4"/>
  <c r="K6" i="4"/>
  <c r="R6" i="4"/>
  <c r="J6" i="4"/>
  <c r="L6" i="4"/>
  <c r="Q8" i="4" l="1"/>
  <c r="L8" i="4"/>
  <c r="K8" i="4"/>
  <c r="J8" i="4"/>
  <c r="R8" i="4"/>
  <c r="S8" i="4"/>
  <c r="Q10" i="4" l="1"/>
  <c r="S10" i="4"/>
  <c r="L10" i="4"/>
  <c r="K10" i="4"/>
  <c r="J10" i="4"/>
  <c r="R10" i="4"/>
  <c r="Q12" i="4" l="1"/>
  <c r="R12" i="4"/>
  <c r="S12" i="4"/>
  <c r="K12" i="4"/>
  <c r="J12" i="4"/>
  <c r="L12" i="4"/>
</calcChain>
</file>

<file path=xl/sharedStrings.xml><?xml version="1.0" encoding="utf-8"?>
<sst xmlns="http://schemas.openxmlformats.org/spreadsheetml/2006/main" count="26" uniqueCount="21">
  <si>
    <t>DRIFT</t>
  </si>
  <si>
    <t>QUADR</t>
  </si>
  <si>
    <t>Beampipe</t>
  </si>
  <si>
    <t>Dipole</t>
  </si>
  <si>
    <t>SBEND</t>
  </si>
  <si>
    <t>Element</t>
  </si>
  <si>
    <t>Element Type</t>
  </si>
  <si>
    <t xml:space="preserve">   Length   </t>
  </si>
  <si>
    <t xml:space="preserve">Total Dist. </t>
  </si>
  <si>
    <t xml:space="preserve">   Beta-x   </t>
  </si>
  <si>
    <t xml:space="preserve">  Alpha-x   </t>
  </si>
  <si>
    <t xml:space="preserve">   k-quad   </t>
  </si>
  <si>
    <t>Q1</t>
  </si>
  <si>
    <t>Q2</t>
  </si>
  <si>
    <t>Gamma-x</t>
    <phoneticPr fontId="18"/>
  </si>
  <si>
    <t>Gamma-y</t>
    <phoneticPr fontId="18"/>
  </si>
  <si>
    <t>Transfer Matrix(y)</t>
    <phoneticPr fontId="18"/>
  </si>
  <si>
    <t>Transfer Matrix(x)</t>
    <phoneticPr fontId="18"/>
  </si>
  <si>
    <t xml:space="preserve">   Beta-y</t>
    <phoneticPr fontId="18"/>
  </si>
  <si>
    <t xml:space="preserve">   Alpha-y</t>
    <phoneticPr fontId="18"/>
  </si>
  <si>
    <t>Angle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</si>
</sst>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>
      <alignment vertical="center"/>
    </xf>
    <xf numFmtId="11" fontId="0" fillId="0" borderId="0" xfId="0" applyNumberFormat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1" fontId="0" fillId="0" borderId="0" xfId="0" applyNumberFormat="1" applyFill="1">
      <alignment vertical="center"/>
    </xf>
    <xf numFmtId="176" fontId="0" fillId="0" borderId="1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138547</xdr:colOff>
      <xdr:row>0</xdr:row>
      <xdr:rowOff>46187</xdr:rowOff>
    </xdr:from>
    <xdr:to>
      <xdr:col>22</xdr:col>
      <xdr:colOff>381001</xdr:colOff>
      <xdr:row>2</xdr:row>
      <xdr:rowOff>166837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1E7FF19-4742-4D64-B713-2DA864082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2092" y="46187"/>
          <a:ext cx="1558636" cy="58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80817</xdr:colOff>
      <xdr:row>3</xdr:row>
      <xdr:rowOff>11552</xdr:rowOff>
    </xdr:from>
    <xdr:to>
      <xdr:col>26</xdr:col>
      <xdr:colOff>346363</xdr:colOff>
      <xdr:row>7</xdr:row>
      <xdr:rowOff>127001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F2DE699-BDAD-448E-85E7-CF15D18268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293"/>
        <a:stretch/>
      </xdr:blipFill>
      <xdr:spPr bwMode="auto">
        <a:xfrm>
          <a:off x="13554362" y="704279"/>
          <a:ext cx="4214091" cy="1039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57727</xdr:colOff>
      <xdr:row>21</xdr:row>
      <xdr:rowOff>57727</xdr:rowOff>
    </xdr:from>
    <xdr:to>
      <xdr:col>25</xdr:col>
      <xdr:colOff>196273</xdr:colOff>
      <xdr:row>37</xdr:row>
      <xdr:rowOff>70465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CF0E41E-85D0-4385-9020-79393359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3636" y="4906818"/>
          <a:ext cx="3429000" cy="3707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80819</xdr:colOff>
      <xdr:row>7</xdr:row>
      <xdr:rowOff>157178</xdr:rowOff>
    </xdr:from>
    <xdr:to>
      <xdr:col>29</xdr:col>
      <xdr:colOff>324426</xdr:colOff>
      <xdr:row>20</xdr:row>
      <xdr:rowOff>200889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2AB4F60-769D-4C67-B36F-8BC801B2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364" y="1773542"/>
          <a:ext cx="6166425" cy="3045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65D4-9902-47F6-9A31-DD05F2C04518}">
  <dimension ref="A1:S22"/>
  <sheetViews>
    <sheetView tabSelected="1" zoomScale="85" zoomScaleNormal="85" workbookViewId="0">
      <selection activeCell="F10" sqref="F10"/>
    </sheetView>
  </sheetViews>
  <sheetFormatPr defaultRowHeight="18" x14ac:dyDescent="0.55000000000000004"/>
  <cols>
    <col min="1" max="1" width="12.08203125" style="1" bestFit="1" customWidth="1"/>
    <col min="2" max="2" width="13.75" style="1" bestFit="1" customWidth="1"/>
    <col min="3" max="3" width="9.1640625" style="1" bestFit="1" customWidth="1"/>
    <col min="4" max="4" width="10.08203125" style="1" bestFit="1" customWidth="1"/>
    <col min="5" max="5" width="10.08203125" style="1" customWidth="1"/>
    <col min="6" max="6" width="10.6640625" bestFit="1" customWidth="1"/>
    <col min="7" max="16384" width="8.6640625" style="1"/>
  </cols>
  <sheetData>
    <row r="1" spans="1:19" ht="18.5" thickBot="1" x14ac:dyDescent="0.6">
      <c r="A1" t="s">
        <v>5</v>
      </c>
      <c r="B1" t="s">
        <v>6</v>
      </c>
      <c r="C1" s="1" t="s">
        <v>7</v>
      </c>
      <c r="D1" s="1" t="s">
        <v>8</v>
      </c>
      <c r="E1" s="14" t="s">
        <v>20</v>
      </c>
      <c r="F1" t="s">
        <v>11</v>
      </c>
      <c r="G1" s="1" t="s">
        <v>17</v>
      </c>
      <c r="J1" s="1" t="s">
        <v>9</v>
      </c>
      <c r="K1" s="1" t="s">
        <v>10</v>
      </c>
      <c r="L1" s="1" t="s">
        <v>14</v>
      </c>
      <c r="N1" s="1" t="s">
        <v>16</v>
      </c>
      <c r="Q1" s="1" t="s">
        <v>18</v>
      </c>
      <c r="R1" s="1" t="s">
        <v>19</v>
      </c>
      <c r="S1" s="1" t="s">
        <v>15</v>
      </c>
    </row>
    <row r="2" spans="1:19" s="8" customFormat="1" x14ac:dyDescent="0.55000000000000004">
      <c r="A2" s="7" t="s">
        <v>2</v>
      </c>
      <c r="B2" s="7" t="s">
        <v>0</v>
      </c>
      <c r="C2" s="8">
        <v>0.2</v>
      </c>
      <c r="D2" s="8">
        <v>0</v>
      </c>
      <c r="F2" s="9"/>
      <c r="G2" s="10">
        <v>1</v>
      </c>
      <c r="H2" s="11">
        <f>C2</f>
        <v>0.2</v>
      </c>
      <c r="J2" s="8">
        <v>0.1</v>
      </c>
      <c r="K2" s="8">
        <v>-1.4</v>
      </c>
      <c r="L2" s="8">
        <f>(1+K2^2)/J2</f>
        <v>29.599999999999998</v>
      </c>
      <c r="N2" s="10">
        <v>1</v>
      </c>
      <c r="O2" s="11">
        <f>C2</f>
        <v>0.2</v>
      </c>
      <c r="Q2" s="8">
        <v>0.14000000000000001</v>
      </c>
      <c r="R2" s="8">
        <v>1.9</v>
      </c>
      <c r="S2" s="8">
        <f>(1+R2^2)/Q2</f>
        <v>32.928571428571423</v>
      </c>
    </row>
    <row r="3" spans="1:19" s="8" customFormat="1" ht="18.5" thickBot="1" x14ac:dyDescent="0.6">
      <c r="A3" s="7"/>
      <c r="B3" s="7"/>
      <c r="F3" s="9"/>
      <c r="G3" s="12">
        <v>0</v>
      </c>
      <c r="H3" s="13">
        <v>1</v>
      </c>
      <c r="N3" s="12">
        <v>0</v>
      </c>
      <c r="O3" s="13">
        <v>1</v>
      </c>
    </row>
    <row r="4" spans="1:19" s="8" customFormat="1" x14ac:dyDescent="0.55000000000000004">
      <c r="A4" s="7" t="s">
        <v>12</v>
      </c>
      <c r="B4" s="7" t="s">
        <v>1</v>
      </c>
      <c r="C4" s="8">
        <v>0.2</v>
      </c>
      <c r="D4" s="8">
        <f>C2+D2</f>
        <v>0.2</v>
      </c>
      <c r="F4" s="9">
        <v>-30</v>
      </c>
      <c r="G4" s="10">
        <f>COS(SQRT(-F4)*0.2)</f>
        <v>0.45765074905001191</v>
      </c>
      <c r="H4" s="11">
        <f>SIN(SQRT(-F4)*0.2)/SQRT(-F4)</f>
        <v>0.16233255905639746</v>
      </c>
      <c r="J4" s="8">
        <f>G2^2*J2-2*G2*H2*K2+H2^2*L2</f>
        <v>1.8440000000000001</v>
      </c>
      <c r="K4" s="8">
        <f>-G2*G3*J2+(H2*G3+G2*H3)*K2-H2*H3*L2</f>
        <v>-7.32</v>
      </c>
      <c r="L4" s="8">
        <f>G3^2*J2-2*G3*H3*K2+H3^2*L2</f>
        <v>29.599999999999998</v>
      </c>
      <c r="N4" s="10">
        <f>COSH(SQRT(-F4)*0.2)</f>
        <v>1.6624521205607889</v>
      </c>
      <c r="O4" s="11">
        <f>SINH(SQRT(-F4)*0.2)/SQRT(-F4)</f>
        <v>0.24246972684970133</v>
      </c>
      <c r="Q4" s="8">
        <f>N2^2*Q2-2*N2*O2*R2+O2^2*S2</f>
        <v>0.69714285714285718</v>
      </c>
      <c r="R4" s="8">
        <f>-N2*N3*Q2+(O2*N3+N2*O3)*R2-O2*O3*S2</f>
        <v>-4.6857142857142851</v>
      </c>
      <c r="S4" s="8">
        <f>N3^2*Q2-2*N3*O3*R2+O3^2*S2</f>
        <v>32.928571428571423</v>
      </c>
    </row>
    <row r="5" spans="1:19" s="8" customFormat="1" ht="18.5" thickBot="1" x14ac:dyDescent="0.6">
      <c r="A5" s="7"/>
      <c r="B5" s="7"/>
      <c r="F5" s="9"/>
      <c r="G5" s="12">
        <f>-SIN(SQRT(-F4)*0.2)*SQRT(-F4)</f>
        <v>-4.869976771691924</v>
      </c>
      <c r="H5" s="13">
        <f>COS(SQRT(-F4)*0.2)</f>
        <v>0.45765074905001191</v>
      </c>
      <c r="N5" s="12">
        <f>SINH(SQRT(-F4)*0.2)*SQRT(-F4)</f>
        <v>7.2740918054910404</v>
      </c>
      <c r="O5" s="13">
        <f>COSH(SQRT(-F4)*0.2)</f>
        <v>1.6624521205607889</v>
      </c>
    </row>
    <row r="6" spans="1:19" s="8" customFormat="1" x14ac:dyDescent="0.55000000000000004">
      <c r="A6" s="7" t="s">
        <v>2</v>
      </c>
      <c r="B6" s="7" t="s">
        <v>0</v>
      </c>
      <c r="C6" s="8">
        <v>0.1</v>
      </c>
      <c r="D6" s="8">
        <f>C4+D4</f>
        <v>0.4</v>
      </c>
      <c r="F6" s="9"/>
      <c r="G6" s="10">
        <v>1</v>
      </c>
      <c r="H6" s="11">
        <f>C6</f>
        <v>0.1</v>
      </c>
      <c r="J6" s="8">
        <f>G4^2*J4-2*G4*H4*K4+H4^2*L4</f>
        <v>2.2538594442510078</v>
      </c>
      <c r="K6" s="8">
        <f>-G4*G5*J4+(H4*G5+G4*H5)*K4-H4*H5*L4</f>
        <v>6.1645171889298629</v>
      </c>
      <c r="L6" s="8">
        <f>G5^2*J4-2*G5*H5*K4+H5^2*L4</f>
        <v>17.304216672469774</v>
      </c>
      <c r="N6" s="10">
        <v>1</v>
      </c>
      <c r="O6" s="11">
        <f>C6</f>
        <v>0.1</v>
      </c>
      <c r="Q6" s="8">
        <f>N4^2*Q4-2*N4*O4*R4+O4^2*S4</f>
        <v>7.6402184262415282</v>
      </c>
      <c r="R6" s="8">
        <f>-N4*N5*Q4+(O4*N5+N4*O5)*R4-O4*O5*S4</f>
        <v>-42.918293245571093</v>
      </c>
      <c r="S6" s="8">
        <f>N5^2*Q4-2*N5*O5*R4+O5^2*S4</f>
        <v>241.2208385015316</v>
      </c>
    </row>
    <row r="7" spans="1:19" s="8" customFormat="1" ht="18.5" thickBot="1" x14ac:dyDescent="0.6">
      <c r="A7" s="7"/>
      <c r="B7" s="7"/>
      <c r="F7" s="9"/>
      <c r="G7" s="12">
        <v>0</v>
      </c>
      <c r="H7" s="13">
        <v>1</v>
      </c>
      <c r="N7" s="12">
        <v>0</v>
      </c>
      <c r="O7" s="13">
        <v>1</v>
      </c>
    </row>
    <row r="8" spans="1:19" s="8" customFormat="1" x14ac:dyDescent="0.55000000000000004">
      <c r="A8" s="7" t="s">
        <v>13</v>
      </c>
      <c r="B8" s="7" t="s">
        <v>1</v>
      </c>
      <c r="C8" s="8">
        <v>0.2</v>
      </c>
      <c r="D8" s="8">
        <f>C6+D6</f>
        <v>0.5</v>
      </c>
      <c r="F8" s="9">
        <v>25</v>
      </c>
      <c r="G8" s="10">
        <f>COSH(SQRT(F8)*0.2)</f>
        <v>1.5430806348152437</v>
      </c>
      <c r="H8" s="11">
        <f>SINH(SQRT(F8)*0.2)/SQRT(F8)</f>
        <v>0.23504023872876029</v>
      </c>
      <c r="J8" s="8">
        <f>G6^2*J6-2*G6*H6*K6+H6^2*L6</f>
        <v>1.1939981731897329</v>
      </c>
      <c r="K8" s="8">
        <f>-G6*G7*J6+(H6*G7+G6*H7)*K6-H6*H7*L6</f>
        <v>4.4340955216828855</v>
      </c>
      <c r="L8" s="8">
        <f>G7^2*J6-2*G7*H7*K6+H7^2*L6</f>
        <v>17.304216672469774</v>
      </c>
      <c r="N8" s="10">
        <f>COS(SQRT(F8)*0.2)</f>
        <v>0.54030230586813977</v>
      </c>
      <c r="O8" s="11">
        <f>SIN(SQRT(F8)*0.2)/SQRT(F8)</f>
        <v>0.1682941969615793</v>
      </c>
      <c r="Q8" s="8">
        <f>N6^2*Q6-2*N6*O6*R6+O6^2*S6</f>
        <v>18.63608546037106</v>
      </c>
      <c r="R8" s="8">
        <f>-N6*N7*Q6+(O6*N7+N6*O7)*R6-O6*O7*S6</f>
        <v>-67.040377095724253</v>
      </c>
      <c r="S8" s="8">
        <f>N7^2*Q6-2*N7*O7*R6+O7^2*S6</f>
        <v>241.2208385015316</v>
      </c>
    </row>
    <row r="9" spans="1:19" s="8" customFormat="1" ht="18.5" thickBot="1" x14ac:dyDescent="0.6">
      <c r="A9" s="7"/>
      <c r="B9" s="7"/>
      <c r="F9" s="9"/>
      <c r="G9" s="12">
        <f>SINH(SQRT(F8)*0.2)*SQRT(F8)</f>
        <v>5.8760059682190064</v>
      </c>
      <c r="H9" s="13">
        <f>COSH(SQRT(F8)*0.2)</f>
        <v>1.5430806348152437</v>
      </c>
      <c r="N9" s="12">
        <f>-SIN(SQRT(F8)*0.2)*SQRT(F8)</f>
        <v>-4.2073549240394827</v>
      </c>
      <c r="O9" s="13">
        <f>COS(SQRT(F8)*0.2)</f>
        <v>0.54030230586813977</v>
      </c>
    </row>
    <row r="10" spans="1:19" s="8" customFormat="1" x14ac:dyDescent="0.55000000000000004">
      <c r="A10" s="7" t="s">
        <v>2</v>
      </c>
      <c r="B10" s="7" t="s">
        <v>0</v>
      </c>
      <c r="C10" s="8">
        <v>0.2</v>
      </c>
      <c r="D10" s="8">
        <f>C8+D8</f>
        <v>0.7</v>
      </c>
      <c r="F10" s="9"/>
      <c r="G10" s="10">
        <v>1</v>
      </c>
      <c r="H10" s="11">
        <f>C10</f>
        <v>0.2</v>
      </c>
      <c r="J10" s="8">
        <f>G8^2*J8-2*G8*H8*K8+H8^2*L8</f>
        <v>0.58261003392772204</v>
      </c>
      <c r="K10" s="8">
        <f>-G8*G9*J8+(H8*G9+G8*H9)*K8-H8*H9*L8</f>
        <v>-0.42022452174888603</v>
      </c>
      <c r="L10" s="8">
        <f>G9^2*J8-2*G9*H9*K8+H9^2*L8</f>
        <v>2.019513190919497</v>
      </c>
      <c r="N10" s="10">
        <v>1</v>
      </c>
      <c r="O10" s="11">
        <f>C10</f>
        <v>0.2</v>
      </c>
      <c r="Q10" s="8">
        <f>N8^2*Q8-2*N8*O8*R8+O8^2*S8</f>
        <v>24.464379749584676</v>
      </c>
      <c r="R10" s="8">
        <f>-N8*N9*Q8+(O8*N9+N8*O9)*R8-O8*O9*S8</f>
        <v>48.328853462742806</v>
      </c>
      <c r="S10" s="8">
        <f>N9^2*Q8-2*N9*O9*R8+O9^2*S8</f>
        <v>95.513481271191296</v>
      </c>
    </row>
    <row r="11" spans="1:19" s="8" customFormat="1" ht="18.5" thickBot="1" x14ac:dyDescent="0.6">
      <c r="A11" s="7"/>
      <c r="B11" s="7"/>
      <c r="F11" s="9"/>
      <c r="G11" s="12">
        <v>0</v>
      </c>
      <c r="H11" s="13">
        <v>1</v>
      </c>
      <c r="N11" s="12">
        <v>0</v>
      </c>
      <c r="O11" s="13">
        <v>1</v>
      </c>
    </row>
    <row r="12" spans="1:19" s="8" customFormat="1" x14ac:dyDescent="0.55000000000000004">
      <c r="A12" s="7" t="s">
        <v>3</v>
      </c>
      <c r="B12" s="7" t="s">
        <v>4</v>
      </c>
      <c r="C12" s="8">
        <v>0.3</v>
      </c>
      <c r="D12" s="8">
        <f>C10+D10</f>
        <v>0.89999999999999991</v>
      </c>
      <c r="E12" s="8">
        <v>90</v>
      </c>
      <c r="F12" s="9"/>
      <c r="G12" s="10">
        <v>1</v>
      </c>
      <c r="H12" s="11">
        <f>C12</f>
        <v>0.3</v>
      </c>
      <c r="J12" s="8">
        <f>G10^2*J10-2*G10*H10*K10+H10^2*L10</f>
        <v>0.8314803702640563</v>
      </c>
      <c r="K12" s="8">
        <f>-G10*G11*J10+(H10*G11+G10*H11)*K10-H10*H11*L10</f>
        <v>-0.82412715993278551</v>
      </c>
      <c r="L12" s="8">
        <f>G11^2*J10-2*G11*H11*K10+H11^2*L10</f>
        <v>2.019513190919497</v>
      </c>
      <c r="N12" s="10">
        <f>COS(E12*PI()/180)</f>
        <v>6.1257422745431001E-17</v>
      </c>
      <c r="O12" s="11">
        <f>SIN(E12*PI()/180)*0.03/0.157</f>
        <v>0.19108280254777069</v>
      </c>
      <c r="Q12" s="8">
        <f>N10^2*Q10-2*N10*O10*R10+O10^2*S10</f>
        <v>8.9533776153352029</v>
      </c>
      <c r="R12" s="8">
        <f>-N10*N11*Q10+(O10*N11+N10*O11)*R10-O10*O11*S10</f>
        <v>29.226157208504546</v>
      </c>
      <c r="S12" s="8">
        <f>N11^2*Q10-2*N11*O11*R10+O11^2*S10</f>
        <v>95.513481271191296</v>
      </c>
    </row>
    <row r="13" spans="1:19" ht="18.5" thickBot="1" x14ac:dyDescent="0.6">
      <c r="A13"/>
      <c r="B13"/>
      <c r="F13" s="4"/>
      <c r="G13" s="5">
        <v>0</v>
      </c>
      <c r="H13" s="6">
        <v>1</v>
      </c>
      <c r="N13" s="5">
        <f>-SIN(E12*PI()/180)/0.03*0.157</f>
        <v>-5.2333333333333334</v>
      </c>
      <c r="O13" s="6">
        <f>COS(E12*PI()/180)</f>
        <v>6.1257422745431001E-17</v>
      </c>
    </row>
    <row r="14" spans="1:19" x14ac:dyDescent="0.55000000000000004">
      <c r="A14"/>
      <c r="B14"/>
      <c r="F14" s="4"/>
    </row>
    <row r="15" spans="1:19" x14ac:dyDescent="0.55000000000000004">
      <c r="A15"/>
      <c r="B15"/>
      <c r="F15" s="4"/>
    </row>
    <row r="16" spans="1:19" x14ac:dyDescent="0.55000000000000004">
      <c r="A16"/>
      <c r="B16"/>
      <c r="F16" s="4"/>
    </row>
    <row r="18" spans="1:2" x14ac:dyDescent="0.55000000000000004">
      <c r="A18" s="2"/>
      <c r="B18"/>
    </row>
    <row r="19" spans="1:2" x14ac:dyDescent="0.55000000000000004">
      <c r="A19" s="2"/>
      <c r="B19"/>
    </row>
    <row r="20" spans="1:2" x14ac:dyDescent="0.55000000000000004">
      <c r="A20" s="2"/>
      <c r="B20"/>
    </row>
    <row r="21" spans="1:2" x14ac:dyDescent="0.55000000000000004">
      <c r="A21" s="2"/>
      <c r="B21"/>
    </row>
    <row r="22" spans="1:2" x14ac:dyDescent="0.55000000000000004">
      <c r="A22" s="2"/>
      <c r="B22" s="3"/>
    </row>
  </sheetData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TransferMatrix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金田健一</dc:creator>
  <cp:lastModifiedBy>金田健一</cp:lastModifiedBy>
  <dcterms:created xsi:type="dcterms:W3CDTF">2020-08-17T06:57:26Z</dcterms:created>
  <dcterms:modified xsi:type="dcterms:W3CDTF">2021-12-20T08:45:26Z</dcterms:modified>
</cp:coreProperties>
</file>