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ダメージ算出表" sheetId="1" r:id="rId1"/>
    <sheet name="盾強度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<sst xmlns="http://schemas.openxmlformats.org/spreadsheetml/2006/main" count="42" uniqueCount="40">
  <si>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最大×２</t>
  </si>
  <si>
    <t>最大×３</t>
  </si>
  <si>
    <t>最大×４</t>
  </si>
  <si>
    <t>耐久回数</t>
  </si>
  <si>
    <t>最大値</t>
  </si>
  <si>
    <t>最小値</t>
  </si>
  <si>
    <t>最大×５</t>
  </si>
  <si>
    <t>最大×６</t>
  </si>
  <si>
    <t>最大×７</t>
  </si>
  <si>
    <t>強度</t>
  </si>
  <si>
    <t>捨て２連撃</t>
  </si>
  <si>
    <t>捨て３連撃</t>
  </si>
  <si>
    <t>反射性能</t>
  </si>
  <si>
    <t>～盾強度一覧～</t>
  </si>
  <si>
    <t>最高火力</t>
  </si>
  <si>
    <t>最低火力</t>
  </si>
  <si>
    <t>平均火力</t>
  </si>
  <si>
    <t>防御力</t>
  </si>
  <si>
    <t>計算式</t>
  </si>
  <si>
    <t>ブレゲ（１００）ベル（７０）オドロ（６０）</t>
  </si>
  <si>
    <t>敵の名称及びＨＰ</t>
  </si>
  <si>
    <t>ハード（１３０）メガ（１００）</t>
  </si>
  <si>
    <t>スカイ（１００）正面（１００）</t>
  </si>
  <si>
    <t>黒豚（１０５）グレ（９０）かすみ（９０）</t>
  </si>
  <si>
    <t>ヘル（１２０）成虫（８０）ンバマ（５０）</t>
  </si>
  <si>
    <t>番犬（７８）</t>
  </si>
  <si>
    <t>店主（２５０）盗賊番（２５０）</t>
  </si>
  <si>
    <t>チキン（４）</t>
  </si>
  <si>
    <t>ガイバラ（５１）</t>
  </si>
  <si>
    <t>シレンの攻撃力（武器＋力の数値）</t>
  </si>
  <si>
    <t>レベル補正</t>
  </si>
  <si>
    <t>LV</t>
  </si>
  <si>
    <t>補正値</t>
  </si>
  <si>
    <t>ＬＶ</t>
  </si>
  <si>
    <t>※使用方法</t>
  </si>
  <si>
    <t>なお、矢による攻撃の場合は木の矢が５、鉄の矢が１２、力無視の固定値で攻撃力欄に入力します。</t>
  </si>
  <si>
    <t>｢シレン攻撃力｣の右のマスに数値を入れて下さい。数値は武器＋力の合計です。</t>
  </si>
  <si>
    <t>｢レベル補正｣の右のマスに数値を入れて下さい。数値は右図の補正値表を見て確認して下さい。</t>
  </si>
  <si>
    <t>レベルによる攻撃力補正値表</t>
  </si>
  <si>
    <t>平均値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</si>
</sst>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0.000_);[Red]\(0.000\)"/>
    <numFmt numFmtId="180" formatCode="0.0_);[Red]\(0.0\)"/>
    <numFmt numFmtId="181" formatCode="0.0000_);[Red]\(0.0000\)"/>
    <numFmt numFmtId="182" formatCode="0_);[Red]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178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178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4" fillId="0" borderId="26" xfId="0" applyNumberFormat="1" applyFont="1" applyFill="1" applyBorder="1" applyAlignment="1">
      <alignment/>
    </xf>
    <xf numFmtId="178" fontId="4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82" fontId="0" fillId="0" borderId="37" xfId="0" applyNumberFormat="1" applyFill="1" applyBorder="1" applyAlignment="1">
      <alignment/>
    </xf>
    <xf numFmtId="0" fontId="4" fillId="0" borderId="32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82" fontId="0" fillId="0" borderId="38" xfId="0" applyNumberForma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0" fillId="0" borderId="25" xfId="0" applyNumberFormat="1" applyFont="1" applyFill="1" applyBorder="1" applyAlignment="1">
      <alignment/>
    </xf>
    <xf numFmtId="0" fontId="0" fillId="0" borderId="40" xfId="0" applyFont="1" applyFill="1" applyBorder="1" applyAlignment="1">
      <alignment/>
    </xf>
    <xf numFmtId="179" fontId="0" fillId="0" borderId="19" xfId="0" applyNumberFormat="1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9" fontId="0" fillId="0" borderId="22" xfId="0" applyNumberFormat="1" applyFont="1" applyFill="1" applyBorder="1" applyAlignment="1">
      <alignment/>
    </xf>
    <xf numFmtId="179" fontId="0" fillId="0" borderId="23" xfId="0" applyNumberFormat="1" applyFont="1" applyFill="1" applyBorder="1" applyAlignment="1">
      <alignment/>
    </xf>
    <xf numFmtId="182" fontId="0" fillId="0" borderId="24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182" fontId="0" fillId="0" borderId="25" xfId="0" applyNumberFormat="1" applyFill="1" applyBorder="1" applyAlignment="1">
      <alignment/>
    </xf>
    <xf numFmtId="182" fontId="0" fillId="0" borderId="42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182" fontId="0" fillId="0" borderId="45" xfId="0" applyNumberForma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33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19" xfId="0" applyBorder="1" applyAlignment="1">
      <alignment/>
    </xf>
    <xf numFmtId="0" fontId="0" fillId="0" borderId="41" xfId="0" applyBorder="1" applyAlignment="1">
      <alignment/>
    </xf>
    <xf numFmtId="0" fontId="0" fillId="0" borderId="23" xfId="0" applyBorder="1" applyAlignment="1">
      <alignment/>
    </xf>
    <xf numFmtId="0" fontId="0" fillId="0" borderId="51" xfId="0" applyBorder="1" applyAlignment="1">
      <alignment/>
    </xf>
    <xf numFmtId="0" fontId="0" fillId="0" borderId="42" xfId="0" applyBorder="1" applyAlignment="1">
      <alignment/>
    </xf>
    <xf numFmtId="0" fontId="4" fillId="0" borderId="52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53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46" xfId="0" applyFill="1" applyBorder="1" applyAlignment="1">
      <alignment/>
    </xf>
    <xf numFmtId="0" fontId="0" fillId="0" borderId="57" xfId="0" applyFill="1" applyBorder="1" applyAlignment="1">
      <alignment/>
    </xf>
    <xf numFmtId="0" fontId="4" fillId="0" borderId="58" xfId="0" applyFont="1" applyFill="1" applyBorder="1" applyAlignment="1">
      <alignment/>
    </xf>
    <xf numFmtId="0" fontId="0" fillId="0" borderId="59" xfId="0" applyFill="1" applyBorder="1" applyAlignment="1">
      <alignment/>
    </xf>
    <xf numFmtId="0" fontId="4" fillId="0" borderId="49" xfId="0" applyFont="1" applyBorder="1" applyAlignment="1">
      <alignment/>
    </xf>
    <xf numFmtId="0" fontId="4" fillId="0" borderId="60" xfId="0" applyFont="1" applyBorder="1" applyAlignment="1">
      <alignment/>
    </xf>
    <xf numFmtId="0" fontId="0" fillId="0" borderId="39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61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0" fillId="0" borderId="62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5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52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63" xfId="0" applyFill="1" applyBorder="1" applyAlignment="1">
      <alignment/>
    </xf>
    <xf numFmtId="0" fontId="0" fillId="0" borderId="41" xfId="0" applyFill="1" applyBorder="1" applyAlignment="1">
      <alignment/>
    </xf>
    <xf numFmtId="0" fontId="4" fillId="0" borderId="62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66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6"/>
  <sheetViews>
    <sheetView tabSelected="1" zoomScale="75" zoomScaleNormal="75" zoomScalePageLayoutView="0" workbookViewId="0" topLeftCell="A1">
      <selection activeCell="C2" sqref="C2"/>
    </sheetView>
  </sheetViews>
  <sheetFormatPr defaultColWidth="9.00390625" defaultRowHeight="13.5"/>
  <cols>
    <col min="2" max="2" width="30.625" style="0" customWidth="1"/>
    <col min="3" max="3" width="9.625" style="0" customWidth="1"/>
    <col min="4" max="4" width="9.25390625" style="0" hidden="1" customWidth="1"/>
    <col min="5" max="8" width="8.125" style="0" hidden="1" customWidth="1"/>
    <col min="9" max="11" width="9.625" style="0" customWidth="1"/>
  </cols>
  <sheetData>
    <row r="1" ht="14.25" thickBot="1"/>
    <row r="2" spans="2:16" ht="14.25" thickBot="1">
      <c r="B2" s="45" t="s">
        <v>29</v>
      </c>
      <c r="C2" s="71">
        <v>5</v>
      </c>
      <c r="D2" s="74"/>
      <c r="E2" s="74"/>
      <c r="F2" s="74"/>
      <c r="G2" s="74"/>
      <c r="H2" s="74"/>
      <c r="I2" s="128" t="s">
        <v>30</v>
      </c>
      <c r="J2" s="129"/>
      <c r="K2" s="72">
        <v>127</v>
      </c>
      <c r="M2" s="128" t="s">
        <v>38</v>
      </c>
      <c r="N2" s="130"/>
      <c r="O2" s="130"/>
      <c r="P2" s="129"/>
    </row>
    <row r="3" ht="14.25" thickBot="1">
      <c r="C3" s="84">
        <f>(C2+8)*K2/16</f>
        <v>103.1875</v>
      </c>
    </row>
    <row r="4" spans="2:16" ht="14.25" thickBot="1">
      <c r="B4" s="73" t="s">
        <v>20</v>
      </c>
      <c r="C4" s="41" t="s">
        <v>17</v>
      </c>
      <c r="D4" s="125" t="s">
        <v>18</v>
      </c>
      <c r="E4" s="126"/>
      <c r="F4" s="126"/>
      <c r="G4" s="126"/>
      <c r="H4" s="127"/>
      <c r="I4" s="39" t="s">
        <v>14</v>
      </c>
      <c r="J4" s="40" t="s">
        <v>15</v>
      </c>
      <c r="K4" s="39" t="s">
        <v>16</v>
      </c>
      <c r="L4" s="43"/>
      <c r="M4" s="82" t="s">
        <v>31</v>
      </c>
      <c r="N4" s="85" t="s">
        <v>32</v>
      </c>
      <c r="O4" s="82" t="s">
        <v>33</v>
      </c>
      <c r="P4" s="83" t="s">
        <v>32</v>
      </c>
    </row>
    <row r="5" spans="2:16" ht="13.5">
      <c r="B5" s="69" t="s">
        <v>27</v>
      </c>
      <c r="C5" s="66">
        <v>1</v>
      </c>
      <c r="D5" s="49">
        <f>(15/16)^1</f>
        <v>0.9375</v>
      </c>
      <c r="E5" s="50">
        <f>(15/16)^1</f>
        <v>0.9375</v>
      </c>
      <c r="F5" s="51">
        <f>C3*143*E5/128</f>
        <v>108.07479858398438</v>
      </c>
      <c r="G5" s="51">
        <f>C3*112*E5/128</f>
        <v>84.64599609375</v>
      </c>
      <c r="H5" s="52">
        <f>C3*127.5*E5/128</f>
        <v>96.36039733886719</v>
      </c>
      <c r="I5" s="59">
        <f aca="true" t="shared" si="0" ref="I5:I39">ROUNDDOWN(F5,0)</f>
        <v>108</v>
      </c>
      <c r="J5" s="60">
        <f aca="true" t="shared" si="1" ref="J5:J39">ROUNDDOWN(G5,0)</f>
        <v>84</v>
      </c>
      <c r="K5" s="61">
        <f aca="true" t="shared" si="2" ref="K5:K39">ROUNDDOWN(H5,0)</f>
        <v>96</v>
      </c>
      <c r="L5" s="10"/>
      <c r="M5" s="80">
        <v>1</v>
      </c>
      <c r="N5" s="86">
        <v>5</v>
      </c>
      <c r="O5" s="80">
        <v>36</v>
      </c>
      <c r="P5" s="81">
        <v>92</v>
      </c>
    </row>
    <row r="6" spans="2:16" ht="13.5">
      <c r="B6" s="4"/>
      <c r="C6" s="67">
        <v>2</v>
      </c>
      <c r="D6" s="53">
        <f>E5*(15/16)</f>
        <v>0.87890625</v>
      </c>
      <c r="E6" s="46">
        <v>0.879</v>
      </c>
      <c r="F6" s="47">
        <f>C3*143*E6/128</f>
        <v>101.33093115234375</v>
      </c>
      <c r="G6" s="47">
        <f>C3*112*E6/128</f>
        <v>79.3640859375</v>
      </c>
      <c r="H6" s="54">
        <f>C3*127.5*E6/128</f>
        <v>90.34750854492188</v>
      </c>
      <c r="I6" s="48">
        <f t="shared" si="0"/>
        <v>101</v>
      </c>
      <c r="J6" s="44">
        <f t="shared" si="1"/>
        <v>79</v>
      </c>
      <c r="K6" s="62">
        <f t="shared" si="2"/>
        <v>90</v>
      </c>
      <c r="L6" s="10"/>
      <c r="M6" s="76">
        <v>2</v>
      </c>
      <c r="N6" s="87">
        <v>7</v>
      </c>
      <c r="O6" s="76">
        <v>37</v>
      </c>
      <c r="P6" s="77">
        <v>93</v>
      </c>
    </row>
    <row r="7" spans="2:16" ht="13.5">
      <c r="B7" s="4"/>
      <c r="C7" s="67">
        <v>3</v>
      </c>
      <c r="D7" s="53">
        <f aca="true" t="shared" si="3" ref="D7:D39">(15/16)*E6</f>
        <v>0.8240625</v>
      </c>
      <c r="E7" s="46">
        <v>0.8241</v>
      </c>
      <c r="F7" s="47">
        <f>C3*143*E7/128</f>
        <v>95.00207094726564</v>
      </c>
      <c r="G7" s="47">
        <f>C3*112*E7/128</f>
        <v>74.40721640625</v>
      </c>
      <c r="H7" s="54">
        <f>C3*127.5*E7/128</f>
        <v>84.70464367675781</v>
      </c>
      <c r="I7" s="48">
        <f t="shared" si="0"/>
        <v>95</v>
      </c>
      <c r="J7" s="44">
        <f t="shared" si="1"/>
        <v>74</v>
      </c>
      <c r="K7" s="62">
        <f t="shared" si="2"/>
        <v>84</v>
      </c>
      <c r="L7" s="10"/>
      <c r="M7" s="76">
        <v>3</v>
      </c>
      <c r="N7" s="87">
        <v>9</v>
      </c>
      <c r="O7" s="76">
        <v>38</v>
      </c>
      <c r="P7" s="77">
        <v>94</v>
      </c>
    </row>
    <row r="8" spans="2:16" ht="13.5">
      <c r="B8" s="4"/>
      <c r="C8" s="67">
        <v>4</v>
      </c>
      <c r="D8" s="53">
        <f t="shared" si="3"/>
        <v>0.7725937500000001</v>
      </c>
      <c r="E8" s="46">
        <v>0.7726</v>
      </c>
      <c r="F8" s="47">
        <f>C3*143*E8/128</f>
        <v>89.06516201171874</v>
      </c>
      <c r="G8" s="47">
        <f>C3*112*E8/128</f>
        <v>69.75732968749999</v>
      </c>
      <c r="H8" s="54">
        <f>C3*127.5*E8/128</f>
        <v>79.41124584960937</v>
      </c>
      <c r="I8" s="48">
        <f t="shared" si="0"/>
        <v>89</v>
      </c>
      <c r="J8" s="44">
        <f t="shared" si="1"/>
        <v>69</v>
      </c>
      <c r="K8" s="62">
        <f t="shared" si="2"/>
        <v>79</v>
      </c>
      <c r="L8" s="10"/>
      <c r="M8" s="76">
        <v>4</v>
      </c>
      <c r="N8" s="87">
        <v>11</v>
      </c>
      <c r="O8" s="76">
        <v>39</v>
      </c>
      <c r="P8" s="77">
        <v>95</v>
      </c>
    </row>
    <row r="9" spans="2:16" ht="13.5">
      <c r="B9" s="4"/>
      <c r="C9" s="67">
        <v>5</v>
      </c>
      <c r="D9" s="53">
        <f t="shared" si="3"/>
        <v>0.7243124999999999</v>
      </c>
      <c r="E9" s="46">
        <v>0.7244</v>
      </c>
      <c r="F9" s="47">
        <f>C3*143*E9/128</f>
        <v>83.5086763671875</v>
      </c>
      <c r="G9" s="47">
        <f>C3*112*E9/128</f>
        <v>65.40539687500001</v>
      </c>
      <c r="H9" s="54">
        <f>C3*127.5*E9/128</f>
        <v>74.45703662109375</v>
      </c>
      <c r="I9" s="48">
        <f t="shared" si="0"/>
        <v>83</v>
      </c>
      <c r="J9" s="44">
        <f t="shared" si="1"/>
        <v>65</v>
      </c>
      <c r="K9" s="62">
        <f t="shared" si="2"/>
        <v>74</v>
      </c>
      <c r="L9" s="10"/>
      <c r="M9" s="76">
        <v>5</v>
      </c>
      <c r="N9" s="87">
        <v>13</v>
      </c>
      <c r="O9" s="76">
        <v>40</v>
      </c>
      <c r="P9" s="77">
        <v>96</v>
      </c>
    </row>
    <row r="10" spans="2:16" ht="13.5">
      <c r="B10" s="4"/>
      <c r="C10" s="67">
        <v>6</v>
      </c>
      <c r="D10" s="53">
        <f t="shared" si="3"/>
        <v>0.6791250000000001</v>
      </c>
      <c r="E10" s="46">
        <v>0.6792</v>
      </c>
      <c r="F10" s="47">
        <f>C3*143*E10/128</f>
        <v>78.29803007812501</v>
      </c>
      <c r="G10" s="47">
        <f>C3*112*E10/128</f>
        <v>61.32433125</v>
      </c>
      <c r="H10" s="54">
        <f>C3*127.5*E10/128</f>
        <v>69.8111806640625</v>
      </c>
      <c r="I10" s="48">
        <f t="shared" si="0"/>
        <v>78</v>
      </c>
      <c r="J10" s="44">
        <f t="shared" si="1"/>
        <v>61</v>
      </c>
      <c r="K10" s="62">
        <f t="shared" si="2"/>
        <v>69</v>
      </c>
      <c r="L10" s="10"/>
      <c r="M10" s="76">
        <v>6</v>
      </c>
      <c r="N10" s="87">
        <v>15</v>
      </c>
      <c r="O10" s="76">
        <v>41</v>
      </c>
      <c r="P10" s="77">
        <v>97</v>
      </c>
    </row>
    <row r="11" spans="2:16" ht="13.5">
      <c r="B11" s="4"/>
      <c r="C11" s="67">
        <v>7</v>
      </c>
      <c r="D11" s="53">
        <f t="shared" si="3"/>
        <v>0.63675</v>
      </c>
      <c r="E11" s="46">
        <v>0.6368</v>
      </c>
      <c r="F11" s="47">
        <f>C3*143*E11/128</f>
        <v>73.41016718750001</v>
      </c>
      <c r="G11" s="47">
        <f>C3*112*E11/128</f>
        <v>57.496075000000005</v>
      </c>
      <c r="H11" s="54">
        <f>C3*127.5*E11/128</f>
        <v>65.45312109375</v>
      </c>
      <c r="I11" s="48">
        <f t="shared" si="0"/>
        <v>73</v>
      </c>
      <c r="J11" s="44">
        <f t="shared" si="1"/>
        <v>57</v>
      </c>
      <c r="K11" s="62">
        <f t="shared" si="2"/>
        <v>65</v>
      </c>
      <c r="L11" s="10"/>
      <c r="M11" s="76">
        <v>7</v>
      </c>
      <c r="N11" s="87">
        <v>17</v>
      </c>
      <c r="O11" s="76">
        <v>42</v>
      </c>
      <c r="P11" s="77">
        <v>98</v>
      </c>
    </row>
    <row r="12" spans="2:16" ht="13.5">
      <c r="B12" s="4"/>
      <c r="C12" s="67">
        <v>8</v>
      </c>
      <c r="D12" s="53">
        <f t="shared" si="3"/>
        <v>0.597</v>
      </c>
      <c r="E12" s="46">
        <v>0.597</v>
      </c>
      <c r="F12" s="47">
        <f>C3*143*E12/128</f>
        <v>68.82203173828125</v>
      </c>
      <c r="G12" s="47">
        <f>C3*112*E12/128</f>
        <v>53.902570312499996</v>
      </c>
      <c r="H12" s="54">
        <f>C3*127.5*E12/128</f>
        <v>61.36230102539062</v>
      </c>
      <c r="I12" s="48">
        <f t="shared" si="0"/>
        <v>68</v>
      </c>
      <c r="J12" s="44">
        <f t="shared" si="1"/>
        <v>53</v>
      </c>
      <c r="K12" s="62">
        <f t="shared" si="2"/>
        <v>61</v>
      </c>
      <c r="L12" s="10"/>
      <c r="M12" s="76">
        <v>8</v>
      </c>
      <c r="N12" s="87">
        <v>19</v>
      </c>
      <c r="O12" s="76">
        <v>43</v>
      </c>
      <c r="P12" s="77">
        <v>99</v>
      </c>
    </row>
    <row r="13" spans="2:16" ht="13.5">
      <c r="B13" s="4"/>
      <c r="C13" s="67">
        <v>9</v>
      </c>
      <c r="D13" s="53">
        <f t="shared" si="3"/>
        <v>0.5596875</v>
      </c>
      <c r="E13" s="46">
        <v>0.5597</v>
      </c>
      <c r="F13" s="47">
        <f>C3*143*E13/128</f>
        <v>64.52209575195312</v>
      </c>
      <c r="G13" s="47">
        <f>C3*112*E13/128</f>
        <v>50.534788281249995</v>
      </c>
      <c r="H13" s="54">
        <f>C3*127.5*E13/128</f>
        <v>57.52844201660156</v>
      </c>
      <c r="I13" s="48">
        <f t="shared" si="0"/>
        <v>64</v>
      </c>
      <c r="J13" s="44">
        <f t="shared" si="1"/>
        <v>50</v>
      </c>
      <c r="K13" s="62">
        <f t="shared" si="2"/>
        <v>57</v>
      </c>
      <c r="L13" s="10"/>
      <c r="M13" s="76">
        <v>9</v>
      </c>
      <c r="N13" s="87">
        <v>21</v>
      </c>
      <c r="O13" s="76">
        <v>44</v>
      </c>
      <c r="P13" s="77">
        <v>100</v>
      </c>
    </row>
    <row r="14" spans="2:16" ht="13.5">
      <c r="B14" s="4"/>
      <c r="C14" s="67">
        <v>10</v>
      </c>
      <c r="D14" s="53">
        <f t="shared" si="3"/>
        <v>0.52471875</v>
      </c>
      <c r="E14" s="46">
        <v>0.5248</v>
      </c>
      <c r="F14" s="47">
        <f>C3*143*E14/128</f>
        <v>60.49883125</v>
      </c>
      <c r="G14" s="47">
        <f>C3*112*E14/128</f>
        <v>47.383700000000005</v>
      </c>
      <c r="H14" s="54">
        <f>C3*127.5*E14/128</f>
        <v>53.94126562500001</v>
      </c>
      <c r="I14" s="48">
        <f t="shared" si="0"/>
        <v>60</v>
      </c>
      <c r="J14" s="44">
        <f t="shared" si="1"/>
        <v>47</v>
      </c>
      <c r="K14" s="62">
        <f t="shared" si="2"/>
        <v>53</v>
      </c>
      <c r="L14" s="10"/>
      <c r="M14" s="76">
        <v>10</v>
      </c>
      <c r="N14" s="87">
        <v>23</v>
      </c>
      <c r="O14" s="76">
        <v>45</v>
      </c>
      <c r="P14" s="77">
        <v>101</v>
      </c>
    </row>
    <row r="15" spans="2:16" ht="13.5">
      <c r="B15" s="4"/>
      <c r="C15" s="67">
        <v>11</v>
      </c>
      <c r="D15" s="53">
        <f t="shared" si="3"/>
        <v>0.49200000000000005</v>
      </c>
      <c r="E15" s="46">
        <v>0.492</v>
      </c>
      <c r="F15" s="47">
        <f>C3*143*E15/128</f>
        <v>56.717654296875</v>
      </c>
      <c r="G15" s="47">
        <f>C3*112*E15/128</f>
        <v>44.42221875</v>
      </c>
      <c r="H15" s="54">
        <f>C3*127.5*E15/128</f>
        <v>50.5699365234375</v>
      </c>
      <c r="I15" s="48">
        <f t="shared" si="0"/>
        <v>56</v>
      </c>
      <c r="J15" s="44">
        <f t="shared" si="1"/>
        <v>44</v>
      </c>
      <c r="K15" s="62">
        <f t="shared" si="2"/>
        <v>50</v>
      </c>
      <c r="L15" s="10"/>
      <c r="M15" s="76">
        <v>11</v>
      </c>
      <c r="N15" s="87">
        <v>26</v>
      </c>
      <c r="O15" s="76">
        <v>46</v>
      </c>
      <c r="P15" s="77">
        <v>102</v>
      </c>
    </row>
    <row r="16" spans="2:16" ht="13.5">
      <c r="B16" s="4"/>
      <c r="C16" s="67">
        <v>12</v>
      </c>
      <c r="D16" s="53">
        <f t="shared" si="3"/>
        <v>0.46125</v>
      </c>
      <c r="E16" s="46">
        <v>0.4613</v>
      </c>
      <c r="F16" s="47">
        <f>C3*143*E16/128</f>
        <v>53.17856489257812</v>
      </c>
      <c r="G16" s="47">
        <f>C3*112*E16/128</f>
        <v>41.65034453125</v>
      </c>
      <c r="H16" s="54">
        <f>C3*127.5*E16/128</f>
        <v>47.41445471191406</v>
      </c>
      <c r="I16" s="48">
        <f t="shared" si="0"/>
        <v>53</v>
      </c>
      <c r="J16" s="44">
        <f t="shared" si="1"/>
        <v>41</v>
      </c>
      <c r="K16" s="62">
        <f t="shared" si="2"/>
        <v>47</v>
      </c>
      <c r="L16" s="10"/>
      <c r="M16" s="76">
        <v>12</v>
      </c>
      <c r="N16" s="87">
        <v>28</v>
      </c>
      <c r="O16" s="76">
        <v>47</v>
      </c>
      <c r="P16" s="77">
        <v>103</v>
      </c>
    </row>
    <row r="17" spans="2:16" ht="13.5">
      <c r="B17" s="4"/>
      <c r="C17" s="67">
        <v>13</v>
      </c>
      <c r="D17" s="53">
        <f t="shared" si="3"/>
        <v>0.43246875</v>
      </c>
      <c r="E17" s="46">
        <v>0.4325</v>
      </c>
      <c r="F17" s="47">
        <f>C3*143*E17/128</f>
        <v>49.85850708007813</v>
      </c>
      <c r="G17" s="47">
        <f>C3*112*E17/128</f>
        <v>39.05001953125</v>
      </c>
      <c r="H17" s="54">
        <f>C3*127.5*E17/128</f>
        <v>44.454263305664064</v>
      </c>
      <c r="I17" s="48">
        <f t="shared" si="0"/>
        <v>49</v>
      </c>
      <c r="J17" s="44">
        <f t="shared" si="1"/>
        <v>39</v>
      </c>
      <c r="K17" s="62">
        <f t="shared" si="2"/>
        <v>44</v>
      </c>
      <c r="L17" s="10"/>
      <c r="M17" s="76">
        <v>13</v>
      </c>
      <c r="N17" s="87">
        <v>31</v>
      </c>
      <c r="O17" s="76">
        <v>48</v>
      </c>
      <c r="P17" s="77">
        <v>104</v>
      </c>
    </row>
    <row r="18" spans="2:16" ht="13.5">
      <c r="B18" s="4"/>
      <c r="C18" s="67">
        <v>14</v>
      </c>
      <c r="D18" s="53">
        <f t="shared" si="3"/>
        <v>0.40546875</v>
      </c>
      <c r="E18" s="46">
        <v>0.4055</v>
      </c>
      <c r="F18" s="47">
        <f>C3*143*E18/128</f>
        <v>46.74595288085938</v>
      </c>
      <c r="G18" s="47">
        <f>C3*112*E18/128</f>
        <v>36.61221484375</v>
      </c>
      <c r="H18" s="54">
        <f>C3*127.5*E18/128</f>
        <v>41.679083862304694</v>
      </c>
      <c r="I18" s="48">
        <f t="shared" si="0"/>
        <v>46</v>
      </c>
      <c r="J18" s="44">
        <f t="shared" si="1"/>
        <v>36</v>
      </c>
      <c r="K18" s="62">
        <f t="shared" si="2"/>
        <v>41</v>
      </c>
      <c r="L18" s="10"/>
      <c r="M18" s="76">
        <v>14</v>
      </c>
      <c r="N18" s="87">
        <v>34</v>
      </c>
      <c r="O18" s="76">
        <v>49</v>
      </c>
      <c r="P18" s="77">
        <v>105</v>
      </c>
    </row>
    <row r="19" spans="2:16" ht="13.5">
      <c r="B19" s="4"/>
      <c r="C19" s="67">
        <v>15</v>
      </c>
      <c r="D19" s="53">
        <f t="shared" si="3"/>
        <v>0.38015625000000003</v>
      </c>
      <c r="E19" s="46">
        <v>0.3802</v>
      </c>
      <c r="F19" s="47">
        <f>C3*143*E19/128</f>
        <v>43.829374316406245</v>
      </c>
      <c r="G19" s="47">
        <f>C3*112*E19/128</f>
        <v>34.327901562499996</v>
      </c>
      <c r="H19" s="54">
        <f>C3*127.5*E19/128</f>
        <v>39.078637939453124</v>
      </c>
      <c r="I19" s="48">
        <f t="shared" si="0"/>
        <v>43</v>
      </c>
      <c r="J19" s="44">
        <f t="shared" si="1"/>
        <v>34</v>
      </c>
      <c r="K19" s="62">
        <f t="shared" si="2"/>
        <v>39</v>
      </c>
      <c r="L19" s="10"/>
      <c r="M19" s="76">
        <v>15</v>
      </c>
      <c r="N19" s="87">
        <v>37</v>
      </c>
      <c r="O19" s="76">
        <v>50</v>
      </c>
      <c r="P19" s="77">
        <v>106</v>
      </c>
    </row>
    <row r="20" spans="2:16" ht="13.5">
      <c r="B20" s="4"/>
      <c r="C20" s="67">
        <v>16</v>
      </c>
      <c r="D20" s="53">
        <f t="shared" si="3"/>
        <v>0.35643749999999996</v>
      </c>
      <c r="E20" s="46">
        <v>0.3565</v>
      </c>
      <c r="F20" s="47">
        <f>C3*143*E20/128</f>
        <v>41.09724340820312</v>
      </c>
      <c r="G20" s="47">
        <f>C3*112*E20/128</f>
        <v>32.18805078125</v>
      </c>
      <c r="H20" s="54">
        <f>C3*127.5*E20/128</f>
        <v>36.64264709472656</v>
      </c>
      <c r="I20" s="48">
        <f t="shared" si="0"/>
        <v>41</v>
      </c>
      <c r="J20" s="44">
        <f t="shared" si="1"/>
        <v>32</v>
      </c>
      <c r="K20" s="62">
        <f t="shared" si="2"/>
        <v>36</v>
      </c>
      <c r="L20" s="10"/>
      <c r="M20" s="76">
        <v>16</v>
      </c>
      <c r="N20" s="87">
        <v>41</v>
      </c>
      <c r="O20" s="76">
        <v>51</v>
      </c>
      <c r="P20" s="77">
        <v>107</v>
      </c>
    </row>
    <row r="21" spans="2:16" ht="13.5">
      <c r="B21" s="4"/>
      <c r="C21" s="67">
        <v>17</v>
      </c>
      <c r="D21" s="53">
        <f t="shared" si="3"/>
        <v>0.33421875</v>
      </c>
      <c r="E21" s="46">
        <v>0.3343</v>
      </c>
      <c r="F21" s="47">
        <f>C3*143*E21/128</f>
        <v>38.53803217773437</v>
      </c>
      <c r="G21" s="47">
        <f>C3*112*E21/128</f>
        <v>30.18363359375</v>
      </c>
      <c r="H21" s="54">
        <f>C3*127.5*E21/128</f>
        <v>34.360832885742184</v>
      </c>
      <c r="I21" s="48">
        <f t="shared" si="0"/>
        <v>38</v>
      </c>
      <c r="J21" s="44">
        <f t="shared" si="1"/>
        <v>30</v>
      </c>
      <c r="K21" s="62">
        <f t="shared" si="2"/>
        <v>34</v>
      </c>
      <c r="L21" s="10"/>
      <c r="M21" s="76">
        <v>17</v>
      </c>
      <c r="N21" s="87">
        <v>44</v>
      </c>
      <c r="O21" s="76">
        <v>52</v>
      </c>
      <c r="P21" s="77">
        <v>108</v>
      </c>
    </row>
    <row r="22" spans="2:16" ht="13.5">
      <c r="B22" s="4" t="s">
        <v>28</v>
      </c>
      <c r="C22" s="67">
        <v>18</v>
      </c>
      <c r="D22" s="53">
        <f t="shared" si="3"/>
        <v>0.31340625</v>
      </c>
      <c r="E22" s="46">
        <v>0.3135</v>
      </c>
      <c r="F22" s="47">
        <f>C3*143*E22/128</f>
        <v>36.14021264648437</v>
      </c>
      <c r="G22" s="47">
        <f>C3*112*E22/128</f>
        <v>28.30562109375</v>
      </c>
      <c r="H22" s="54">
        <f>C3*127.5*E22/128</f>
        <v>32.22291687011719</v>
      </c>
      <c r="I22" s="48">
        <f t="shared" si="0"/>
        <v>36</v>
      </c>
      <c r="J22" s="44">
        <f t="shared" si="1"/>
        <v>28</v>
      </c>
      <c r="K22" s="62">
        <f t="shared" si="2"/>
        <v>32</v>
      </c>
      <c r="L22" s="10"/>
      <c r="M22" s="76">
        <v>18</v>
      </c>
      <c r="N22" s="87">
        <v>47</v>
      </c>
      <c r="O22" s="76">
        <v>53</v>
      </c>
      <c r="P22" s="77">
        <v>109</v>
      </c>
    </row>
    <row r="23" spans="2:16" ht="13.5">
      <c r="B23" s="4"/>
      <c r="C23" s="67">
        <v>19</v>
      </c>
      <c r="D23" s="53">
        <f t="shared" si="3"/>
        <v>0.29390625</v>
      </c>
      <c r="E23" s="46">
        <v>0.294</v>
      </c>
      <c r="F23" s="47">
        <f>C3*143*E23/128</f>
        <v>33.892256835937495</v>
      </c>
      <c r="G23" s="47">
        <f>C3*112*E23/128</f>
        <v>26.544984375</v>
      </c>
      <c r="H23" s="54">
        <f>C3*127.5*E23/128</f>
        <v>30.218620605468747</v>
      </c>
      <c r="I23" s="48">
        <f t="shared" si="0"/>
        <v>33</v>
      </c>
      <c r="J23" s="44">
        <f t="shared" si="1"/>
        <v>26</v>
      </c>
      <c r="K23" s="62">
        <f t="shared" si="2"/>
        <v>30</v>
      </c>
      <c r="L23" s="10"/>
      <c r="M23" s="76">
        <v>19</v>
      </c>
      <c r="N23" s="87">
        <v>50</v>
      </c>
      <c r="O23" s="76">
        <v>54</v>
      </c>
      <c r="P23" s="77">
        <v>110</v>
      </c>
    </row>
    <row r="24" spans="2:16" ht="13.5">
      <c r="B24" s="4"/>
      <c r="C24" s="67">
        <v>20</v>
      </c>
      <c r="D24" s="53">
        <f t="shared" si="3"/>
        <v>0.275625</v>
      </c>
      <c r="E24" s="46">
        <v>0.2757</v>
      </c>
      <c r="F24" s="47">
        <f>C3*143*E24/128</f>
        <v>31.782636767578126</v>
      </c>
      <c r="G24" s="47">
        <f>C3*112*E24/128</f>
        <v>24.89269453125</v>
      </c>
      <c r="H24" s="54">
        <f>C3*127.5*E24/128</f>
        <v>28.337665649414063</v>
      </c>
      <c r="I24" s="48">
        <f t="shared" si="0"/>
        <v>31</v>
      </c>
      <c r="J24" s="44">
        <f t="shared" si="1"/>
        <v>24</v>
      </c>
      <c r="K24" s="62">
        <f t="shared" si="2"/>
        <v>28</v>
      </c>
      <c r="L24" s="10"/>
      <c r="M24" s="76">
        <v>20</v>
      </c>
      <c r="N24" s="87">
        <v>53</v>
      </c>
      <c r="O24" s="76">
        <v>55</v>
      </c>
      <c r="P24" s="77">
        <v>111</v>
      </c>
    </row>
    <row r="25" spans="2:16" ht="13.5">
      <c r="B25" s="4"/>
      <c r="C25" s="67">
        <v>21</v>
      </c>
      <c r="D25" s="53">
        <f t="shared" si="3"/>
        <v>0.25846875</v>
      </c>
      <c r="E25" s="46">
        <v>0.2585</v>
      </c>
      <c r="F25" s="47">
        <f>C3*143*E25/128</f>
        <v>29.799824462890626</v>
      </c>
      <c r="G25" s="47">
        <f>C3*112*E25/128</f>
        <v>23.33972265625</v>
      </c>
      <c r="H25" s="54">
        <f>C3*127.5*E25/128</f>
        <v>26.56977355957031</v>
      </c>
      <c r="I25" s="48">
        <f t="shared" si="0"/>
        <v>29</v>
      </c>
      <c r="J25" s="44">
        <f t="shared" si="1"/>
        <v>23</v>
      </c>
      <c r="K25" s="62">
        <f t="shared" si="2"/>
        <v>26</v>
      </c>
      <c r="L25" s="10"/>
      <c r="M25" s="76">
        <v>21</v>
      </c>
      <c r="N25" s="87">
        <v>56</v>
      </c>
      <c r="O25" s="76">
        <v>56</v>
      </c>
      <c r="P25" s="77">
        <v>112</v>
      </c>
    </row>
    <row r="26" spans="2:16" ht="13.5">
      <c r="B26" s="4"/>
      <c r="C26" s="67">
        <v>22</v>
      </c>
      <c r="D26" s="53">
        <f t="shared" si="3"/>
        <v>0.24234375</v>
      </c>
      <c r="E26" s="46">
        <v>0.2424</v>
      </c>
      <c r="F26" s="47">
        <f>C3*143*E26/128</f>
        <v>27.943819921875</v>
      </c>
      <c r="G26" s="47">
        <f>C3*112*E26/128</f>
        <v>21.88606875</v>
      </c>
      <c r="H26" s="54">
        <f>C3*127.5*E26/128</f>
        <v>24.914944335937502</v>
      </c>
      <c r="I26" s="48">
        <f t="shared" si="0"/>
        <v>27</v>
      </c>
      <c r="J26" s="44">
        <f t="shared" si="1"/>
        <v>21</v>
      </c>
      <c r="K26" s="62">
        <f t="shared" si="2"/>
        <v>24</v>
      </c>
      <c r="L26" s="10"/>
      <c r="M26" s="76">
        <v>22</v>
      </c>
      <c r="N26" s="87">
        <v>58</v>
      </c>
      <c r="O26" s="76">
        <v>57</v>
      </c>
      <c r="P26" s="77">
        <v>113</v>
      </c>
    </row>
    <row r="27" spans="2:16" ht="13.5">
      <c r="B27" s="4"/>
      <c r="C27" s="67">
        <v>23</v>
      </c>
      <c r="D27" s="53">
        <f t="shared" si="3"/>
        <v>0.22725</v>
      </c>
      <c r="E27" s="46">
        <v>0.2273</v>
      </c>
      <c r="F27" s="47">
        <f>C3*143*E27/128</f>
        <v>26.203095166015625</v>
      </c>
      <c r="G27" s="47">
        <f>C3*112*E27/128</f>
        <v>20.52270390625</v>
      </c>
      <c r="H27" s="54">
        <f>C3*127.5*E27/128</f>
        <v>23.36289953613281</v>
      </c>
      <c r="I27" s="48">
        <f t="shared" si="0"/>
        <v>26</v>
      </c>
      <c r="J27" s="44">
        <f t="shared" si="1"/>
        <v>20</v>
      </c>
      <c r="K27" s="62">
        <f t="shared" si="2"/>
        <v>23</v>
      </c>
      <c r="L27" s="10"/>
      <c r="M27" s="76">
        <v>23</v>
      </c>
      <c r="N27" s="87">
        <v>60</v>
      </c>
      <c r="O27" s="76">
        <v>58</v>
      </c>
      <c r="P27" s="77">
        <v>115</v>
      </c>
    </row>
    <row r="28" spans="2:16" ht="13.5">
      <c r="B28" s="4" t="s">
        <v>26</v>
      </c>
      <c r="C28" s="67">
        <v>24</v>
      </c>
      <c r="D28" s="53">
        <f t="shared" si="3"/>
        <v>0.21309375</v>
      </c>
      <c r="E28" s="46">
        <v>0.2131</v>
      </c>
      <c r="F28" s="47">
        <f>C3*143*E28/128</f>
        <v>24.566122216796877</v>
      </c>
      <c r="G28" s="47">
        <f>C3*112*E28/128</f>
        <v>19.240599218750003</v>
      </c>
      <c r="H28" s="54">
        <f>C3*127.5*E28/128</f>
        <v>21.903360717773438</v>
      </c>
      <c r="I28" s="48">
        <f t="shared" si="0"/>
        <v>24</v>
      </c>
      <c r="J28" s="44">
        <f t="shared" si="1"/>
        <v>19</v>
      </c>
      <c r="K28" s="62">
        <f t="shared" si="2"/>
        <v>21</v>
      </c>
      <c r="L28" s="10"/>
      <c r="M28" s="76">
        <v>24</v>
      </c>
      <c r="N28" s="87">
        <v>63</v>
      </c>
      <c r="O28" s="76">
        <v>59</v>
      </c>
      <c r="P28" s="77">
        <v>116</v>
      </c>
    </row>
    <row r="29" spans="2:16" ht="13.5">
      <c r="B29" s="4"/>
      <c r="C29" s="67">
        <v>25</v>
      </c>
      <c r="D29" s="53">
        <f t="shared" si="3"/>
        <v>0.19978125000000002</v>
      </c>
      <c r="E29" s="46">
        <v>0.1998</v>
      </c>
      <c r="F29" s="47">
        <f>C3*143*E29/128</f>
        <v>23.03290107421875</v>
      </c>
      <c r="G29" s="47">
        <f>C3*112*E29/128</f>
        <v>18.0397546875</v>
      </c>
      <c r="H29" s="54">
        <f>C3*127.5*E29/128</f>
        <v>20.536327880859375</v>
      </c>
      <c r="I29" s="48">
        <f t="shared" si="0"/>
        <v>23</v>
      </c>
      <c r="J29" s="44">
        <f t="shared" si="1"/>
        <v>18</v>
      </c>
      <c r="K29" s="62">
        <f t="shared" si="2"/>
        <v>20</v>
      </c>
      <c r="L29" s="10"/>
      <c r="M29" s="76">
        <v>25</v>
      </c>
      <c r="N29" s="87">
        <v>66</v>
      </c>
      <c r="O29" s="76">
        <v>60</v>
      </c>
      <c r="P29" s="77">
        <v>117</v>
      </c>
    </row>
    <row r="30" spans="2:16" ht="13.5">
      <c r="B30" s="4" t="s">
        <v>23</v>
      </c>
      <c r="C30" s="67">
        <v>26</v>
      </c>
      <c r="D30" s="53">
        <f t="shared" si="3"/>
        <v>0.1873125</v>
      </c>
      <c r="E30" s="46">
        <v>0.1874</v>
      </c>
      <c r="F30" s="47">
        <f>C3*143*E30/128</f>
        <v>21.60343173828125</v>
      </c>
      <c r="G30" s="47">
        <f>C3*112*E30/128</f>
        <v>16.9201703125</v>
      </c>
      <c r="H30" s="54">
        <f>C3*127.5*E30/128</f>
        <v>19.261801025390625</v>
      </c>
      <c r="I30" s="48">
        <f t="shared" si="0"/>
        <v>21</v>
      </c>
      <c r="J30" s="44">
        <f t="shared" si="1"/>
        <v>16</v>
      </c>
      <c r="K30" s="62">
        <f t="shared" si="2"/>
        <v>19</v>
      </c>
      <c r="L30" s="10"/>
      <c r="M30" s="76">
        <v>26</v>
      </c>
      <c r="N30" s="87">
        <v>70</v>
      </c>
      <c r="O30" s="76">
        <v>61</v>
      </c>
      <c r="P30" s="77">
        <v>118</v>
      </c>
    </row>
    <row r="31" spans="2:16" ht="13.5">
      <c r="B31" s="4" t="s">
        <v>25</v>
      </c>
      <c r="C31" s="67">
        <v>27</v>
      </c>
      <c r="D31" s="53">
        <f t="shared" si="3"/>
        <v>0.1756875</v>
      </c>
      <c r="E31" s="46">
        <v>0.1757</v>
      </c>
      <c r="F31" s="47">
        <f>C3*143*E31/128</f>
        <v>20.254658251953124</v>
      </c>
      <c r="G31" s="47">
        <f>C3*112*E31/128</f>
        <v>15.863788281249999</v>
      </c>
      <c r="H31" s="54">
        <f>C3*127.5*E31/128</f>
        <v>18.059223266601563</v>
      </c>
      <c r="I31" s="48">
        <f t="shared" si="0"/>
        <v>20</v>
      </c>
      <c r="J31" s="44">
        <f t="shared" si="1"/>
        <v>15</v>
      </c>
      <c r="K31" s="62">
        <f t="shared" si="2"/>
        <v>18</v>
      </c>
      <c r="L31" s="10"/>
      <c r="M31" s="76">
        <v>27</v>
      </c>
      <c r="N31" s="87">
        <v>74</v>
      </c>
      <c r="O31" s="76">
        <v>62</v>
      </c>
      <c r="P31" s="77">
        <v>119</v>
      </c>
    </row>
    <row r="32" spans="2:16" ht="13.5">
      <c r="B32" s="4" t="s">
        <v>21</v>
      </c>
      <c r="C32" s="67">
        <v>28</v>
      </c>
      <c r="D32" s="53">
        <f t="shared" si="3"/>
        <v>0.16471875</v>
      </c>
      <c r="E32" s="46">
        <v>0.1648</v>
      </c>
      <c r="F32" s="47">
        <f>C3*143*E32/128</f>
        <v>18.99810859375</v>
      </c>
      <c r="G32" s="47">
        <f>C3*112*E32/128</f>
        <v>14.8796375</v>
      </c>
      <c r="H32" s="54">
        <f>C3*127.5*E32/128</f>
        <v>16.938873046875</v>
      </c>
      <c r="I32" s="48">
        <f t="shared" si="0"/>
        <v>18</v>
      </c>
      <c r="J32" s="44">
        <f t="shared" si="1"/>
        <v>14</v>
      </c>
      <c r="K32" s="62">
        <f t="shared" si="2"/>
        <v>16</v>
      </c>
      <c r="L32" s="10"/>
      <c r="M32" s="76">
        <v>28</v>
      </c>
      <c r="N32" s="87">
        <v>78</v>
      </c>
      <c r="O32" s="76">
        <v>63</v>
      </c>
      <c r="P32" s="77">
        <v>120</v>
      </c>
    </row>
    <row r="33" spans="2:16" ht="13.5">
      <c r="B33" s="4" t="s">
        <v>24</v>
      </c>
      <c r="C33" s="67">
        <v>29</v>
      </c>
      <c r="D33" s="53">
        <f t="shared" si="3"/>
        <v>0.1545</v>
      </c>
      <c r="E33" s="46">
        <v>0.1545</v>
      </c>
      <c r="F33" s="47">
        <f>C3*143*E33/128</f>
        <v>17.810726806640623</v>
      </c>
      <c r="G33" s="47">
        <f>C3*112*E33/128</f>
        <v>13.94966015625</v>
      </c>
      <c r="H33" s="54">
        <f>C3*127.5*E33/128</f>
        <v>15.880193481445312</v>
      </c>
      <c r="I33" s="48">
        <f t="shared" si="0"/>
        <v>17</v>
      </c>
      <c r="J33" s="44">
        <f t="shared" si="1"/>
        <v>13</v>
      </c>
      <c r="K33" s="62">
        <f t="shared" si="2"/>
        <v>15</v>
      </c>
      <c r="L33" s="10"/>
      <c r="M33" s="76">
        <v>29</v>
      </c>
      <c r="N33" s="87">
        <v>80</v>
      </c>
      <c r="O33" s="76">
        <v>64</v>
      </c>
      <c r="P33" s="77">
        <v>121</v>
      </c>
    </row>
    <row r="34" spans="2:16" ht="13.5">
      <c r="B34" s="4" t="s">
        <v>19</v>
      </c>
      <c r="C34" s="67">
        <v>30</v>
      </c>
      <c r="D34" s="53">
        <f t="shared" si="3"/>
        <v>0.14484375</v>
      </c>
      <c r="E34" s="46">
        <v>0.1449</v>
      </c>
      <c r="F34" s="47">
        <f>C3*143*E34/128</f>
        <v>16.704040869140623</v>
      </c>
      <c r="G34" s="47">
        <f>C3*112*E34/128</f>
        <v>13.08288515625</v>
      </c>
      <c r="H34" s="54">
        <f>C3*127.5*E34/128</f>
        <v>14.893463012695312</v>
      </c>
      <c r="I34" s="48">
        <f t="shared" si="0"/>
        <v>16</v>
      </c>
      <c r="J34" s="44">
        <f t="shared" si="1"/>
        <v>13</v>
      </c>
      <c r="K34" s="62">
        <f t="shared" si="2"/>
        <v>14</v>
      </c>
      <c r="M34" s="76">
        <v>30</v>
      </c>
      <c r="N34" s="87">
        <v>82</v>
      </c>
      <c r="O34" s="76">
        <v>65</v>
      </c>
      <c r="P34" s="77">
        <v>122</v>
      </c>
    </row>
    <row r="35" spans="2:16" ht="13.5">
      <c r="B35" s="4"/>
      <c r="C35" s="67">
        <v>31</v>
      </c>
      <c r="D35" s="53">
        <f t="shared" si="3"/>
        <v>0.13584375</v>
      </c>
      <c r="E35" s="46">
        <v>0.1359</v>
      </c>
      <c r="F35" s="47">
        <f>C3*143*E35/128</f>
        <v>15.666522802734374</v>
      </c>
      <c r="G35" s="47">
        <f>C3*112*E35/128</f>
        <v>12.27028359375</v>
      </c>
      <c r="H35" s="54">
        <f>C3*127.5*E35/128</f>
        <v>13.968403198242187</v>
      </c>
      <c r="I35" s="48">
        <f t="shared" si="0"/>
        <v>15</v>
      </c>
      <c r="J35" s="44">
        <f t="shared" si="1"/>
        <v>12</v>
      </c>
      <c r="K35" s="62">
        <f t="shared" si="2"/>
        <v>13</v>
      </c>
      <c r="M35" s="76">
        <v>31</v>
      </c>
      <c r="N35" s="87">
        <v>84</v>
      </c>
      <c r="O35" s="76">
        <v>66</v>
      </c>
      <c r="P35" s="77">
        <v>123</v>
      </c>
    </row>
    <row r="36" spans="2:16" ht="13.5">
      <c r="B36" s="4"/>
      <c r="C36" s="67">
        <v>32</v>
      </c>
      <c r="D36" s="53">
        <f t="shared" si="3"/>
        <v>0.12740625</v>
      </c>
      <c r="E36" s="46">
        <v>0.1275</v>
      </c>
      <c r="F36" s="47">
        <f>C3*143*E36/128</f>
        <v>14.698172607421876</v>
      </c>
      <c r="G36" s="47">
        <f>C3*112*E36/128</f>
        <v>11.51185546875</v>
      </c>
      <c r="H36" s="54">
        <f>C3*127.5*E36/128</f>
        <v>13.105014038085939</v>
      </c>
      <c r="I36" s="48">
        <f t="shared" si="0"/>
        <v>14</v>
      </c>
      <c r="J36" s="44">
        <f t="shared" si="1"/>
        <v>11</v>
      </c>
      <c r="K36" s="62">
        <f t="shared" si="2"/>
        <v>13</v>
      </c>
      <c r="M36" s="76">
        <v>32</v>
      </c>
      <c r="N36" s="87">
        <v>86</v>
      </c>
      <c r="O36" s="76">
        <v>67</v>
      </c>
      <c r="P36" s="77">
        <v>124</v>
      </c>
    </row>
    <row r="37" spans="2:16" ht="13.5">
      <c r="B37" s="4"/>
      <c r="C37" s="67">
        <v>33</v>
      </c>
      <c r="D37" s="53">
        <f t="shared" si="3"/>
        <v>0.11953125</v>
      </c>
      <c r="E37" s="46">
        <v>0.1196</v>
      </c>
      <c r="F37" s="47">
        <f>C3*143*E37/128</f>
        <v>13.7874623046875</v>
      </c>
      <c r="G37" s="47">
        <f>C3*112*E37/128</f>
        <v>10.798571875</v>
      </c>
      <c r="H37" s="54">
        <f>C3*127.5*E37/128</f>
        <v>12.29301708984375</v>
      </c>
      <c r="I37" s="48">
        <f t="shared" si="0"/>
        <v>13</v>
      </c>
      <c r="J37" s="44">
        <f t="shared" si="1"/>
        <v>10</v>
      </c>
      <c r="K37" s="62">
        <f t="shared" si="2"/>
        <v>12</v>
      </c>
      <c r="M37" s="76">
        <v>33</v>
      </c>
      <c r="N37" s="87">
        <v>88</v>
      </c>
      <c r="O37" s="76">
        <v>68</v>
      </c>
      <c r="P37" s="77">
        <v>125</v>
      </c>
    </row>
    <row r="38" spans="2:16" ht="13.5">
      <c r="B38" s="4"/>
      <c r="C38" s="67">
        <v>34</v>
      </c>
      <c r="D38" s="53">
        <f t="shared" si="3"/>
        <v>0.112125</v>
      </c>
      <c r="E38" s="46">
        <v>0.1122</v>
      </c>
      <c r="F38" s="47">
        <f>C3*143*E38/128</f>
        <v>12.934391894531249</v>
      </c>
      <c r="G38" s="47">
        <f>C3*112*E38/128</f>
        <v>10.130432812499999</v>
      </c>
      <c r="H38" s="54">
        <f>C3*127.5*E38/128</f>
        <v>11.532412353515625</v>
      </c>
      <c r="I38" s="48">
        <f t="shared" si="0"/>
        <v>12</v>
      </c>
      <c r="J38" s="44">
        <f t="shared" si="1"/>
        <v>10</v>
      </c>
      <c r="K38" s="62">
        <f t="shared" si="2"/>
        <v>11</v>
      </c>
      <c r="M38" s="76">
        <v>34</v>
      </c>
      <c r="N38" s="87">
        <v>90</v>
      </c>
      <c r="O38" s="76">
        <v>69</v>
      </c>
      <c r="P38" s="77">
        <v>126</v>
      </c>
    </row>
    <row r="39" spans="2:16" ht="14.25" thickBot="1">
      <c r="B39" s="70" t="s">
        <v>22</v>
      </c>
      <c r="C39" s="68">
        <v>35</v>
      </c>
      <c r="D39" s="55">
        <f t="shared" si="3"/>
        <v>0.10518749999999999</v>
      </c>
      <c r="E39" s="56">
        <v>0.1052</v>
      </c>
      <c r="F39" s="57">
        <f>C3*143*E39/128</f>
        <v>12.1274333984375</v>
      </c>
      <c r="G39" s="57">
        <f>C3*112*E39/128</f>
        <v>9.498409375</v>
      </c>
      <c r="H39" s="58">
        <f>C3*127.5*E39/128</f>
        <v>10.81292138671875</v>
      </c>
      <c r="I39" s="63">
        <f t="shared" si="0"/>
        <v>12</v>
      </c>
      <c r="J39" s="64">
        <f t="shared" si="1"/>
        <v>9</v>
      </c>
      <c r="K39" s="65">
        <f t="shared" si="2"/>
        <v>10</v>
      </c>
      <c r="M39" s="78">
        <v>35</v>
      </c>
      <c r="N39" s="88">
        <v>91</v>
      </c>
      <c r="O39" s="78">
        <v>70</v>
      </c>
      <c r="P39" s="79">
        <v>127</v>
      </c>
    </row>
    <row r="40" spans="13:16" ht="13.5">
      <c r="M40" s="75"/>
      <c r="N40" s="75"/>
      <c r="O40" s="75"/>
      <c r="P40" s="75"/>
    </row>
    <row r="41" spans="13:16" ht="13.5">
      <c r="M41" s="75"/>
      <c r="N41" s="75"/>
      <c r="O41" s="75"/>
      <c r="P41" s="75"/>
    </row>
    <row r="42" spans="2:16" ht="13.5">
      <c r="B42" t="s">
        <v>34</v>
      </c>
      <c r="M42" s="75"/>
      <c r="N42" s="75"/>
      <c r="O42" s="75"/>
      <c r="P42" s="75"/>
    </row>
    <row r="43" spans="2:16" ht="13.5">
      <c r="B43" t="s">
        <v>36</v>
      </c>
      <c r="M43" s="75"/>
      <c r="N43" s="75"/>
      <c r="O43" s="75"/>
      <c r="P43" s="75"/>
    </row>
    <row r="44" spans="2:16" ht="13.5">
      <c r="B44" t="s">
        <v>37</v>
      </c>
      <c r="M44" s="75"/>
      <c r="N44" s="75"/>
      <c r="O44" s="75"/>
      <c r="P44" s="75"/>
    </row>
    <row r="45" spans="13:16" ht="13.5">
      <c r="M45" s="75"/>
      <c r="N45" s="75"/>
      <c r="O45" s="75"/>
      <c r="P45" s="75"/>
    </row>
    <row r="46" ht="13.5">
      <c r="B46" t="s">
        <v>35</v>
      </c>
    </row>
  </sheetData>
  <sheetProtection/>
  <mergeCells count="3">
    <mergeCell ref="D4:H4"/>
    <mergeCell ref="I2:J2"/>
    <mergeCell ref="M2:P2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8"/>
  <sheetViews>
    <sheetView zoomScale="75" zoomScaleNormal="75" zoomScalePageLayoutView="0" workbookViewId="0" topLeftCell="A1">
      <selection activeCell="D1" sqref="D1"/>
    </sheetView>
  </sheetViews>
  <sheetFormatPr defaultColWidth="9.00390625" defaultRowHeight="13.5"/>
  <cols>
    <col min="1" max="1" width="1.75390625" style="0" customWidth="1"/>
    <col min="2" max="2" width="5.625" style="0" customWidth="1"/>
    <col min="3" max="3" width="9.25390625" style="0" customWidth="1"/>
    <col min="4" max="12" width="8.125" style="0" customWidth="1"/>
    <col min="13" max="13" width="10.125" style="0" customWidth="1"/>
    <col min="14" max="14" width="10.25390625" style="0" customWidth="1"/>
    <col min="15" max="15" width="9.25390625" style="0" customWidth="1"/>
    <col min="16" max="16" width="5.625" style="0" customWidth="1"/>
  </cols>
  <sheetData>
    <row r="1" ht="14.25" thickBot="1">
      <c r="B1" t="s">
        <v>13</v>
      </c>
    </row>
    <row r="2" spans="2:16" ht="14.25" thickBot="1">
      <c r="B2" s="38" t="s">
        <v>9</v>
      </c>
      <c r="C2" s="38" t="s">
        <v>3</v>
      </c>
      <c r="D2" s="93" t="s">
        <v>4</v>
      </c>
      <c r="E2" s="93" t="s">
        <v>5</v>
      </c>
      <c r="F2" s="94" t="s">
        <v>39</v>
      </c>
      <c r="G2" s="41" t="s">
        <v>0</v>
      </c>
      <c r="H2" s="39" t="s">
        <v>1</v>
      </c>
      <c r="I2" s="39" t="s">
        <v>2</v>
      </c>
      <c r="J2" s="38" t="s">
        <v>6</v>
      </c>
      <c r="K2" s="39" t="s">
        <v>7</v>
      </c>
      <c r="L2" s="39" t="s">
        <v>8</v>
      </c>
      <c r="M2" s="42" t="s">
        <v>10</v>
      </c>
      <c r="N2" s="39" t="s">
        <v>11</v>
      </c>
      <c r="O2" s="37" t="s">
        <v>12</v>
      </c>
      <c r="P2" s="40" t="s">
        <v>9</v>
      </c>
    </row>
    <row r="3" spans="2:17" ht="13.5">
      <c r="B3" s="103">
        <v>1</v>
      </c>
      <c r="C3" s="107">
        <v>0</v>
      </c>
      <c r="D3" s="106">
        <v>267</v>
      </c>
      <c r="E3" s="96">
        <v>209</v>
      </c>
      <c r="F3" s="97">
        <v>238</v>
      </c>
      <c r="G3" s="131"/>
      <c r="H3" s="132"/>
      <c r="I3" s="133"/>
      <c r="J3" s="135"/>
      <c r="K3" s="134"/>
      <c r="L3" s="135"/>
      <c r="M3" s="131"/>
      <c r="N3" s="133"/>
      <c r="O3" s="8">
        <f>E3/3</f>
        <v>69.66666666666667</v>
      </c>
      <c r="P3" s="9">
        <v>1</v>
      </c>
      <c r="Q3" s="10"/>
    </row>
    <row r="4" spans="2:17" ht="14.25" thickBot="1">
      <c r="B4" s="105">
        <v>2</v>
      </c>
      <c r="C4" s="108">
        <v>0</v>
      </c>
      <c r="D4" s="104">
        <v>250</v>
      </c>
      <c r="E4" s="98">
        <v>196</v>
      </c>
      <c r="F4" s="79">
        <v>223</v>
      </c>
      <c r="G4" s="131"/>
      <c r="H4" s="132"/>
      <c r="I4" s="133"/>
      <c r="J4" s="135"/>
      <c r="K4" s="134"/>
      <c r="L4" s="135"/>
      <c r="M4" s="131"/>
      <c r="N4" s="133"/>
      <c r="O4" s="109">
        <f aca="true" t="shared" si="0" ref="O4:O35">E4/3</f>
        <v>65.33333333333333</v>
      </c>
      <c r="P4" s="110">
        <v>2</v>
      </c>
      <c r="Q4" s="10"/>
    </row>
    <row r="5" spans="2:17" ht="13.5">
      <c r="B5" s="34">
        <v>3</v>
      </c>
      <c r="C5" s="34">
        <v>1</v>
      </c>
      <c r="D5" s="80">
        <v>234</v>
      </c>
      <c r="E5" s="102">
        <v>183</v>
      </c>
      <c r="F5" s="81">
        <v>209</v>
      </c>
      <c r="G5" s="131"/>
      <c r="H5" s="132"/>
      <c r="I5" s="133"/>
      <c r="J5" s="135"/>
      <c r="K5" s="134"/>
      <c r="L5" s="135"/>
      <c r="M5" s="131"/>
      <c r="N5" s="133"/>
      <c r="O5" s="27">
        <f t="shared" si="0"/>
        <v>61</v>
      </c>
      <c r="P5" s="30">
        <v>3</v>
      </c>
      <c r="Q5" s="10"/>
    </row>
    <row r="6" spans="2:17" ht="13.5">
      <c r="B6" s="13">
        <v>4</v>
      </c>
      <c r="C6" s="13">
        <v>1</v>
      </c>
      <c r="D6" s="76">
        <v>220</v>
      </c>
      <c r="E6" s="1">
        <v>172</v>
      </c>
      <c r="F6" s="77">
        <v>196</v>
      </c>
      <c r="G6" s="131"/>
      <c r="H6" s="132"/>
      <c r="I6" s="133"/>
      <c r="J6" s="135"/>
      <c r="K6" s="134"/>
      <c r="L6" s="135"/>
      <c r="M6" s="131"/>
      <c r="N6" s="133"/>
      <c r="O6" s="11">
        <f t="shared" si="0"/>
        <v>57.333333333333336</v>
      </c>
      <c r="P6" s="12">
        <v>4</v>
      </c>
      <c r="Q6" s="10"/>
    </row>
    <row r="7" spans="2:17" ht="13.5">
      <c r="B7" s="13">
        <v>5</v>
      </c>
      <c r="C7" s="13">
        <v>1</v>
      </c>
      <c r="D7" s="76">
        <v>206</v>
      </c>
      <c r="E7" s="1">
        <v>161</v>
      </c>
      <c r="F7" s="77">
        <v>184</v>
      </c>
      <c r="G7" s="131"/>
      <c r="H7" s="132"/>
      <c r="I7" s="133"/>
      <c r="J7" s="135"/>
      <c r="K7" s="134"/>
      <c r="L7" s="135"/>
      <c r="M7" s="131"/>
      <c r="N7" s="133"/>
      <c r="O7" s="11">
        <f t="shared" si="0"/>
        <v>53.666666666666664</v>
      </c>
      <c r="P7" s="12">
        <v>5</v>
      </c>
      <c r="Q7" s="10"/>
    </row>
    <row r="8" spans="2:17" ht="13.5">
      <c r="B8" s="13">
        <v>6</v>
      </c>
      <c r="C8" s="13">
        <v>1</v>
      </c>
      <c r="D8" s="76">
        <v>193</v>
      </c>
      <c r="E8" s="1">
        <v>151</v>
      </c>
      <c r="F8" s="77">
        <v>172</v>
      </c>
      <c r="G8" s="131"/>
      <c r="H8" s="132"/>
      <c r="I8" s="133"/>
      <c r="J8" s="135"/>
      <c r="K8" s="134"/>
      <c r="L8" s="135"/>
      <c r="M8" s="131"/>
      <c r="N8" s="133"/>
      <c r="O8" s="11">
        <f t="shared" si="0"/>
        <v>50.333333333333336</v>
      </c>
      <c r="P8" s="12">
        <v>6</v>
      </c>
      <c r="Q8" s="10"/>
    </row>
    <row r="9" spans="2:17" ht="13.5">
      <c r="B9" s="13">
        <v>7</v>
      </c>
      <c r="C9" s="13">
        <v>1</v>
      </c>
      <c r="D9" s="76">
        <v>181</v>
      </c>
      <c r="E9" s="1">
        <v>142</v>
      </c>
      <c r="F9" s="77">
        <v>161</v>
      </c>
      <c r="G9" s="131"/>
      <c r="H9" s="132"/>
      <c r="I9" s="133"/>
      <c r="J9" s="135"/>
      <c r="K9" s="134"/>
      <c r="L9" s="135"/>
      <c r="M9" s="131"/>
      <c r="N9" s="133"/>
      <c r="O9" s="11">
        <f t="shared" si="0"/>
        <v>47.333333333333336</v>
      </c>
      <c r="P9" s="12">
        <v>7</v>
      </c>
      <c r="Q9" s="10"/>
    </row>
    <row r="10" spans="2:17" ht="13.5">
      <c r="B10" s="13">
        <v>8</v>
      </c>
      <c r="C10" s="13">
        <v>1</v>
      </c>
      <c r="D10" s="76">
        <v>170</v>
      </c>
      <c r="E10" s="1">
        <v>133</v>
      </c>
      <c r="F10" s="77">
        <v>151</v>
      </c>
      <c r="G10" s="131"/>
      <c r="H10" s="132"/>
      <c r="I10" s="133"/>
      <c r="J10" s="135"/>
      <c r="K10" s="134"/>
      <c r="L10" s="135"/>
      <c r="M10" s="131"/>
      <c r="N10" s="133"/>
      <c r="O10" s="11">
        <f t="shared" si="0"/>
        <v>44.333333333333336</v>
      </c>
      <c r="P10" s="12">
        <v>8</v>
      </c>
      <c r="Q10" s="10"/>
    </row>
    <row r="11" spans="2:17" ht="13.5">
      <c r="B11" s="13">
        <v>9</v>
      </c>
      <c r="C11" s="13">
        <v>1</v>
      </c>
      <c r="D11" s="76">
        <v>159</v>
      </c>
      <c r="E11" s="1">
        <v>124</v>
      </c>
      <c r="F11" s="77">
        <v>142</v>
      </c>
      <c r="G11" s="131"/>
      <c r="H11" s="132"/>
      <c r="I11" s="133"/>
      <c r="J11" s="135"/>
      <c r="K11" s="134"/>
      <c r="L11" s="135"/>
      <c r="M11" s="131"/>
      <c r="N11" s="133"/>
      <c r="O11" s="11">
        <f t="shared" si="0"/>
        <v>41.333333333333336</v>
      </c>
      <c r="P11" s="12">
        <v>9</v>
      </c>
      <c r="Q11" s="10"/>
    </row>
    <row r="12" spans="2:17" ht="13.5">
      <c r="B12" s="13">
        <v>10</v>
      </c>
      <c r="C12" s="13">
        <v>1</v>
      </c>
      <c r="D12" s="76">
        <v>149</v>
      </c>
      <c r="E12" s="1">
        <v>117</v>
      </c>
      <c r="F12" s="77">
        <v>133</v>
      </c>
      <c r="G12" s="131"/>
      <c r="H12" s="132"/>
      <c r="I12" s="133"/>
      <c r="J12" s="135"/>
      <c r="K12" s="134"/>
      <c r="L12" s="135"/>
      <c r="M12" s="131"/>
      <c r="N12" s="133"/>
      <c r="O12" s="11">
        <f t="shared" si="0"/>
        <v>39</v>
      </c>
      <c r="P12" s="12">
        <v>10</v>
      </c>
      <c r="Q12" s="10"/>
    </row>
    <row r="13" spans="2:17" ht="13.5">
      <c r="B13" s="13">
        <v>11</v>
      </c>
      <c r="C13" s="13">
        <v>1</v>
      </c>
      <c r="D13" s="76">
        <v>140</v>
      </c>
      <c r="E13" s="1">
        <v>109</v>
      </c>
      <c r="F13" s="77">
        <v>124</v>
      </c>
      <c r="G13" s="131"/>
      <c r="H13" s="132"/>
      <c r="I13" s="133"/>
      <c r="J13" s="135"/>
      <c r="K13" s="134"/>
      <c r="L13" s="135"/>
      <c r="M13" s="131"/>
      <c r="N13" s="133"/>
      <c r="O13" s="11">
        <f t="shared" si="0"/>
        <v>36.333333333333336</v>
      </c>
      <c r="P13" s="12">
        <v>11</v>
      </c>
      <c r="Q13" s="10"/>
    </row>
    <row r="14" spans="2:17" ht="14.25" thickBot="1">
      <c r="B14" s="16">
        <v>12</v>
      </c>
      <c r="C14" s="16">
        <v>1</v>
      </c>
      <c r="D14" s="99">
        <v>131</v>
      </c>
      <c r="E14" s="100">
        <v>102</v>
      </c>
      <c r="F14" s="101">
        <v>117</v>
      </c>
      <c r="G14" s="131"/>
      <c r="H14" s="132"/>
      <c r="I14" s="133"/>
      <c r="J14" s="135"/>
      <c r="K14" s="134"/>
      <c r="L14" s="135"/>
      <c r="M14" s="131"/>
      <c r="N14" s="133"/>
      <c r="O14" s="11">
        <f t="shared" si="0"/>
        <v>34</v>
      </c>
      <c r="P14" s="12">
        <v>12</v>
      </c>
      <c r="Q14" s="10"/>
    </row>
    <row r="15" spans="2:17" ht="13.5">
      <c r="B15" s="33">
        <v>13</v>
      </c>
      <c r="C15" s="91">
        <v>2</v>
      </c>
      <c r="D15" s="95">
        <v>123</v>
      </c>
      <c r="E15" s="96">
        <v>96</v>
      </c>
      <c r="F15" s="97">
        <v>109</v>
      </c>
      <c r="G15" s="89">
        <f aca="true" t="shared" si="1" ref="G15:G35">D15*2</f>
        <v>246</v>
      </c>
      <c r="H15" s="131"/>
      <c r="I15" s="133"/>
      <c r="J15" s="135"/>
      <c r="K15" s="134"/>
      <c r="L15" s="137"/>
      <c r="M15" s="9">
        <f>D15+D14</f>
        <v>254</v>
      </c>
      <c r="N15" s="134"/>
      <c r="O15" s="27">
        <f t="shared" si="0"/>
        <v>32</v>
      </c>
      <c r="P15" s="30">
        <v>13</v>
      </c>
      <c r="Q15" s="10"/>
    </row>
    <row r="16" spans="2:17" ht="13.5">
      <c r="B16" s="12">
        <v>14</v>
      </c>
      <c r="C16" s="13">
        <v>2</v>
      </c>
      <c r="D16" s="76">
        <v>115</v>
      </c>
      <c r="E16" s="1">
        <v>90</v>
      </c>
      <c r="F16" s="77">
        <v>102</v>
      </c>
      <c r="G16" s="67">
        <f t="shared" si="1"/>
        <v>230</v>
      </c>
      <c r="H16" s="131"/>
      <c r="I16" s="133"/>
      <c r="J16" s="135"/>
      <c r="K16" s="134"/>
      <c r="L16" s="137"/>
      <c r="M16" s="12">
        <f aca="true" t="shared" si="2" ref="M16:M35">D16+D15</f>
        <v>238</v>
      </c>
      <c r="N16" s="134"/>
      <c r="O16" s="27">
        <f t="shared" si="0"/>
        <v>30</v>
      </c>
      <c r="P16" s="30">
        <v>14</v>
      </c>
      <c r="Q16" s="10"/>
    </row>
    <row r="17" spans="2:17" ht="13.5">
      <c r="B17" s="12">
        <v>15</v>
      </c>
      <c r="C17" s="13">
        <v>2</v>
      </c>
      <c r="D17" s="76">
        <v>108</v>
      </c>
      <c r="E17" s="1">
        <v>84</v>
      </c>
      <c r="F17" s="77">
        <v>96</v>
      </c>
      <c r="G17" s="67">
        <f t="shared" si="1"/>
        <v>216</v>
      </c>
      <c r="H17" s="131"/>
      <c r="I17" s="133"/>
      <c r="J17" s="135"/>
      <c r="K17" s="134"/>
      <c r="L17" s="137"/>
      <c r="M17" s="12">
        <f t="shared" si="2"/>
        <v>223</v>
      </c>
      <c r="N17" s="134"/>
      <c r="O17" s="11">
        <f t="shared" si="0"/>
        <v>28</v>
      </c>
      <c r="P17" s="12">
        <v>15</v>
      </c>
      <c r="Q17" s="10"/>
    </row>
    <row r="18" spans="2:17" ht="13.5">
      <c r="B18" s="12">
        <v>16</v>
      </c>
      <c r="C18" s="13">
        <v>2</v>
      </c>
      <c r="D18" s="76">
        <v>101</v>
      </c>
      <c r="E18" s="1">
        <v>79</v>
      </c>
      <c r="F18" s="77">
        <v>90</v>
      </c>
      <c r="G18" s="67">
        <f t="shared" si="1"/>
        <v>202</v>
      </c>
      <c r="H18" s="131"/>
      <c r="I18" s="133"/>
      <c r="J18" s="135"/>
      <c r="K18" s="134"/>
      <c r="L18" s="137"/>
      <c r="M18" s="12">
        <f t="shared" si="2"/>
        <v>209</v>
      </c>
      <c r="N18" s="134"/>
      <c r="O18" s="11">
        <f t="shared" si="0"/>
        <v>26.333333333333332</v>
      </c>
      <c r="P18" s="12">
        <v>16</v>
      </c>
      <c r="Q18" s="10"/>
    </row>
    <row r="19" spans="2:17" ht="13.5">
      <c r="B19" s="12">
        <v>17</v>
      </c>
      <c r="C19" s="13">
        <v>2</v>
      </c>
      <c r="D19" s="76">
        <v>95</v>
      </c>
      <c r="E19" s="1">
        <v>74</v>
      </c>
      <c r="F19" s="77">
        <v>84</v>
      </c>
      <c r="G19" s="67">
        <f t="shared" si="1"/>
        <v>190</v>
      </c>
      <c r="H19" s="131"/>
      <c r="I19" s="133"/>
      <c r="J19" s="135"/>
      <c r="K19" s="134"/>
      <c r="L19" s="137"/>
      <c r="M19" s="12">
        <f t="shared" si="2"/>
        <v>196</v>
      </c>
      <c r="N19" s="134"/>
      <c r="O19" s="11">
        <f t="shared" si="0"/>
        <v>24.666666666666668</v>
      </c>
      <c r="P19" s="12">
        <v>17</v>
      </c>
      <c r="Q19" s="10"/>
    </row>
    <row r="20" spans="2:17" ht="14.25" thickBot="1">
      <c r="B20" s="23">
        <v>18</v>
      </c>
      <c r="C20" s="92">
        <v>2</v>
      </c>
      <c r="D20" s="78">
        <v>89</v>
      </c>
      <c r="E20" s="98">
        <v>69</v>
      </c>
      <c r="F20" s="79">
        <v>79</v>
      </c>
      <c r="G20" s="90">
        <f t="shared" si="1"/>
        <v>178</v>
      </c>
      <c r="H20" s="131"/>
      <c r="I20" s="133"/>
      <c r="J20" s="135"/>
      <c r="K20" s="134"/>
      <c r="L20" s="137"/>
      <c r="M20" s="12">
        <f t="shared" si="2"/>
        <v>184</v>
      </c>
      <c r="N20" s="134"/>
      <c r="O20" s="11">
        <f t="shared" si="0"/>
        <v>23</v>
      </c>
      <c r="P20" s="12">
        <v>18</v>
      </c>
      <c r="Q20" s="10"/>
    </row>
    <row r="21" spans="2:17" ht="14.25" thickBot="1">
      <c r="B21" s="33">
        <v>19</v>
      </c>
      <c r="C21" s="91">
        <v>3</v>
      </c>
      <c r="D21" s="80">
        <v>83</v>
      </c>
      <c r="E21" s="102">
        <v>65</v>
      </c>
      <c r="F21" s="81">
        <v>74</v>
      </c>
      <c r="G21" s="21">
        <f t="shared" si="1"/>
        <v>166</v>
      </c>
      <c r="H21" s="22">
        <f aca="true" t="shared" si="3" ref="H21:H35">D21*3</f>
        <v>249</v>
      </c>
      <c r="I21" s="134"/>
      <c r="J21" s="135"/>
      <c r="K21" s="134"/>
      <c r="L21" s="137"/>
      <c r="M21" s="12">
        <f t="shared" si="2"/>
        <v>172</v>
      </c>
      <c r="N21" s="134"/>
      <c r="O21" s="27">
        <f t="shared" si="0"/>
        <v>21.666666666666668</v>
      </c>
      <c r="P21" s="30">
        <v>19</v>
      </c>
      <c r="Q21" s="10"/>
    </row>
    <row r="22" spans="2:17" ht="13.5">
      <c r="B22" s="12">
        <v>20</v>
      </c>
      <c r="C22" s="13">
        <v>3</v>
      </c>
      <c r="D22" s="76">
        <v>78</v>
      </c>
      <c r="E22" s="1">
        <v>61</v>
      </c>
      <c r="F22" s="77">
        <v>70</v>
      </c>
      <c r="G22" s="14">
        <f t="shared" si="1"/>
        <v>156</v>
      </c>
      <c r="H22" s="15">
        <f t="shared" si="3"/>
        <v>234</v>
      </c>
      <c r="I22" s="134"/>
      <c r="J22" s="135"/>
      <c r="K22" s="134"/>
      <c r="L22" s="137"/>
      <c r="M22" s="12">
        <f t="shared" si="2"/>
        <v>161</v>
      </c>
      <c r="N22" s="9">
        <f aca="true" t="shared" si="4" ref="N22:N35">D22+D21+D20</f>
        <v>250</v>
      </c>
      <c r="O22" s="27">
        <f t="shared" si="0"/>
        <v>20.333333333333332</v>
      </c>
      <c r="P22" s="30">
        <v>20</v>
      </c>
      <c r="Q22" s="10"/>
    </row>
    <row r="23" spans="2:17" ht="13.5">
      <c r="B23" s="12">
        <v>21</v>
      </c>
      <c r="C23" s="13">
        <v>3</v>
      </c>
      <c r="D23" s="76">
        <v>73</v>
      </c>
      <c r="E23" s="1">
        <v>57</v>
      </c>
      <c r="F23" s="77">
        <v>65</v>
      </c>
      <c r="G23" s="14">
        <f t="shared" si="1"/>
        <v>146</v>
      </c>
      <c r="H23" s="15">
        <f t="shared" si="3"/>
        <v>219</v>
      </c>
      <c r="I23" s="134"/>
      <c r="J23" s="135"/>
      <c r="K23" s="134"/>
      <c r="L23" s="137"/>
      <c r="M23" s="12">
        <f t="shared" si="2"/>
        <v>151</v>
      </c>
      <c r="N23" s="12">
        <f t="shared" si="4"/>
        <v>234</v>
      </c>
      <c r="O23" s="11">
        <f t="shared" si="0"/>
        <v>19</v>
      </c>
      <c r="P23" s="12">
        <v>21</v>
      </c>
      <c r="Q23" s="10"/>
    </row>
    <row r="24" spans="2:17" ht="13.5">
      <c r="B24" s="12">
        <v>22</v>
      </c>
      <c r="C24" s="13">
        <v>3</v>
      </c>
      <c r="D24" s="76">
        <v>69</v>
      </c>
      <c r="E24" s="1">
        <v>54</v>
      </c>
      <c r="F24" s="77">
        <v>61</v>
      </c>
      <c r="G24" s="14">
        <f t="shared" si="1"/>
        <v>138</v>
      </c>
      <c r="H24" s="15">
        <f t="shared" si="3"/>
        <v>207</v>
      </c>
      <c r="I24" s="134"/>
      <c r="J24" s="135"/>
      <c r="K24" s="134"/>
      <c r="L24" s="137"/>
      <c r="M24" s="12">
        <f t="shared" si="2"/>
        <v>142</v>
      </c>
      <c r="N24" s="12">
        <f t="shared" si="4"/>
        <v>220</v>
      </c>
      <c r="O24" s="11">
        <f t="shared" si="0"/>
        <v>18</v>
      </c>
      <c r="P24" s="12">
        <v>22</v>
      </c>
      <c r="Q24" s="10"/>
    </row>
    <row r="25" spans="2:17" ht="14.25" thickBot="1">
      <c r="B25" s="17">
        <v>23</v>
      </c>
      <c r="C25" s="16">
        <v>3</v>
      </c>
      <c r="D25" s="99">
        <v>64</v>
      </c>
      <c r="E25" s="100">
        <v>50</v>
      </c>
      <c r="F25" s="101">
        <v>57</v>
      </c>
      <c r="G25" s="18">
        <f t="shared" si="1"/>
        <v>128</v>
      </c>
      <c r="H25" s="20">
        <f t="shared" si="3"/>
        <v>192</v>
      </c>
      <c r="I25" s="134"/>
      <c r="J25" s="135"/>
      <c r="K25" s="134"/>
      <c r="L25" s="137"/>
      <c r="M25" s="12">
        <f t="shared" si="2"/>
        <v>133</v>
      </c>
      <c r="N25" s="12">
        <f t="shared" si="4"/>
        <v>206</v>
      </c>
      <c r="O25" s="11">
        <f t="shared" si="0"/>
        <v>16.666666666666668</v>
      </c>
      <c r="P25" s="12">
        <v>23</v>
      </c>
      <c r="Q25" s="10"/>
    </row>
    <row r="26" spans="2:17" ht="13.5">
      <c r="B26" s="33">
        <v>24</v>
      </c>
      <c r="C26" s="91">
        <v>4</v>
      </c>
      <c r="D26" s="95">
        <v>60</v>
      </c>
      <c r="E26" s="96">
        <v>47</v>
      </c>
      <c r="F26" s="97">
        <v>54</v>
      </c>
      <c r="G26" s="21">
        <f t="shared" si="1"/>
        <v>120</v>
      </c>
      <c r="H26" s="3">
        <f t="shared" si="3"/>
        <v>180</v>
      </c>
      <c r="I26" s="22">
        <f aca="true" t="shared" si="5" ref="I26:I35">D26*4</f>
        <v>240</v>
      </c>
      <c r="J26" s="136"/>
      <c r="K26" s="134"/>
      <c r="L26" s="137"/>
      <c r="M26" s="12">
        <f t="shared" si="2"/>
        <v>124</v>
      </c>
      <c r="N26" s="12">
        <f t="shared" si="4"/>
        <v>193</v>
      </c>
      <c r="O26" s="27">
        <f t="shared" si="0"/>
        <v>15.666666666666666</v>
      </c>
      <c r="P26" s="30">
        <v>24</v>
      </c>
      <c r="Q26" s="10"/>
    </row>
    <row r="27" spans="2:17" ht="13.5">
      <c r="B27" s="12">
        <v>25</v>
      </c>
      <c r="C27" s="13">
        <v>4</v>
      </c>
      <c r="D27" s="76">
        <v>56</v>
      </c>
      <c r="E27" s="1">
        <v>44</v>
      </c>
      <c r="F27" s="77">
        <v>50</v>
      </c>
      <c r="G27" s="14">
        <f t="shared" si="1"/>
        <v>112</v>
      </c>
      <c r="H27" s="2">
        <f t="shared" si="3"/>
        <v>168</v>
      </c>
      <c r="I27" s="15">
        <f t="shared" si="5"/>
        <v>224</v>
      </c>
      <c r="J27" s="136"/>
      <c r="K27" s="134"/>
      <c r="L27" s="137"/>
      <c r="M27" s="12">
        <f t="shared" si="2"/>
        <v>116</v>
      </c>
      <c r="N27" s="12">
        <f t="shared" si="4"/>
        <v>180</v>
      </c>
      <c r="O27" s="27">
        <f t="shared" si="0"/>
        <v>14.666666666666666</v>
      </c>
      <c r="P27" s="30">
        <v>25</v>
      </c>
      <c r="Q27" s="10"/>
    </row>
    <row r="28" spans="2:17" ht="13.5">
      <c r="B28" s="23">
        <v>26</v>
      </c>
      <c r="C28" s="92">
        <v>4</v>
      </c>
      <c r="D28" s="99">
        <v>53</v>
      </c>
      <c r="E28" s="100">
        <v>41</v>
      </c>
      <c r="F28" s="101">
        <v>47</v>
      </c>
      <c r="G28" s="24">
        <f t="shared" si="1"/>
        <v>106</v>
      </c>
      <c r="H28" s="25">
        <f t="shared" si="3"/>
        <v>159</v>
      </c>
      <c r="I28" s="26">
        <f t="shared" si="5"/>
        <v>212</v>
      </c>
      <c r="J28" s="136"/>
      <c r="K28" s="134"/>
      <c r="L28" s="137"/>
      <c r="M28" s="12">
        <f t="shared" si="2"/>
        <v>109</v>
      </c>
      <c r="N28" s="12">
        <f t="shared" si="4"/>
        <v>169</v>
      </c>
      <c r="O28" s="11">
        <f t="shared" si="0"/>
        <v>13.666666666666666</v>
      </c>
      <c r="P28" s="12">
        <v>26</v>
      </c>
      <c r="Q28" s="10"/>
    </row>
    <row r="29" spans="2:17" ht="14.25" thickBot="1">
      <c r="B29" s="108">
        <v>27</v>
      </c>
      <c r="C29" s="105">
        <v>4</v>
      </c>
      <c r="D29" s="78">
        <v>50</v>
      </c>
      <c r="E29" s="98">
        <v>39</v>
      </c>
      <c r="F29" s="79">
        <v>44</v>
      </c>
      <c r="G29" s="24">
        <f t="shared" si="1"/>
        <v>100</v>
      </c>
      <c r="H29" s="25">
        <f t="shared" si="3"/>
        <v>150</v>
      </c>
      <c r="I29" s="26">
        <f t="shared" si="5"/>
        <v>200</v>
      </c>
      <c r="J29" s="136"/>
      <c r="K29" s="134"/>
      <c r="L29" s="137"/>
      <c r="M29" s="12">
        <f t="shared" si="2"/>
        <v>103</v>
      </c>
      <c r="N29" s="12">
        <f t="shared" si="4"/>
        <v>159</v>
      </c>
      <c r="O29" s="109">
        <f t="shared" si="0"/>
        <v>13</v>
      </c>
      <c r="P29" s="110">
        <v>27</v>
      </c>
      <c r="Q29" s="10"/>
    </row>
    <row r="30" spans="2:17" ht="13.5">
      <c r="B30" s="35">
        <v>28</v>
      </c>
      <c r="C30" s="34">
        <v>5</v>
      </c>
      <c r="D30" s="80">
        <v>46</v>
      </c>
      <c r="E30" s="102">
        <v>36</v>
      </c>
      <c r="F30" s="81">
        <v>41</v>
      </c>
      <c r="G30" s="122">
        <f t="shared" si="1"/>
        <v>92</v>
      </c>
      <c r="H30" s="3">
        <f t="shared" si="3"/>
        <v>138</v>
      </c>
      <c r="I30" s="3">
        <f t="shared" si="5"/>
        <v>184</v>
      </c>
      <c r="J30" s="22">
        <f aca="true" t="shared" si="6" ref="J30:J35">D30*5</f>
        <v>230</v>
      </c>
      <c r="K30" s="134"/>
      <c r="L30" s="137"/>
      <c r="M30" s="12">
        <f t="shared" si="2"/>
        <v>96</v>
      </c>
      <c r="N30" s="12">
        <f t="shared" si="4"/>
        <v>149</v>
      </c>
      <c r="O30" s="27">
        <f t="shared" si="0"/>
        <v>12</v>
      </c>
      <c r="P30" s="30">
        <v>28</v>
      </c>
      <c r="Q30" s="10"/>
    </row>
    <row r="31" spans="2:17" ht="14.25" thickBot="1">
      <c r="B31" s="17">
        <v>29</v>
      </c>
      <c r="C31" s="16">
        <v>5</v>
      </c>
      <c r="D31" s="78">
        <v>44</v>
      </c>
      <c r="E31" s="98">
        <v>34</v>
      </c>
      <c r="F31" s="79">
        <v>39</v>
      </c>
      <c r="G31" s="124">
        <f t="shared" si="1"/>
        <v>88</v>
      </c>
      <c r="H31" s="19">
        <f t="shared" si="3"/>
        <v>132</v>
      </c>
      <c r="I31" s="19">
        <f t="shared" si="5"/>
        <v>176</v>
      </c>
      <c r="J31" s="20">
        <f t="shared" si="6"/>
        <v>220</v>
      </c>
      <c r="K31" s="134"/>
      <c r="L31" s="137"/>
      <c r="M31" s="12">
        <f t="shared" si="2"/>
        <v>90</v>
      </c>
      <c r="N31" s="12">
        <f t="shared" si="4"/>
        <v>140</v>
      </c>
      <c r="O31" s="11">
        <f t="shared" si="0"/>
        <v>11.333333333333334</v>
      </c>
      <c r="P31" s="12">
        <v>29</v>
      </c>
      <c r="Q31" s="10"/>
    </row>
    <row r="32" spans="2:17" ht="13.5">
      <c r="B32" s="33">
        <v>30</v>
      </c>
      <c r="C32" s="91">
        <v>6</v>
      </c>
      <c r="D32" s="80">
        <v>41</v>
      </c>
      <c r="E32" s="102">
        <v>32</v>
      </c>
      <c r="F32" s="81">
        <v>36</v>
      </c>
      <c r="G32" s="122">
        <f t="shared" si="1"/>
        <v>82</v>
      </c>
      <c r="H32" s="3">
        <f t="shared" si="3"/>
        <v>123</v>
      </c>
      <c r="I32" s="3">
        <f t="shared" si="5"/>
        <v>164</v>
      </c>
      <c r="J32" s="3">
        <f t="shared" si="6"/>
        <v>205</v>
      </c>
      <c r="K32" s="22">
        <f>D32*6</f>
        <v>246</v>
      </c>
      <c r="L32" s="138"/>
      <c r="M32" s="12">
        <f t="shared" si="2"/>
        <v>85</v>
      </c>
      <c r="N32" s="12">
        <f t="shared" si="4"/>
        <v>131</v>
      </c>
      <c r="O32" s="27">
        <f t="shared" si="0"/>
        <v>10.666666666666666</v>
      </c>
      <c r="P32" s="30">
        <v>30</v>
      </c>
      <c r="Q32" s="10"/>
    </row>
    <row r="33" spans="2:17" ht="13.5">
      <c r="B33" s="23">
        <v>31</v>
      </c>
      <c r="C33" s="92">
        <v>6</v>
      </c>
      <c r="D33" s="99">
        <v>38</v>
      </c>
      <c r="E33" s="100">
        <v>30</v>
      </c>
      <c r="F33" s="101">
        <v>34</v>
      </c>
      <c r="G33" s="121">
        <f t="shared" si="1"/>
        <v>76</v>
      </c>
      <c r="H33" s="2">
        <f t="shared" si="3"/>
        <v>114</v>
      </c>
      <c r="I33" s="2">
        <f t="shared" si="5"/>
        <v>152</v>
      </c>
      <c r="J33" s="2">
        <f t="shared" si="6"/>
        <v>190</v>
      </c>
      <c r="K33" s="15">
        <f>D33*6</f>
        <v>228</v>
      </c>
      <c r="L33" s="138"/>
      <c r="M33" s="23">
        <f t="shared" si="2"/>
        <v>79</v>
      </c>
      <c r="N33" s="23">
        <f t="shared" si="4"/>
        <v>123</v>
      </c>
      <c r="O33" s="28">
        <f t="shared" si="0"/>
        <v>10</v>
      </c>
      <c r="P33" s="31">
        <v>31</v>
      </c>
      <c r="Q33" s="10"/>
    </row>
    <row r="34" spans="2:16" ht="14.25" thickBot="1">
      <c r="B34" s="118">
        <v>32</v>
      </c>
      <c r="C34" s="119">
        <v>6</v>
      </c>
      <c r="D34" s="99">
        <v>36</v>
      </c>
      <c r="E34" s="100">
        <v>28</v>
      </c>
      <c r="F34" s="101">
        <v>32</v>
      </c>
      <c r="G34" s="123">
        <f t="shared" si="1"/>
        <v>72</v>
      </c>
      <c r="H34" s="113">
        <f t="shared" si="3"/>
        <v>108</v>
      </c>
      <c r="I34" s="113">
        <f t="shared" si="5"/>
        <v>144</v>
      </c>
      <c r="J34" s="113">
        <f t="shared" si="6"/>
        <v>180</v>
      </c>
      <c r="K34" s="114">
        <f>D34*6</f>
        <v>216</v>
      </c>
      <c r="L34" s="138"/>
      <c r="M34" s="12">
        <f t="shared" si="2"/>
        <v>74</v>
      </c>
      <c r="N34" s="4">
        <f t="shared" si="4"/>
        <v>115</v>
      </c>
      <c r="O34" s="111">
        <f t="shared" si="0"/>
        <v>9.333333333333334</v>
      </c>
      <c r="P34" s="112">
        <v>32</v>
      </c>
    </row>
    <row r="35" spans="2:16" ht="14.25" thickBot="1">
      <c r="B35" s="37">
        <v>33</v>
      </c>
      <c r="C35" s="36">
        <v>7</v>
      </c>
      <c r="D35" s="115">
        <v>34</v>
      </c>
      <c r="E35" s="116">
        <v>26</v>
      </c>
      <c r="F35" s="117">
        <v>30</v>
      </c>
      <c r="G35" s="120">
        <f t="shared" si="1"/>
        <v>68</v>
      </c>
      <c r="H35" s="6">
        <f t="shared" si="3"/>
        <v>102</v>
      </c>
      <c r="I35" s="6">
        <f t="shared" si="5"/>
        <v>136</v>
      </c>
      <c r="J35" s="6">
        <f t="shared" si="6"/>
        <v>170</v>
      </c>
      <c r="K35" s="6">
        <f>D35*6</f>
        <v>204</v>
      </c>
      <c r="L35" s="7">
        <f>D35*7</f>
        <v>238</v>
      </c>
      <c r="M35" s="17">
        <f t="shared" si="2"/>
        <v>70</v>
      </c>
      <c r="N35" s="5">
        <f t="shared" si="4"/>
        <v>108</v>
      </c>
      <c r="O35" s="29">
        <f t="shared" si="0"/>
        <v>8.666666666666666</v>
      </c>
      <c r="P35" s="32">
        <v>33</v>
      </c>
    </row>
    <row r="36" spans="2:13" ht="13.5">
      <c r="B36" s="10"/>
      <c r="C36" s="10"/>
      <c r="G36" s="10"/>
      <c r="H36" s="10"/>
      <c r="I36" s="10"/>
      <c r="J36" s="10"/>
      <c r="K36" s="10"/>
      <c r="L36" s="10"/>
      <c r="M36" s="10"/>
    </row>
    <row r="37" spans="2:13" ht="13.5">
      <c r="B37" s="10"/>
      <c r="C37" s="10"/>
      <c r="G37" s="10"/>
      <c r="H37" s="10"/>
      <c r="I37" s="10"/>
      <c r="J37" s="10"/>
      <c r="K37" s="10"/>
      <c r="L37" s="10"/>
      <c r="M37" s="10"/>
    </row>
    <row r="38" spans="2:13" ht="13.5">
      <c r="B38" s="10"/>
      <c r="C38" s="10"/>
      <c r="G38" s="10"/>
      <c r="H38" s="10"/>
      <c r="I38" s="10"/>
      <c r="J38" s="10"/>
      <c r="K38" s="10"/>
      <c r="L38" s="10"/>
      <c r="M38" s="10"/>
    </row>
  </sheetData>
  <sheetProtection/>
  <mergeCells count="8">
    <mergeCell ref="N3:N21"/>
    <mergeCell ref="L3:L34"/>
    <mergeCell ref="G3:G14"/>
    <mergeCell ref="H3:H20"/>
    <mergeCell ref="I3:I25"/>
    <mergeCell ref="J3:J29"/>
    <mergeCell ref="K3:K31"/>
    <mergeCell ref="M3:M14"/>
  </mergeCell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raimu</dc:creator>
  <cp:keywords/>
  <dc:description/>
  <cp:lastModifiedBy>井村智</cp:lastModifiedBy>
  <cp:lastPrinted>2009-09-30T01:20:36Z</cp:lastPrinted>
  <dcterms:created xsi:type="dcterms:W3CDTF">2009-06-25T07:13:51Z</dcterms:created>
  <dcterms:modified xsi:type="dcterms:W3CDTF">2009-09-30T12:21:02Z</dcterms:modified>
  <cp:category/>
  <cp:version/>
  <cp:contentType/>
  <cp:contentStatus/>
</cp:coreProperties>
</file>