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-510" yWindow="-105" windowWidth="19200" windowHeight="12090" activeTab="5"/>
  </bookViews>
  <sheets>
    <sheet name="207生活圏" sheetId="1" r:id="rId1"/>
    <sheet name="日常生活圏" sheetId="5" r:id="rId2"/>
    <sheet name="整理" sheetId="2" r:id="rId3"/>
    <sheet name="抜粋" sheetId="13" r:id="rId4"/>
    <sheet name="費用分析" sheetId="11" r:id="rId5"/>
    <sheet name="時間差分析" sheetId="15" r:id="rId6"/>
  </sheets>
  <calcPr calcId="145621"/>
</workbook>
</file>

<file path=xl/calcChain.xml><?xml version="1.0" encoding="utf-8"?>
<calcChain xmlns="http://schemas.openxmlformats.org/spreadsheetml/2006/main">
  <c r="J48" i="15" l="1"/>
  <c r="G50" i="5" l="1"/>
  <c r="E50" i="5"/>
  <c r="M55" i="15"/>
  <c r="M54" i="15"/>
  <c r="M53" i="15"/>
  <c r="M52" i="15"/>
  <c r="M51" i="15"/>
  <c r="M50" i="15"/>
  <c r="M49" i="15"/>
  <c r="M48" i="15"/>
  <c r="M47" i="15"/>
  <c r="M46" i="15"/>
  <c r="M45" i="15"/>
  <c r="M44" i="15"/>
  <c r="M43" i="15"/>
  <c r="M42" i="15"/>
  <c r="M41" i="15"/>
  <c r="M40" i="15"/>
  <c r="M39" i="15"/>
  <c r="M38" i="15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M6" i="15"/>
  <c r="M5" i="15"/>
  <c r="M4" i="15"/>
  <c r="M3" i="15"/>
  <c r="M2" i="15"/>
  <c r="J53" i="15"/>
  <c r="J50" i="15"/>
  <c r="J49" i="15"/>
  <c r="J52" i="15"/>
  <c r="J51" i="15"/>
  <c r="J55" i="15"/>
  <c r="J54" i="15"/>
  <c r="J4" i="15"/>
  <c r="J15" i="15"/>
  <c r="J17" i="15"/>
  <c r="J23" i="15"/>
  <c r="J24" i="15"/>
  <c r="J32" i="15"/>
  <c r="J11" i="15"/>
  <c r="J21" i="15"/>
  <c r="J6" i="15"/>
  <c r="J14" i="15"/>
  <c r="J3" i="15"/>
  <c r="J10" i="15"/>
  <c r="J12" i="15"/>
  <c r="J16" i="15"/>
  <c r="J7" i="15"/>
  <c r="J2" i="15"/>
  <c r="J9" i="15"/>
  <c r="J27" i="15"/>
  <c r="J31" i="15"/>
  <c r="J44" i="15"/>
  <c r="J28" i="15"/>
  <c r="J35" i="15"/>
  <c r="J20" i="15"/>
  <c r="J5" i="15"/>
  <c r="J13" i="15"/>
  <c r="J22" i="15"/>
  <c r="J25" i="15"/>
  <c r="J30" i="15"/>
  <c r="J34" i="15"/>
  <c r="J36" i="15"/>
  <c r="J37" i="15"/>
  <c r="J38" i="15"/>
  <c r="J39" i="15"/>
  <c r="J40" i="15"/>
  <c r="J41" i="15"/>
  <c r="J42" i="15"/>
  <c r="J43" i="15"/>
  <c r="J45" i="15"/>
  <c r="J46" i="15"/>
  <c r="J47" i="15"/>
  <c r="J8" i="15"/>
  <c r="J18" i="15"/>
  <c r="J19" i="15"/>
  <c r="J26" i="15"/>
  <c r="J29" i="15"/>
  <c r="J33" i="15"/>
  <c r="A79" i="2"/>
  <c r="B79" i="2"/>
  <c r="C79" i="2"/>
  <c r="R79" i="2"/>
  <c r="S79" i="2" s="1"/>
  <c r="W79" i="2" s="1"/>
  <c r="T79" i="2"/>
  <c r="V79" i="2"/>
  <c r="A80" i="2"/>
  <c r="B80" i="2"/>
  <c r="C80" i="2"/>
  <c r="R80" i="2"/>
  <c r="S80" i="2" s="1"/>
  <c r="W80" i="2" s="1"/>
  <c r="T80" i="2"/>
  <c r="V80" i="2"/>
  <c r="A81" i="2"/>
  <c r="B81" i="2"/>
  <c r="C81" i="2"/>
  <c r="R81" i="2"/>
  <c r="S81" i="2" s="1"/>
  <c r="W81" i="2" s="1"/>
  <c r="T81" i="2"/>
  <c r="V81" i="2"/>
  <c r="A82" i="2"/>
  <c r="B82" i="2"/>
  <c r="C82" i="2"/>
  <c r="E82" i="2"/>
  <c r="F82" i="2" s="1"/>
  <c r="H82" i="2"/>
  <c r="J82" i="2"/>
  <c r="R82" i="2"/>
  <c r="S82" i="2" s="1"/>
  <c r="W82" i="2" s="1"/>
  <c r="T82" i="2"/>
  <c r="V82" i="2"/>
  <c r="A83" i="2"/>
  <c r="B83" i="2"/>
  <c r="C83" i="2"/>
  <c r="R83" i="2"/>
  <c r="S83" i="2" s="1"/>
  <c r="W83" i="2" s="1"/>
  <c r="T83" i="2"/>
  <c r="V83" i="2"/>
  <c r="A84" i="2"/>
  <c r="B84" i="2"/>
  <c r="C84" i="2"/>
  <c r="E84" i="2"/>
  <c r="F84" i="2" s="1"/>
  <c r="H84" i="2"/>
  <c r="J84" i="2"/>
  <c r="R84" i="2"/>
  <c r="S84" i="2" s="1"/>
  <c r="W84" i="2" s="1"/>
  <c r="T84" i="2"/>
  <c r="V84" i="2"/>
  <c r="I580" i="5"/>
  <c r="H580" i="5"/>
  <c r="I84" i="2" s="1"/>
  <c r="G580" i="5"/>
  <c r="F580" i="5"/>
  <c r="N580" i="5" s="1"/>
  <c r="E580" i="5"/>
  <c r="D580" i="5"/>
  <c r="M580" i="5" s="1"/>
  <c r="I570" i="5"/>
  <c r="J83" i="2" s="1"/>
  <c r="H570" i="5"/>
  <c r="I83" i="2" s="1"/>
  <c r="G570" i="5"/>
  <c r="H83" i="2" s="1"/>
  <c r="F570" i="5"/>
  <c r="N570" i="5" s="1"/>
  <c r="E570" i="5"/>
  <c r="E83" i="2" s="1"/>
  <c r="F83" i="2" s="1"/>
  <c r="D570" i="5"/>
  <c r="M570" i="5" s="1"/>
  <c r="I560" i="5"/>
  <c r="H560" i="5"/>
  <c r="I82" i="2" s="1"/>
  <c r="G560" i="5"/>
  <c r="F560" i="5"/>
  <c r="N560" i="5" s="1"/>
  <c r="E560" i="5"/>
  <c r="D560" i="5"/>
  <c r="M560" i="5" s="1"/>
  <c r="I550" i="5"/>
  <c r="J81" i="2" s="1"/>
  <c r="H550" i="5"/>
  <c r="I81" i="2" s="1"/>
  <c r="G550" i="5"/>
  <c r="H81" i="2" s="1"/>
  <c r="F550" i="5"/>
  <c r="N550" i="5" s="1"/>
  <c r="E550" i="5"/>
  <c r="E81" i="2" s="1"/>
  <c r="F81" i="2" s="1"/>
  <c r="D550" i="5"/>
  <c r="M550" i="5" s="1"/>
  <c r="I540" i="5"/>
  <c r="J80" i="2" s="1"/>
  <c r="H540" i="5"/>
  <c r="I80" i="2" s="1"/>
  <c r="G540" i="5"/>
  <c r="H80" i="2" s="1"/>
  <c r="F540" i="5"/>
  <c r="N540" i="5" s="1"/>
  <c r="E540" i="5"/>
  <c r="E80" i="2" s="1"/>
  <c r="F80" i="2" s="1"/>
  <c r="D540" i="5"/>
  <c r="M540" i="5" s="1"/>
  <c r="I530" i="5"/>
  <c r="J79" i="2" s="1"/>
  <c r="H530" i="5"/>
  <c r="I79" i="2" s="1"/>
  <c r="G530" i="5"/>
  <c r="H79" i="2" s="1"/>
  <c r="F530" i="5"/>
  <c r="G79" i="2" s="1"/>
  <c r="E530" i="5"/>
  <c r="E79" i="2" s="1"/>
  <c r="F79" i="2" s="1"/>
  <c r="D530" i="5"/>
  <c r="M530" i="5" s="1"/>
  <c r="O581" i="5"/>
  <c r="M581" i="5"/>
  <c r="O571" i="5"/>
  <c r="M571" i="5"/>
  <c r="O561" i="5"/>
  <c r="M561" i="5"/>
  <c r="O551" i="5"/>
  <c r="M551" i="5"/>
  <c r="O541" i="5"/>
  <c r="M541" i="5"/>
  <c r="O531" i="5"/>
  <c r="M531" i="5"/>
  <c r="A76" i="2"/>
  <c r="B76" i="2"/>
  <c r="C76" i="2"/>
  <c r="R76" i="2"/>
  <c r="S76" i="2" s="1"/>
  <c r="W76" i="2" s="1"/>
  <c r="T76" i="2"/>
  <c r="V76" i="2"/>
  <c r="A77" i="2"/>
  <c r="B77" i="2"/>
  <c r="C77" i="2"/>
  <c r="R77" i="2"/>
  <c r="S77" i="2" s="1"/>
  <c r="W77" i="2" s="1"/>
  <c r="T77" i="2"/>
  <c r="V77" i="2"/>
  <c r="A78" i="2"/>
  <c r="B78" i="2"/>
  <c r="C78" i="2"/>
  <c r="R78" i="2"/>
  <c r="S78" i="2" s="1"/>
  <c r="W78" i="2" s="1"/>
  <c r="T78" i="2"/>
  <c r="V78" i="2"/>
  <c r="O521" i="5"/>
  <c r="M521" i="5"/>
  <c r="I520" i="5"/>
  <c r="J78" i="2" s="1"/>
  <c r="H520" i="5"/>
  <c r="I78" i="2" s="1"/>
  <c r="G520" i="5"/>
  <c r="H78" i="2" s="1"/>
  <c r="F520" i="5"/>
  <c r="N520" i="5" s="1"/>
  <c r="E520" i="5"/>
  <c r="E78" i="2" s="1"/>
  <c r="F78" i="2" s="1"/>
  <c r="D520" i="5"/>
  <c r="M520" i="5" s="1"/>
  <c r="O511" i="5"/>
  <c r="M511" i="5"/>
  <c r="I510" i="5"/>
  <c r="J77" i="2" s="1"/>
  <c r="H510" i="5"/>
  <c r="I77" i="2" s="1"/>
  <c r="G510" i="5"/>
  <c r="H77" i="2" s="1"/>
  <c r="F510" i="5"/>
  <c r="N510" i="5" s="1"/>
  <c r="E510" i="5"/>
  <c r="E77" i="2" s="1"/>
  <c r="F77" i="2" s="1"/>
  <c r="D510" i="5"/>
  <c r="M510" i="5" s="1"/>
  <c r="O501" i="5"/>
  <c r="M501" i="5"/>
  <c r="I500" i="5"/>
  <c r="J76" i="2" s="1"/>
  <c r="H500" i="5"/>
  <c r="I76" i="2" s="1"/>
  <c r="G500" i="5"/>
  <c r="H76" i="2" s="1"/>
  <c r="F500" i="5"/>
  <c r="N500" i="5" s="1"/>
  <c r="E500" i="5"/>
  <c r="E76" i="2" s="1"/>
  <c r="F76" i="2" s="1"/>
  <c r="D500" i="5"/>
  <c r="M500" i="5" s="1"/>
  <c r="N530" i="5" l="1"/>
  <c r="G84" i="2"/>
  <c r="D84" i="2"/>
  <c r="K84" i="2" s="1"/>
  <c r="G82" i="2"/>
  <c r="D82" i="2"/>
  <c r="K82" i="2" s="1"/>
  <c r="G80" i="2"/>
  <c r="D80" i="2"/>
  <c r="K80" i="2" s="1"/>
  <c r="U79" i="2"/>
  <c r="D79" i="2"/>
  <c r="K79" i="2" s="1"/>
  <c r="M79" i="2" s="1"/>
  <c r="G83" i="2"/>
  <c r="D83" i="2"/>
  <c r="K83" i="2" s="1"/>
  <c r="G81" i="2"/>
  <c r="D81" i="2"/>
  <c r="K81" i="2" s="1"/>
  <c r="M81" i="2" s="1"/>
  <c r="M83" i="2"/>
  <c r="U82" i="2"/>
  <c r="M82" i="2"/>
  <c r="U80" i="2"/>
  <c r="M80" i="2"/>
  <c r="U84" i="2"/>
  <c r="M84" i="2"/>
  <c r="U83" i="2"/>
  <c r="U81" i="2"/>
  <c r="G78" i="2"/>
  <c r="D77" i="2"/>
  <c r="L77" i="2" s="1"/>
  <c r="D78" i="2"/>
  <c r="K78" i="2" s="1"/>
  <c r="G77" i="2"/>
  <c r="K77" i="2" s="1"/>
  <c r="G76" i="2"/>
  <c r="D76" i="2"/>
  <c r="M78" i="2"/>
  <c r="U77" i="2"/>
  <c r="U78" i="2"/>
  <c r="M77" i="2"/>
  <c r="U76" i="2"/>
  <c r="L76" i="2"/>
  <c r="H3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2" i="13"/>
  <c r="V3" i="2"/>
  <c r="A2" i="2"/>
  <c r="B2" i="2"/>
  <c r="C2" i="2"/>
  <c r="R2" i="2"/>
  <c r="S2" i="2" s="1"/>
  <c r="W2" i="2" s="1"/>
  <c r="T2" i="2"/>
  <c r="V2" i="2"/>
  <c r="A3" i="2"/>
  <c r="B3" i="2"/>
  <c r="C3" i="2"/>
  <c r="R3" i="2"/>
  <c r="U3" i="2" s="1"/>
  <c r="T3" i="2"/>
  <c r="A4" i="2"/>
  <c r="B4" i="2"/>
  <c r="C4" i="2"/>
  <c r="R4" i="2"/>
  <c r="S4" i="2" s="1"/>
  <c r="W4" i="2" s="1"/>
  <c r="T4" i="2"/>
  <c r="V4" i="2"/>
  <c r="A5" i="2"/>
  <c r="B5" i="2"/>
  <c r="C5" i="2"/>
  <c r="M5" i="2"/>
  <c r="T5" i="2"/>
  <c r="U5" i="2"/>
  <c r="V5" i="2"/>
  <c r="W5" i="2"/>
  <c r="A6" i="2"/>
  <c r="B6" i="2"/>
  <c r="C6" i="2"/>
  <c r="M6" i="2"/>
  <c r="T6" i="2"/>
  <c r="U6" i="2"/>
  <c r="V6" i="2"/>
  <c r="W6" i="2"/>
  <c r="A7" i="2"/>
  <c r="B7" i="2"/>
  <c r="C7" i="2"/>
  <c r="M7" i="2"/>
  <c r="T7" i="2"/>
  <c r="U7" i="2"/>
  <c r="V7" i="2"/>
  <c r="W7" i="2"/>
  <c r="A8" i="2"/>
  <c r="B8" i="2"/>
  <c r="C8" i="2"/>
  <c r="M8" i="2"/>
  <c r="T8" i="2"/>
  <c r="U8" i="2"/>
  <c r="V8" i="2"/>
  <c r="W8" i="2"/>
  <c r="A9" i="2"/>
  <c r="B9" i="2"/>
  <c r="C9" i="2"/>
  <c r="R9" i="2"/>
  <c r="S9" i="2" s="1"/>
  <c r="W9" i="2" s="1"/>
  <c r="T9" i="2"/>
  <c r="V9" i="2"/>
  <c r="A10" i="2"/>
  <c r="B10" i="2"/>
  <c r="C10" i="2"/>
  <c r="R10" i="2"/>
  <c r="S10" i="2" s="1"/>
  <c r="W10" i="2" s="1"/>
  <c r="T10" i="2"/>
  <c r="V10" i="2"/>
  <c r="A11" i="2"/>
  <c r="B11" i="2"/>
  <c r="C11" i="2"/>
  <c r="M11" i="2"/>
  <c r="T11" i="2"/>
  <c r="U11" i="2"/>
  <c r="V11" i="2"/>
  <c r="W11" i="2"/>
  <c r="A12" i="2"/>
  <c r="B12" i="2"/>
  <c r="C12" i="2"/>
  <c r="M12" i="2"/>
  <c r="T12" i="2"/>
  <c r="U12" i="2"/>
  <c r="V12" i="2"/>
  <c r="W12" i="2"/>
  <c r="A13" i="2"/>
  <c r="B13" i="2"/>
  <c r="C13" i="2"/>
  <c r="M13" i="2"/>
  <c r="R13" i="2"/>
  <c r="S13" i="2" s="1"/>
  <c r="W13" i="2" s="1"/>
  <c r="T13" i="2"/>
  <c r="V13" i="2"/>
  <c r="A14" i="2"/>
  <c r="B14" i="2"/>
  <c r="C14" i="2"/>
  <c r="T14" i="2"/>
  <c r="U14" i="2"/>
  <c r="V14" i="2"/>
  <c r="W14" i="2"/>
  <c r="A15" i="2"/>
  <c r="B15" i="2"/>
  <c r="C15" i="2"/>
  <c r="T15" i="2"/>
  <c r="U15" i="2"/>
  <c r="V15" i="2"/>
  <c r="W15" i="2"/>
  <c r="A16" i="2"/>
  <c r="B16" i="2"/>
  <c r="C16" i="2"/>
  <c r="R16" i="2"/>
  <c r="S16" i="2" s="1"/>
  <c r="W16" i="2" s="1"/>
  <c r="T16" i="2"/>
  <c r="V16" i="2"/>
  <c r="A17" i="2"/>
  <c r="B17" i="2"/>
  <c r="C17" i="2"/>
  <c r="R17" i="2"/>
  <c r="S17" i="2" s="1"/>
  <c r="W17" i="2" s="1"/>
  <c r="T17" i="2"/>
  <c r="V17" i="2"/>
  <c r="A18" i="2"/>
  <c r="B18" i="2"/>
  <c r="C18" i="2"/>
  <c r="R18" i="2"/>
  <c r="S18" i="2" s="1"/>
  <c r="W18" i="2" s="1"/>
  <c r="T18" i="2"/>
  <c r="V18" i="2"/>
  <c r="A19" i="2"/>
  <c r="B19" i="2"/>
  <c r="C19" i="2"/>
  <c r="R19" i="2"/>
  <c r="S19" i="2" s="1"/>
  <c r="W19" i="2" s="1"/>
  <c r="T19" i="2"/>
  <c r="V19" i="2"/>
  <c r="A20" i="2"/>
  <c r="B20" i="2"/>
  <c r="C20" i="2"/>
  <c r="R20" i="2"/>
  <c r="S20" i="2" s="1"/>
  <c r="W20" i="2" s="1"/>
  <c r="T20" i="2"/>
  <c r="V20" i="2"/>
  <c r="A21" i="2"/>
  <c r="B21" i="2"/>
  <c r="C21" i="2"/>
  <c r="R21" i="2"/>
  <c r="S21" i="2" s="1"/>
  <c r="W21" i="2" s="1"/>
  <c r="T21" i="2"/>
  <c r="V21" i="2"/>
  <c r="A22" i="2"/>
  <c r="B22" i="2"/>
  <c r="C22" i="2"/>
  <c r="R22" i="2"/>
  <c r="S22" i="2" s="1"/>
  <c r="W22" i="2" s="1"/>
  <c r="T22" i="2"/>
  <c r="V22" i="2"/>
  <c r="A23" i="2"/>
  <c r="B23" i="2"/>
  <c r="C23" i="2"/>
  <c r="R23" i="2"/>
  <c r="S23" i="2" s="1"/>
  <c r="W23" i="2" s="1"/>
  <c r="T23" i="2"/>
  <c r="V23" i="2"/>
  <c r="A24" i="2"/>
  <c r="B24" i="2"/>
  <c r="C24" i="2"/>
  <c r="R24" i="2"/>
  <c r="S24" i="2" s="1"/>
  <c r="W24" i="2" s="1"/>
  <c r="T24" i="2"/>
  <c r="V24" i="2"/>
  <c r="A25" i="2"/>
  <c r="B25" i="2"/>
  <c r="C25" i="2"/>
  <c r="R25" i="2"/>
  <c r="S25" i="2" s="1"/>
  <c r="W25" i="2" s="1"/>
  <c r="T25" i="2"/>
  <c r="V25" i="2"/>
  <c r="A26" i="2"/>
  <c r="B26" i="2"/>
  <c r="C26" i="2"/>
  <c r="R26" i="2"/>
  <c r="S26" i="2" s="1"/>
  <c r="W26" i="2" s="1"/>
  <c r="T26" i="2"/>
  <c r="V26" i="2"/>
  <c r="A27" i="2"/>
  <c r="B27" i="2"/>
  <c r="C27" i="2"/>
  <c r="M27" i="2"/>
  <c r="R27" i="2"/>
  <c r="S27" i="2" s="1"/>
  <c r="W27" i="2" s="1"/>
  <c r="T27" i="2"/>
  <c r="V27" i="2"/>
  <c r="A28" i="2"/>
  <c r="C28" i="2"/>
  <c r="M28" i="2"/>
  <c r="R28" i="2"/>
  <c r="S28" i="2" s="1"/>
  <c r="W28" i="2" s="1"/>
  <c r="T28" i="2"/>
  <c r="V28" i="2"/>
  <c r="A29" i="2"/>
  <c r="C29" i="2"/>
  <c r="M29" i="2"/>
  <c r="T29" i="2"/>
  <c r="U29" i="2"/>
  <c r="V29" i="2"/>
  <c r="W29" i="2"/>
  <c r="A30" i="2"/>
  <c r="C30" i="2"/>
  <c r="M30" i="2"/>
  <c r="T30" i="2"/>
  <c r="U30" i="2"/>
  <c r="V30" i="2"/>
  <c r="W30" i="2"/>
  <c r="A31" i="2"/>
  <c r="C31" i="2"/>
  <c r="R31" i="2"/>
  <c r="S31" i="2" s="1"/>
  <c r="W31" i="2" s="1"/>
  <c r="T31" i="2"/>
  <c r="V31" i="2"/>
  <c r="A32" i="2"/>
  <c r="C32" i="2"/>
  <c r="M32" i="2"/>
  <c r="R32" i="2"/>
  <c r="S32" i="2" s="1"/>
  <c r="W32" i="2" s="1"/>
  <c r="T32" i="2"/>
  <c r="V32" i="2"/>
  <c r="A33" i="2"/>
  <c r="C33" i="2"/>
  <c r="M33" i="2"/>
  <c r="R33" i="2"/>
  <c r="S33" i="2" s="1"/>
  <c r="W33" i="2" s="1"/>
  <c r="T33" i="2"/>
  <c r="V33" i="2"/>
  <c r="A34" i="2"/>
  <c r="B34" i="2"/>
  <c r="C34" i="2"/>
  <c r="R34" i="2"/>
  <c r="S34" i="2" s="1"/>
  <c r="W34" i="2" s="1"/>
  <c r="T34" i="2"/>
  <c r="V34" i="2"/>
  <c r="A35" i="2"/>
  <c r="C35" i="2"/>
  <c r="R35" i="2"/>
  <c r="S35" i="2" s="1"/>
  <c r="W35" i="2" s="1"/>
  <c r="T35" i="2"/>
  <c r="V35" i="2"/>
  <c r="A36" i="2"/>
  <c r="C36" i="2"/>
  <c r="R36" i="2"/>
  <c r="S36" i="2" s="1"/>
  <c r="W36" i="2" s="1"/>
  <c r="T36" i="2"/>
  <c r="V36" i="2"/>
  <c r="A37" i="2"/>
  <c r="C37" i="2"/>
  <c r="R37" i="2"/>
  <c r="S37" i="2" s="1"/>
  <c r="W37" i="2" s="1"/>
  <c r="T37" i="2"/>
  <c r="V37" i="2"/>
  <c r="A38" i="2"/>
  <c r="C38" i="2"/>
  <c r="R38" i="2"/>
  <c r="S38" i="2" s="1"/>
  <c r="W38" i="2" s="1"/>
  <c r="T38" i="2"/>
  <c r="V38" i="2"/>
  <c r="A39" i="2"/>
  <c r="C39" i="2"/>
  <c r="R39" i="2"/>
  <c r="S39" i="2" s="1"/>
  <c r="W39" i="2" s="1"/>
  <c r="T39" i="2"/>
  <c r="V39" i="2"/>
  <c r="A40" i="2"/>
  <c r="C40" i="2"/>
  <c r="R40" i="2"/>
  <c r="S40" i="2" s="1"/>
  <c r="W40" i="2" s="1"/>
  <c r="T40" i="2"/>
  <c r="V40" i="2"/>
  <c r="A41" i="2"/>
  <c r="B41" i="2"/>
  <c r="C41" i="2"/>
  <c r="R41" i="2"/>
  <c r="S41" i="2" s="1"/>
  <c r="W41" i="2" s="1"/>
  <c r="T41" i="2"/>
  <c r="V41" i="2"/>
  <c r="A42" i="2"/>
  <c r="C42" i="2"/>
  <c r="R42" i="2"/>
  <c r="S42" i="2" s="1"/>
  <c r="W42" i="2" s="1"/>
  <c r="T42" i="2"/>
  <c r="V42" i="2"/>
  <c r="A43" i="2"/>
  <c r="C43" i="2"/>
  <c r="R43" i="2"/>
  <c r="S43" i="2" s="1"/>
  <c r="W43" i="2" s="1"/>
  <c r="T43" i="2"/>
  <c r="V43" i="2"/>
  <c r="A44" i="2"/>
  <c r="C44" i="2"/>
  <c r="R44" i="2"/>
  <c r="S44" i="2" s="1"/>
  <c r="W44" i="2" s="1"/>
  <c r="T44" i="2"/>
  <c r="V44" i="2"/>
  <c r="A45" i="2"/>
  <c r="C45" i="2"/>
  <c r="R45" i="2"/>
  <c r="S45" i="2" s="1"/>
  <c r="W45" i="2" s="1"/>
  <c r="T45" i="2"/>
  <c r="V45" i="2"/>
  <c r="A46" i="2"/>
  <c r="C46" i="2"/>
  <c r="R46" i="2"/>
  <c r="S46" i="2" s="1"/>
  <c r="W46" i="2" s="1"/>
  <c r="T46" i="2"/>
  <c r="V46" i="2"/>
  <c r="A47" i="2"/>
  <c r="C47" i="2"/>
  <c r="R47" i="2"/>
  <c r="S47" i="2" s="1"/>
  <c r="W47" i="2" s="1"/>
  <c r="T47" i="2"/>
  <c r="V47" i="2"/>
  <c r="A48" i="2"/>
  <c r="B48" i="2"/>
  <c r="C48" i="2"/>
  <c r="R48" i="2"/>
  <c r="S48" i="2" s="1"/>
  <c r="W48" i="2" s="1"/>
  <c r="T48" i="2"/>
  <c r="V48" i="2"/>
  <c r="A49" i="2"/>
  <c r="C49" i="2"/>
  <c r="R49" i="2"/>
  <c r="S49" i="2" s="1"/>
  <c r="W49" i="2" s="1"/>
  <c r="T49" i="2"/>
  <c r="V49" i="2"/>
  <c r="A50" i="2"/>
  <c r="C50" i="2"/>
  <c r="R50" i="2"/>
  <c r="S50" i="2" s="1"/>
  <c r="W50" i="2" s="1"/>
  <c r="T50" i="2"/>
  <c r="V50" i="2"/>
  <c r="A51" i="2"/>
  <c r="C51" i="2"/>
  <c r="R51" i="2"/>
  <c r="S51" i="2" s="1"/>
  <c r="W51" i="2" s="1"/>
  <c r="T51" i="2"/>
  <c r="V51" i="2"/>
  <c r="A52" i="2"/>
  <c r="C52" i="2"/>
  <c r="R52" i="2"/>
  <c r="S52" i="2" s="1"/>
  <c r="W52" i="2" s="1"/>
  <c r="T52" i="2"/>
  <c r="V52" i="2"/>
  <c r="A53" i="2"/>
  <c r="C53" i="2"/>
  <c r="R53" i="2"/>
  <c r="S53" i="2" s="1"/>
  <c r="W53" i="2" s="1"/>
  <c r="T53" i="2"/>
  <c r="V53" i="2"/>
  <c r="A54" i="2"/>
  <c r="C54" i="2"/>
  <c r="R54" i="2"/>
  <c r="S54" i="2" s="1"/>
  <c r="W54" i="2" s="1"/>
  <c r="T54" i="2"/>
  <c r="V54" i="2"/>
  <c r="A55" i="2"/>
  <c r="B55" i="2"/>
  <c r="C55" i="2"/>
  <c r="M55" i="2"/>
  <c r="T55" i="2"/>
  <c r="U55" i="2"/>
  <c r="V55" i="2"/>
  <c r="W55" i="2"/>
  <c r="A56" i="2"/>
  <c r="C56" i="2"/>
  <c r="M56" i="2"/>
  <c r="T56" i="2"/>
  <c r="U56" i="2"/>
  <c r="V56" i="2"/>
  <c r="W56" i="2"/>
  <c r="A57" i="2"/>
  <c r="C57" i="2"/>
  <c r="M57" i="2"/>
  <c r="T57" i="2"/>
  <c r="U57" i="2"/>
  <c r="V57" i="2"/>
  <c r="W57" i="2"/>
  <c r="A58" i="2"/>
  <c r="B58" i="2"/>
  <c r="C58" i="2"/>
  <c r="R58" i="2"/>
  <c r="S58" i="2" s="1"/>
  <c r="W58" i="2" s="1"/>
  <c r="T58" i="2"/>
  <c r="V58" i="2"/>
  <c r="A59" i="2"/>
  <c r="B59" i="2"/>
  <c r="C59" i="2"/>
  <c r="R59" i="2"/>
  <c r="S59" i="2" s="1"/>
  <c r="W59" i="2" s="1"/>
  <c r="T59" i="2"/>
  <c r="V59" i="2"/>
  <c r="A60" i="2"/>
  <c r="B60" i="2"/>
  <c r="C60" i="2"/>
  <c r="R60" i="2"/>
  <c r="S60" i="2" s="1"/>
  <c r="W60" i="2" s="1"/>
  <c r="T60" i="2"/>
  <c r="V60" i="2"/>
  <c r="A61" i="2"/>
  <c r="B61" i="2"/>
  <c r="C61" i="2"/>
  <c r="R61" i="2"/>
  <c r="S61" i="2" s="1"/>
  <c r="W61" i="2" s="1"/>
  <c r="T61" i="2"/>
  <c r="V61" i="2"/>
  <c r="A62" i="2"/>
  <c r="B62" i="2"/>
  <c r="C62" i="2"/>
  <c r="R62" i="2"/>
  <c r="S62" i="2" s="1"/>
  <c r="W62" i="2" s="1"/>
  <c r="T62" i="2"/>
  <c r="V62" i="2"/>
  <c r="A63" i="2"/>
  <c r="B63" i="2"/>
  <c r="C63" i="2"/>
  <c r="R63" i="2"/>
  <c r="S63" i="2" s="1"/>
  <c r="W63" i="2" s="1"/>
  <c r="T63" i="2"/>
  <c r="V63" i="2"/>
  <c r="A64" i="2"/>
  <c r="B64" i="2"/>
  <c r="C64" i="2"/>
  <c r="R64" i="2"/>
  <c r="S64" i="2" s="1"/>
  <c r="W64" i="2" s="1"/>
  <c r="T64" i="2"/>
  <c r="V64" i="2"/>
  <c r="A65" i="2"/>
  <c r="B65" i="2"/>
  <c r="C65" i="2"/>
  <c r="R65" i="2"/>
  <c r="S65" i="2" s="1"/>
  <c r="W65" i="2" s="1"/>
  <c r="T65" i="2"/>
  <c r="V65" i="2"/>
  <c r="A66" i="2"/>
  <c r="B66" i="2"/>
  <c r="C66" i="2"/>
  <c r="R66" i="2"/>
  <c r="S66" i="2" s="1"/>
  <c r="W66" i="2" s="1"/>
  <c r="T66" i="2"/>
  <c r="V66" i="2"/>
  <c r="A67" i="2"/>
  <c r="B67" i="2"/>
  <c r="C67" i="2"/>
  <c r="R67" i="2"/>
  <c r="S67" i="2" s="1"/>
  <c r="W67" i="2" s="1"/>
  <c r="T67" i="2"/>
  <c r="V67" i="2"/>
  <c r="A68" i="2"/>
  <c r="B68" i="2"/>
  <c r="C68" i="2"/>
  <c r="R68" i="2"/>
  <c r="S68" i="2" s="1"/>
  <c r="W68" i="2" s="1"/>
  <c r="T68" i="2"/>
  <c r="V68" i="2"/>
  <c r="A69" i="2"/>
  <c r="B69" i="2"/>
  <c r="C69" i="2"/>
  <c r="R69" i="2"/>
  <c r="S69" i="2" s="1"/>
  <c r="W69" i="2" s="1"/>
  <c r="T69" i="2"/>
  <c r="V69" i="2"/>
  <c r="A70" i="2"/>
  <c r="B70" i="2"/>
  <c r="C70" i="2"/>
  <c r="R70" i="2"/>
  <c r="S70" i="2" s="1"/>
  <c r="W70" i="2" s="1"/>
  <c r="T70" i="2"/>
  <c r="V70" i="2"/>
  <c r="A71" i="2"/>
  <c r="B71" i="2"/>
  <c r="C71" i="2"/>
  <c r="R71" i="2"/>
  <c r="S71" i="2" s="1"/>
  <c r="W71" i="2" s="1"/>
  <c r="T71" i="2"/>
  <c r="V71" i="2"/>
  <c r="A72" i="2"/>
  <c r="B72" i="2"/>
  <c r="C72" i="2"/>
  <c r="R72" i="2"/>
  <c r="S72" i="2" s="1"/>
  <c r="W72" i="2" s="1"/>
  <c r="T72" i="2"/>
  <c r="V72" i="2"/>
  <c r="A73" i="2"/>
  <c r="B73" i="2"/>
  <c r="C73" i="2"/>
  <c r="R73" i="2"/>
  <c r="S73" i="2" s="1"/>
  <c r="W73" i="2" s="1"/>
  <c r="T73" i="2"/>
  <c r="V73" i="2"/>
  <c r="A74" i="2"/>
  <c r="B74" i="2"/>
  <c r="C74" i="2"/>
  <c r="R74" i="2"/>
  <c r="S74" i="2" s="1"/>
  <c r="W74" i="2" s="1"/>
  <c r="T74" i="2"/>
  <c r="V74" i="2"/>
  <c r="A75" i="2"/>
  <c r="B75" i="2"/>
  <c r="C75" i="2"/>
  <c r="R75" i="2"/>
  <c r="S75" i="2" s="1"/>
  <c r="W75" i="2" s="1"/>
  <c r="T75" i="2"/>
  <c r="V75" i="2"/>
  <c r="D10" i="5"/>
  <c r="D27" i="2" s="1"/>
  <c r="E10" i="5"/>
  <c r="E27" i="2" s="1"/>
  <c r="F27" i="2" s="1"/>
  <c r="F10" i="5"/>
  <c r="G27" i="2" s="1"/>
  <c r="G10" i="5"/>
  <c r="H27" i="2" s="1"/>
  <c r="H10" i="5"/>
  <c r="I27" i="2" s="1"/>
  <c r="I10" i="5"/>
  <c r="J27" i="2" s="1"/>
  <c r="B20" i="5"/>
  <c r="B28" i="2" s="1"/>
  <c r="D20" i="5"/>
  <c r="D28" i="2" s="1"/>
  <c r="E20" i="5"/>
  <c r="E28" i="2" s="1"/>
  <c r="F28" i="2" s="1"/>
  <c r="F20" i="5"/>
  <c r="G28" i="2" s="1"/>
  <c r="G20" i="5"/>
  <c r="H28" i="2" s="1"/>
  <c r="H20" i="5"/>
  <c r="I28" i="2" s="1"/>
  <c r="I20" i="5"/>
  <c r="J28" i="2" s="1"/>
  <c r="D30" i="5"/>
  <c r="D29" i="2" s="1"/>
  <c r="E30" i="5"/>
  <c r="E29" i="2" s="1"/>
  <c r="F29" i="2" s="1"/>
  <c r="F30" i="5"/>
  <c r="G29" i="2" s="1"/>
  <c r="G30" i="5"/>
  <c r="H29" i="2" s="1"/>
  <c r="H30" i="5"/>
  <c r="I29" i="2" s="1"/>
  <c r="I30" i="5"/>
  <c r="J29" i="2" s="1"/>
  <c r="D40" i="5"/>
  <c r="D30" i="2" s="1"/>
  <c r="E40" i="5"/>
  <c r="E30" i="2" s="1"/>
  <c r="F30" i="2" s="1"/>
  <c r="F40" i="5"/>
  <c r="G30" i="2" s="1"/>
  <c r="G40" i="5"/>
  <c r="H30" i="2" s="1"/>
  <c r="H40" i="5"/>
  <c r="I30" i="2" s="1"/>
  <c r="I40" i="5"/>
  <c r="J30" i="2" s="1"/>
  <c r="D50" i="5"/>
  <c r="D31" i="2" s="1"/>
  <c r="E31" i="2"/>
  <c r="F31" i="2" s="1"/>
  <c r="F50" i="5"/>
  <c r="G31" i="2" s="1"/>
  <c r="H31" i="2"/>
  <c r="H50" i="5"/>
  <c r="I31" i="2" s="1"/>
  <c r="I50" i="5"/>
  <c r="J31" i="2" s="1"/>
  <c r="D60" i="5"/>
  <c r="D32" i="2" s="1"/>
  <c r="E60" i="5"/>
  <c r="E32" i="2" s="1"/>
  <c r="F32" i="2" s="1"/>
  <c r="F60" i="5"/>
  <c r="G32" i="2" s="1"/>
  <c r="G60" i="5"/>
  <c r="H32" i="2" s="1"/>
  <c r="H60" i="5"/>
  <c r="I32" i="2" s="1"/>
  <c r="I60" i="5"/>
  <c r="J32" i="2" s="1"/>
  <c r="D70" i="5"/>
  <c r="D33" i="2" s="1"/>
  <c r="E70" i="5"/>
  <c r="E33" i="2" s="1"/>
  <c r="F33" i="2" s="1"/>
  <c r="F70" i="5"/>
  <c r="G33" i="2" s="1"/>
  <c r="G70" i="5"/>
  <c r="H33" i="2" s="1"/>
  <c r="H70" i="5"/>
  <c r="I33" i="2" s="1"/>
  <c r="I70" i="5"/>
  <c r="J33" i="2" s="1"/>
  <c r="D80" i="5"/>
  <c r="D34" i="2" s="1"/>
  <c r="E80" i="5"/>
  <c r="E34" i="2" s="1"/>
  <c r="F34" i="2" s="1"/>
  <c r="F80" i="5"/>
  <c r="G34" i="2" s="1"/>
  <c r="G80" i="5"/>
  <c r="H34" i="2" s="1"/>
  <c r="H80" i="5"/>
  <c r="I34" i="2" s="1"/>
  <c r="I80" i="5"/>
  <c r="J34" i="2" s="1"/>
  <c r="B90" i="5"/>
  <c r="B35" i="2" s="1"/>
  <c r="D90" i="5"/>
  <c r="D35" i="2" s="1"/>
  <c r="E90" i="5"/>
  <c r="E35" i="2" s="1"/>
  <c r="F35" i="2" s="1"/>
  <c r="F90" i="5"/>
  <c r="G35" i="2" s="1"/>
  <c r="G90" i="5"/>
  <c r="H35" i="2" s="1"/>
  <c r="H90" i="5"/>
  <c r="I35" i="2" s="1"/>
  <c r="I90" i="5"/>
  <c r="J35" i="2" s="1"/>
  <c r="D100" i="5"/>
  <c r="D36" i="2" s="1"/>
  <c r="E100" i="5"/>
  <c r="E36" i="2" s="1"/>
  <c r="F36" i="2" s="1"/>
  <c r="F100" i="5"/>
  <c r="G36" i="2" s="1"/>
  <c r="G100" i="5"/>
  <c r="H36" i="2" s="1"/>
  <c r="H100" i="5"/>
  <c r="I36" i="2" s="1"/>
  <c r="I100" i="5"/>
  <c r="J36" i="2" s="1"/>
  <c r="D110" i="5"/>
  <c r="D37" i="2" s="1"/>
  <c r="E110" i="5"/>
  <c r="E37" i="2" s="1"/>
  <c r="F37" i="2" s="1"/>
  <c r="F110" i="5"/>
  <c r="G37" i="2" s="1"/>
  <c r="G110" i="5"/>
  <c r="H37" i="2" s="1"/>
  <c r="H110" i="5"/>
  <c r="I37" i="2" s="1"/>
  <c r="I110" i="5"/>
  <c r="J37" i="2" s="1"/>
  <c r="D120" i="5"/>
  <c r="D38" i="2" s="1"/>
  <c r="E120" i="5"/>
  <c r="E38" i="2" s="1"/>
  <c r="F38" i="2" s="1"/>
  <c r="F120" i="5"/>
  <c r="G38" i="2" s="1"/>
  <c r="G120" i="5"/>
  <c r="H38" i="2" s="1"/>
  <c r="H120" i="5"/>
  <c r="I38" i="2" s="1"/>
  <c r="I120" i="5"/>
  <c r="J38" i="2" s="1"/>
  <c r="D130" i="5"/>
  <c r="D39" i="2" s="1"/>
  <c r="E130" i="5"/>
  <c r="E39" i="2" s="1"/>
  <c r="F39" i="2" s="1"/>
  <c r="F130" i="5"/>
  <c r="G39" i="2" s="1"/>
  <c r="G130" i="5"/>
  <c r="H39" i="2" s="1"/>
  <c r="H130" i="5"/>
  <c r="I39" i="2" s="1"/>
  <c r="I130" i="5"/>
  <c r="J39" i="2" s="1"/>
  <c r="D140" i="5"/>
  <c r="D40" i="2" s="1"/>
  <c r="E140" i="5"/>
  <c r="E40" i="2" s="1"/>
  <c r="F40" i="2" s="1"/>
  <c r="F140" i="5"/>
  <c r="G40" i="2" s="1"/>
  <c r="G140" i="5"/>
  <c r="H40" i="2" s="1"/>
  <c r="H140" i="5"/>
  <c r="I40" i="2" s="1"/>
  <c r="I140" i="5"/>
  <c r="J40" i="2" s="1"/>
  <c r="D150" i="5"/>
  <c r="D41" i="2" s="1"/>
  <c r="E150" i="5"/>
  <c r="E41" i="2" s="1"/>
  <c r="F41" i="2" s="1"/>
  <c r="F150" i="5"/>
  <c r="G41" i="2" s="1"/>
  <c r="G150" i="5"/>
  <c r="H41" i="2" s="1"/>
  <c r="H150" i="5"/>
  <c r="I41" i="2" s="1"/>
  <c r="I150" i="5"/>
  <c r="J41" i="2" s="1"/>
  <c r="B160" i="5"/>
  <c r="B42" i="2" s="1"/>
  <c r="D160" i="5"/>
  <c r="D42" i="2" s="1"/>
  <c r="E160" i="5"/>
  <c r="E42" i="2" s="1"/>
  <c r="F42" i="2" s="1"/>
  <c r="F160" i="5"/>
  <c r="G42" i="2" s="1"/>
  <c r="G160" i="5"/>
  <c r="H42" i="2" s="1"/>
  <c r="H160" i="5"/>
  <c r="I42" i="2" s="1"/>
  <c r="I160" i="5"/>
  <c r="J42" i="2" s="1"/>
  <c r="D170" i="5"/>
  <c r="D43" i="2" s="1"/>
  <c r="E170" i="5"/>
  <c r="E43" i="2" s="1"/>
  <c r="F43" i="2" s="1"/>
  <c r="F170" i="5"/>
  <c r="G43" i="2" s="1"/>
  <c r="G170" i="5"/>
  <c r="H43" i="2" s="1"/>
  <c r="H170" i="5"/>
  <c r="I43" i="2" s="1"/>
  <c r="I170" i="5"/>
  <c r="J43" i="2" s="1"/>
  <c r="D180" i="5"/>
  <c r="D44" i="2" s="1"/>
  <c r="E180" i="5"/>
  <c r="E44" i="2" s="1"/>
  <c r="F44" i="2" s="1"/>
  <c r="F180" i="5"/>
  <c r="G44" i="2" s="1"/>
  <c r="G180" i="5"/>
  <c r="H44" i="2" s="1"/>
  <c r="H180" i="5"/>
  <c r="I44" i="2" s="1"/>
  <c r="I180" i="5"/>
  <c r="J44" i="2" s="1"/>
  <c r="D190" i="5"/>
  <c r="D45" i="2" s="1"/>
  <c r="E190" i="5"/>
  <c r="E45" i="2" s="1"/>
  <c r="F45" i="2" s="1"/>
  <c r="F190" i="5"/>
  <c r="G45" i="2" s="1"/>
  <c r="G190" i="5"/>
  <c r="H45" i="2" s="1"/>
  <c r="H190" i="5"/>
  <c r="I45" i="2" s="1"/>
  <c r="I190" i="5"/>
  <c r="J45" i="2" s="1"/>
  <c r="D200" i="5"/>
  <c r="D46" i="2" s="1"/>
  <c r="E200" i="5"/>
  <c r="E46" i="2" s="1"/>
  <c r="F46" i="2" s="1"/>
  <c r="F200" i="5"/>
  <c r="G46" i="2" s="1"/>
  <c r="G200" i="5"/>
  <c r="H46" i="2" s="1"/>
  <c r="H200" i="5"/>
  <c r="I46" i="2" s="1"/>
  <c r="I200" i="5"/>
  <c r="J46" i="2" s="1"/>
  <c r="D210" i="5"/>
  <c r="D47" i="2" s="1"/>
  <c r="E210" i="5"/>
  <c r="E47" i="2" s="1"/>
  <c r="F47" i="2" s="1"/>
  <c r="F210" i="5"/>
  <c r="G47" i="2" s="1"/>
  <c r="G210" i="5"/>
  <c r="H47" i="2" s="1"/>
  <c r="H210" i="5"/>
  <c r="I47" i="2" s="1"/>
  <c r="I210" i="5"/>
  <c r="J47" i="2" s="1"/>
  <c r="D220" i="5"/>
  <c r="D48" i="2" s="1"/>
  <c r="E220" i="5"/>
  <c r="E48" i="2" s="1"/>
  <c r="F48" i="2" s="1"/>
  <c r="F220" i="5"/>
  <c r="G48" i="2" s="1"/>
  <c r="G220" i="5"/>
  <c r="H48" i="2" s="1"/>
  <c r="H220" i="5"/>
  <c r="I48" i="2" s="1"/>
  <c r="I220" i="5"/>
  <c r="J48" i="2" s="1"/>
  <c r="B230" i="5"/>
  <c r="B49" i="2" s="1"/>
  <c r="D230" i="5"/>
  <c r="D49" i="2" s="1"/>
  <c r="E230" i="5"/>
  <c r="E49" i="2" s="1"/>
  <c r="F49" i="2" s="1"/>
  <c r="F230" i="5"/>
  <c r="G49" i="2" s="1"/>
  <c r="G230" i="5"/>
  <c r="H49" i="2" s="1"/>
  <c r="H230" i="5"/>
  <c r="I49" i="2" s="1"/>
  <c r="I230" i="5"/>
  <c r="J49" i="2" s="1"/>
  <c r="D240" i="5"/>
  <c r="D50" i="2" s="1"/>
  <c r="E240" i="5"/>
  <c r="E50" i="2" s="1"/>
  <c r="F50" i="2" s="1"/>
  <c r="F240" i="5"/>
  <c r="G50" i="2" s="1"/>
  <c r="G240" i="5"/>
  <c r="H50" i="2" s="1"/>
  <c r="H240" i="5"/>
  <c r="I50" i="2" s="1"/>
  <c r="I240" i="5"/>
  <c r="J50" i="2" s="1"/>
  <c r="D250" i="5"/>
  <c r="D51" i="2" s="1"/>
  <c r="E250" i="5"/>
  <c r="E51" i="2" s="1"/>
  <c r="F51" i="2" s="1"/>
  <c r="F250" i="5"/>
  <c r="G51" i="2" s="1"/>
  <c r="G250" i="5"/>
  <c r="H51" i="2" s="1"/>
  <c r="H250" i="5"/>
  <c r="I51" i="2" s="1"/>
  <c r="I250" i="5"/>
  <c r="J51" i="2" s="1"/>
  <c r="D260" i="5"/>
  <c r="D52" i="2" s="1"/>
  <c r="E260" i="5"/>
  <c r="E52" i="2" s="1"/>
  <c r="F52" i="2" s="1"/>
  <c r="F260" i="5"/>
  <c r="G52" i="2" s="1"/>
  <c r="G260" i="5"/>
  <c r="H52" i="2" s="1"/>
  <c r="H260" i="5"/>
  <c r="I52" i="2" s="1"/>
  <c r="I260" i="5"/>
  <c r="J52" i="2" s="1"/>
  <c r="D270" i="5"/>
  <c r="D53" i="2" s="1"/>
  <c r="E270" i="5"/>
  <c r="E53" i="2" s="1"/>
  <c r="F53" i="2" s="1"/>
  <c r="F270" i="5"/>
  <c r="G53" i="2" s="1"/>
  <c r="G270" i="5"/>
  <c r="H53" i="2" s="1"/>
  <c r="H270" i="5"/>
  <c r="I53" i="2" s="1"/>
  <c r="I270" i="5"/>
  <c r="J53" i="2" s="1"/>
  <c r="D280" i="5"/>
  <c r="D54" i="2" s="1"/>
  <c r="E280" i="5"/>
  <c r="E54" i="2" s="1"/>
  <c r="F54" i="2" s="1"/>
  <c r="F280" i="5"/>
  <c r="G54" i="2" s="1"/>
  <c r="G280" i="5"/>
  <c r="H54" i="2" s="1"/>
  <c r="H280" i="5"/>
  <c r="I54" i="2" s="1"/>
  <c r="I280" i="5"/>
  <c r="J54" i="2" s="1"/>
  <c r="D290" i="5"/>
  <c r="D55" i="2" s="1"/>
  <c r="E290" i="5"/>
  <c r="E55" i="2" s="1"/>
  <c r="F55" i="2" s="1"/>
  <c r="F290" i="5"/>
  <c r="G55" i="2" s="1"/>
  <c r="G290" i="5"/>
  <c r="H55" i="2" s="1"/>
  <c r="H290" i="5"/>
  <c r="I55" i="2" s="1"/>
  <c r="I290" i="5"/>
  <c r="J55" i="2" s="1"/>
  <c r="B300" i="5"/>
  <c r="B56" i="2" s="1"/>
  <c r="D300" i="5"/>
  <c r="D56" i="2" s="1"/>
  <c r="E300" i="5"/>
  <c r="E56" i="2" s="1"/>
  <c r="F56" i="2" s="1"/>
  <c r="F300" i="5"/>
  <c r="G56" i="2" s="1"/>
  <c r="G300" i="5"/>
  <c r="H56" i="2" s="1"/>
  <c r="H300" i="5"/>
  <c r="I56" i="2" s="1"/>
  <c r="I300" i="5"/>
  <c r="J56" i="2" s="1"/>
  <c r="D310" i="5"/>
  <c r="D57" i="2" s="1"/>
  <c r="E310" i="5"/>
  <c r="E57" i="2" s="1"/>
  <c r="F57" i="2" s="1"/>
  <c r="F310" i="5"/>
  <c r="G57" i="2" s="1"/>
  <c r="G310" i="5"/>
  <c r="H57" i="2" s="1"/>
  <c r="H310" i="5"/>
  <c r="I57" i="2" s="1"/>
  <c r="I310" i="5"/>
  <c r="J57" i="2" s="1"/>
  <c r="D320" i="5"/>
  <c r="D58" i="2" s="1"/>
  <c r="E320" i="5"/>
  <c r="E58" i="2" s="1"/>
  <c r="F58" i="2" s="1"/>
  <c r="F320" i="5"/>
  <c r="G58" i="2" s="1"/>
  <c r="G320" i="5"/>
  <c r="H58" i="2" s="1"/>
  <c r="H320" i="5"/>
  <c r="I58" i="2" s="1"/>
  <c r="L58" i="2" s="1"/>
  <c r="I320" i="5"/>
  <c r="J58" i="2" s="1"/>
  <c r="D330" i="5"/>
  <c r="D59" i="2" s="1"/>
  <c r="E330" i="5"/>
  <c r="E59" i="2" s="1"/>
  <c r="F59" i="2" s="1"/>
  <c r="F330" i="5"/>
  <c r="G59" i="2" s="1"/>
  <c r="G330" i="5"/>
  <c r="H59" i="2" s="1"/>
  <c r="H330" i="5"/>
  <c r="I59" i="2" s="1"/>
  <c r="L59" i="2" s="1"/>
  <c r="I330" i="5"/>
  <c r="J59" i="2" s="1"/>
  <c r="D340" i="5"/>
  <c r="D60" i="2" s="1"/>
  <c r="E340" i="5"/>
  <c r="E60" i="2" s="1"/>
  <c r="F60" i="2" s="1"/>
  <c r="F340" i="5"/>
  <c r="G60" i="2" s="1"/>
  <c r="G340" i="5"/>
  <c r="H60" i="2" s="1"/>
  <c r="H340" i="5"/>
  <c r="I60" i="2" s="1"/>
  <c r="I340" i="5"/>
  <c r="J60" i="2" s="1"/>
  <c r="D350" i="5"/>
  <c r="D61" i="2" s="1"/>
  <c r="E350" i="5"/>
  <c r="E61" i="2" s="1"/>
  <c r="F61" i="2" s="1"/>
  <c r="F350" i="5"/>
  <c r="G61" i="2" s="1"/>
  <c r="G350" i="5"/>
  <c r="H61" i="2" s="1"/>
  <c r="H350" i="5"/>
  <c r="I61" i="2" s="1"/>
  <c r="L61" i="2" s="1"/>
  <c r="I350" i="5"/>
  <c r="J61" i="2" s="1"/>
  <c r="D360" i="5"/>
  <c r="D62" i="2" s="1"/>
  <c r="E360" i="5"/>
  <c r="E62" i="2" s="1"/>
  <c r="F62" i="2" s="1"/>
  <c r="F360" i="5"/>
  <c r="G62" i="2" s="1"/>
  <c r="G360" i="5"/>
  <c r="H62" i="2" s="1"/>
  <c r="H360" i="5"/>
  <c r="I62" i="2" s="1"/>
  <c r="L62" i="2" s="1"/>
  <c r="I360" i="5"/>
  <c r="J62" i="2" s="1"/>
  <c r="D370" i="5"/>
  <c r="D63" i="2" s="1"/>
  <c r="E370" i="5"/>
  <c r="E63" i="2" s="1"/>
  <c r="F63" i="2" s="1"/>
  <c r="F370" i="5"/>
  <c r="G63" i="2" s="1"/>
  <c r="G370" i="5"/>
  <c r="H63" i="2" s="1"/>
  <c r="H370" i="5"/>
  <c r="I63" i="2" s="1"/>
  <c r="L63" i="2" s="1"/>
  <c r="I370" i="5"/>
  <c r="J63" i="2" s="1"/>
  <c r="D380" i="5"/>
  <c r="D64" i="2" s="1"/>
  <c r="E380" i="5"/>
  <c r="E64" i="2" s="1"/>
  <c r="F64" i="2" s="1"/>
  <c r="F380" i="5"/>
  <c r="G64" i="2" s="1"/>
  <c r="G380" i="5"/>
  <c r="H64" i="2" s="1"/>
  <c r="H380" i="5"/>
  <c r="I64" i="2" s="1"/>
  <c r="L64" i="2" s="1"/>
  <c r="I380" i="5"/>
  <c r="J64" i="2" s="1"/>
  <c r="D390" i="5"/>
  <c r="D65" i="2" s="1"/>
  <c r="E390" i="5"/>
  <c r="E65" i="2" s="1"/>
  <c r="F65" i="2" s="1"/>
  <c r="F390" i="5"/>
  <c r="G65" i="2" s="1"/>
  <c r="G390" i="5"/>
  <c r="H65" i="2" s="1"/>
  <c r="H390" i="5"/>
  <c r="I65" i="2" s="1"/>
  <c r="I390" i="5"/>
  <c r="J65" i="2" s="1"/>
  <c r="D400" i="5"/>
  <c r="D66" i="2" s="1"/>
  <c r="E400" i="5"/>
  <c r="E66" i="2" s="1"/>
  <c r="F66" i="2" s="1"/>
  <c r="F400" i="5"/>
  <c r="G66" i="2" s="1"/>
  <c r="G400" i="5"/>
  <c r="H66" i="2" s="1"/>
  <c r="H400" i="5"/>
  <c r="I66" i="2" s="1"/>
  <c r="L66" i="2" s="1"/>
  <c r="I400" i="5"/>
  <c r="J66" i="2" s="1"/>
  <c r="D410" i="5"/>
  <c r="D67" i="2" s="1"/>
  <c r="E410" i="5"/>
  <c r="E67" i="2" s="1"/>
  <c r="F67" i="2" s="1"/>
  <c r="F410" i="5"/>
  <c r="G67" i="2" s="1"/>
  <c r="G410" i="5"/>
  <c r="H67" i="2" s="1"/>
  <c r="H410" i="5"/>
  <c r="I67" i="2" s="1"/>
  <c r="L67" i="2" s="1"/>
  <c r="I410" i="5"/>
  <c r="J67" i="2" s="1"/>
  <c r="D420" i="5"/>
  <c r="D68" i="2" s="1"/>
  <c r="E420" i="5"/>
  <c r="E68" i="2" s="1"/>
  <c r="F68" i="2" s="1"/>
  <c r="F420" i="5"/>
  <c r="G68" i="2" s="1"/>
  <c r="G420" i="5"/>
  <c r="H68" i="2" s="1"/>
  <c r="H420" i="5"/>
  <c r="I68" i="2" s="1"/>
  <c r="I420" i="5"/>
  <c r="J68" i="2" s="1"/>
  <c r="D430" i="5"/>
  <c r="D69" i="2" s="1"/>
  <c r="E430" i="5"/>
  <c r="E69" i="2" s="1"/>
  <c r="F69" i="2" s="1"/>
  <c r="F430" i="5"/>
  <c r="G69" i="2" s="1"/>
  <c r="G430" i="5"/>
  <c r="H69" i="2" s="1"/>
  <c r="H430" i="5"/>
  <c r="I69" i="2" s="1"/>
  <c r="L69" i="2" s="1"/>
  <c r="I430" i="5"/>
  <c r="J69" i="2" s="1"/>
  <c r="D440" i="5"/>
  <c r="D70" i="2" s="1"/>
  <c r="E440" i="5"/>
  <c r="E70" i="2" s="1"/>
  <c r="F70" i="2" s="1"/>
  <c r="F440" i="5"/>
  <c r="G70" i="2" s="1"/>
  <c r="G440" i="5"/>
  <c r="H70" i="2" s="1"/>
  <c r="H440" i="5"/>
  <c r="I70" i="2" s="1"/>
  <c r="L70" i="2" s="1"/>
  <c r="I440" i="5"/>
  <c r="J70" i="2" s="1"/>
  <c r="M440" i="5"/>
  <c r="M441" i="5"/>
  <c r="O441" i="5"/>
  <c r="D450" i="5"/>
  <c r="D71" i="2" s="1"/>
  <c r="E450" i="5"/>
  <c r="E71" i="2" s="1"/>
  <c r="F71" i="2" s="1"/>
  <c r="F450" i="5"/>
  <c r="G71" i="2" s="1"/>
  <c r="G450" i="5"/>
  <c r="H71" i="2" s="1"/>
  <c r="H450" i="5"/>
  <c r="I71" i="2" s="1"/>
  <c r="L71" i="2" s="1"/>
  <c r="I450" i="5"/>
  <c r="J71" i="2" s="1"/>
  <c r="M450" i="5"/>
  <c r="M451" i="5"/>
  <c r="O451" i="5"/>
  <c r="D460" i="5"/>
  <c r="D72" i="2" s="1"/>
  <c r="E460" i="5"/>
  <c r="E72" i="2" s="1"/>
  <c r="F72" i="2" s="1"/>
  <c r="F460" i="5"/>
  <c r="G72" i="2" s="1"/>
  <c r="G460" i="5"/>
  <c r="H72" i="2" s="1"/>
  <c r="H460" i="5"/>
  <c r="I72" i="2" s="1"/>
  <c r="I460" i="5"/>
  <c r="J72" i="2" s="1"/>
  <c r="M460" i="5"/>
  <c r="M461" i="5"/>
  <c r="O461" i="5"/>
  <c r="D470" i="5"/>
  <c r="D73" i="2" s="1"/>
  <c r="E470" i="5"/>
  <c r="E73" i="2" s="1"/>
  <c r="F73" i="2" s="1"/>
  <c r="F470" i="5"/>
  <c r="G73" i="2" s="1"/>
  <c r="G470" i="5"/>
  <c r="H73" i="2" s="1"/>
  <c r="H470" i="5"/>
  <c r="I73" i="2" s="1"/>
  <c r="L73" i="2" s="1"/>
  <c r="I470" i="5"/>
  <c r="J73" i="2" s="1"/>
  <c r="M470" i="5"/>
  <c r="M471" i="5"/>
  <c r="O471" i="5"/>
  <c r="D480" i="5"/>
  <c r="D74" i="2" s="1"/>
  <c r="E480" i="5"/>
  <c r="E74" i="2" s="1"/>
  <c r="F74" i="2" s="1"/>
  <c r="F480" i="5"/>
  <c r="G74" i="2" s="1"/>
  <c r="G480" i="5"/>
  <c r="H74" i="2" s="1"/>
  <c r="H480" i="5"/>
  <c r="I74" i="2" s="1"/>
  <c r="L74" i="2" s="1"/>
  <c r="I480" i="5"/>
  <c r="J74" i="2" s="1"/>
  <c r="M480" i="5"/>
  <c r="M481" i="5"/>
  <c r="O481" i="5"/>
  <c r="D490" i="5"/>
  <c r="D75" i="2" s="1"/>
  <c r="E490" i="5"/>
  <c r="E75" i="2" s="1"/>
  <c r="F75" i="2" s="1"/>
  <c r="F490" i="5"/>
  <c r="G75" i="2" s="1"/>
  <c r="G490" i="5"/>
  <c r="H75" i="2" s="1"/>
  <c r="H490" i="5"/>
  <c r="I75" i="2" s="1"/>
  <c r="L75" i="2" s="1"/>
  <c r="I490" i="5"/>
  <c r="J75" i="2" s="1"/>
  <c r="M490" i="5"/>
  <c r="M491" i="5"/>
  <c r="O491" i="5"/>
  <c r="D10" i="1"/>
  <c r="D2" i="2" s="1"/>
  <c r="E10" i="1"/>
  <c r="E2" i="2" s="1"/>
  <c r="F2" i="2" s="1"/>
  <c r="F10" i="1"/>
  <c r="G2" i="2" s="1"/>
  <c r="G10" i="1"/>
  <c r="H2" i="2" s="1"/>
  <c r="H10" i="1"/>
  <c r="I2" i="2" s="1"/>
  <c r="L2" i="2" s="1"/>
  <c r="I10" i="1"/>
  <c r="J2" i="2" s="1"/>
  <c r="D20" i="1"/>
  <c r="D3" i="2" s="1"/>
  <c r="E20" i="1"/>
  <c r="E3" i="2" s="1"/>
  <c r="F3" i="2" s="1"/>
  <c r="F20" i="1"/>
  <c r="G3" i="2" s="1"/>
  <c r="G20" i="1"/>
  <c r="H3" i="2" s="1"/>
  <c r="H20" i="1"/>
  <c r="I3" i="2" s="1"/>
  <c r="L3" i="2" s="1"/>
  <c r="I20" i="1"/>
  <c r="J3" i="2" s="1"/>
  <c r="D30" i="1"/>
  <c r="D4" i="2" s="1"/>
  <c r="E30" i="1"/>
  <c r="E4" i="2" s="1"/>
  <c r="F4" i="2" s="1"/>
  <c r="F30" i="1"/>
  <c r="G4" i="2" s="1"/>
  <c r="G30" i="1"/>
  <c r="H4" i="2" s="1"/>
  <c r="H30" i="1"/>
  <c r="I4" i="2" s="1"/>
  <c r="L4" i="2" s="1"/>
  <c r="I30" i="1"/>
  <c r="J4" i="2" s="1"/>
  <c r="D40" i="1"/>
  <c r="D5" i="2" s="1"/>
  <c r="E40" i="1"/>
  <c r="E5" i="2" s="1"/>
  <c r="F5" i="2" s="1"/>
  <c r="F40" i="1"/>
  <c r="G5" i="2" s="1"/>
  <c r="G40" i="1"/>
  <c r="H5" i="2" s="1"/>
  <c r="H40" i="1"/>
  <c r="I5" i="2" s="1"/>
  <c r="I40" i="1"/>
  <c r="J5" i="2" s="1"/>
  <c r="D50" i="1"/>
  <c r="D6" i="2" s="1"/>
  <c r="E50" i="1"/>
  <c r="E6" i="2" s="1"/>
  <c r="F6" i="2" s="1"/>
  <c r="F50" i="1"/>
  <c r="G6" i="2" s="1"/>
  <c r="G50" i="1"/>
  <c r="H6" i="2" s="1"/>
  <c r="H50" i="1"/>
  <c r="I6" i="2" s="1"/>
  <c r="I50" i="1"/>
  <c r="J6" i="2" s="1"/>
  <c r="D60" i="1"/>
  <c r="D7" i="2" s="1"/>
  <c r="E60" i="1"/>
  <c r="E7" i="2" s="1"/>
  <c r="F7" i="2" s="1"/>
  <c r="F60" i="1"/>
  <c r="G7" i="2" s="1"/>
  <c r="G60" i="1"/>
  <c r="H7" i="2" s="1"/>
  <c r="H60" i="1"/>
  <c r="I7" i="2" s="1"/>
  <c r="I60" i="1"/>
  <c r="J7" i="2" s="1"/>
  <c r="D70" i="1"/>
  <c r="D8" i="2" s="1"/>
  <c r="E70" i="1"/>
  <c r="E8" i="2" s="1"/>
  <c r="F8" i="2" s="1"/>
  <c r="F70" i="1"/>
  <c r="G8" i="2" s="1"/>
  <c r="G70" i="1"/>
  <c r="H8" i="2" s="1"/>
  <c r="H70" i="1"/>
  <c r="I8" i="2" s="1"/>
  <c r="I70" i="1"/>
  <c r="J8" i="2" s="1"/>
  <c r="D80" i="1"/>
  <c r="D9" i="2" s="1"/>
  <c r="E80" i="1"/>
  <c r="E9" i="2" s="1"/>
  <c r="F9" i="2" s="1"/>
  <c r="F80" i="1"/>
  <c r="G9" i="2" s="1"/>
  <c r="G80" i="1"/>
  <c r="H9" i="2" s="1"/>
  <c r="H80" i="1"/>
  <c r="I9" i="2" s="1"/>
  <c r="L9" i="2" s="1"/>
  <c r="I80" i="1"/>
  <c r="J9" i="2" s="1"/>
  <c r="D90" i="1"/>
  <c r="D10" i="2" s="1"/>
  <c r="E90" i="1"/>
  <c r="E10" i="2" s="1"/>
  <c r="F10" i="2" s="1"/>
  <c r="F90" i="1"/>
  <c r="G10" i="2" s="1"/>
  <c r="G90" i="1"/>
  <c r="H10" i="2" s="1"/>
  <c r="H90" i="1"/>
  <c r="I10" i="2" s="1"/>
  <c r="L10" i="2" s="1"/>
  <c r="I90" i="1"/>
  <c r="J10" i="2" s="1"/>
  <c r="D100" i="1"/>
  <c r="D11" i="2" s="1"/>
  <c r="E100" i="1"/>
  <c r="E11" i="2" s="1"/>
  <c r="F11" i="2" s="1"/>
  <c r="F100" i="1"/>
  <c r="G11" i="2" s="1"/>
  <c r="G100" i="1"/>
  <c r="H11" i="2" s="1"/>
  <c r="H100" i="1"/>
  <c r="I11" i="2" s="1"/>
  <c r="I100" i="1"/>
  <c r="J11" i="2" s="1"/>
  <c r="D110" i="1"/>
  <c r="D12" i="2" s="1"/>
  <c r="E110" i="1"/>
  <c r="E12" i="2" s="1"/>
  <c r="F12" i="2" s="1"/>
  <c r="F110" i="1"/>
  <c r="G12" i="2" s="1"/>
  <c r="G110" i="1"/>
  <c r="H12" i="2" s="1"/>
  <c r="H110" i="1"/>
  <c r="I12" i="2" s="1"/>
  <c r="I110" i="1"/>
  <c r="J12" i="2" s="1"/>
  <c r="D120" i="1"/>
  <c r="D13" i="2" s="1"/>
  <c r="E120" i="1"/>
  <c r="E13" i="2" s="1"/>
  <c r="F13" i="2" s="1"/>
  <c r="F120" i="1"/>
  <c r="G13" i="2" s="1"/>
  <c r="G120" i="1"/>
  <c r="H13" i="2" s="1"/>
  <c r="H120" i="1"/>
  <c r="I13" i="2" s="1"/>
  <c r="I120" i="1"/>
  <c r="J13" i="2" s="1"/>
  <c r="D130" i="1"/>
  <c r="D14" i="2" s="1"/>
  <c r="E130" i="1"/>
  <c r="E14" i="2" s="1"/>
  <c r="F14" i="2" s="1"/>
  <c r="F130" i="1"/>
  <c r="G14" i="2" s="1"/>
  <c r="G130" i="1"/>
  <c r="H14" i="2" s="1"/>
  <c r="H130" i="1"/>
  <c r="I14" i="2" s="1"/>
  <c r="I130" i="1"/>
  <c r="J14" i="2" s="1"/>
  <c r="D140" i="1"/>
  <c r="D15" i="2" s="1"/>
  <c r="E140" i="1"/>
  <c r="E15" i="2" s="1"/>
  <c r="F15" i="2" s="1"/>
  <c r="F140" i="1"/>
  <c r="G15" i="2" s="1"/>
  <c r="G140" i="1"/>
  <c r="H15" i="2" s="1"/>
  <c r="H140" i="1"/>
  <c r="I15" i="2" s="1"/>
  <c r="I140" i="1"/>
  <c r="J15" i="2" s="1"/>
  <c r="D150" i="1"/>
  <c r="D16" i="2" s="1"/>
  <c r="E150" i="1"/>
  <c r="E16" i="2" s="1"/>
  <c r="F16" i="2" s="1"/>
  <c r="F150" i="1"/>
  <c r="G16" i="2" s="1"/>
  <c r="G150" i="1"/>
  <c r="H16" i="2" s="1"/>
  <c r="H150" i="1"/>
  <c r="I16" i="2" s="1"/>
  <c r="I150" i="1"/>
  <c r="J16" i="2" s="1"/>
  <c r="D160" i="1"/>
  <c r="D17" i="2" s="1"/>
  <c r="E160" i="1"/>
  <c r="E17" i="2" s="1"/>
  <c r="F17" i="2" s="1"/>
  <c r="F160" i="1"/>
  <c r="G17" i="2" s="1"/>
  <c r="G160" i="1"/>
  <c r="H17" i="2" s="1"/>
  <c r="H160" i="1"/>
  <c r="I17" i="2" s="1"/>
  <c r="I160" i="1"/>
  <c r="J17" i="2" s="1"/>
  <c r="D170" i="1"/>
  <c r="D18" i="2" s="1"/>
  <c r="E170" i="1"/>
  <c r="E18" i="2" s="1"/>
  <c r="F18" i="2" s="1"/>
  <c r="F170" i="1"/>
  <c r="G18" i="2" s="1"/>
  <c r="G170" i="1"/>
  <c r="H18" i="2" s="1"/>
  <c r="H170" i="1"/>
  <c r="I18" i="2" s="1"/>
  <c r="I170" i="1"/>
  <c r="J18" i="2" s="1"/>
  <c r="D180" i="1"/>
  <c r="D19" i="2" s="1"/>
  <c r="E180" i="1"/>
  <c r="E19" i="2" s="1"/>
  <c r="F19" i="2" s="1"/>
  <c r="F180" i="1"/>
  <c r="G19" i="2" s="1"/>
  <c r="G180" i="1"/>
  <c r="H19" i="2" s="1"/>
  <c r="H180" i="1"/>
  <c r="I19" i="2" s="1"/>
  <c r="I180" i="1"/>
  <c r="J19" i="2" s="1"/>
  <c r="D190" i="1"/>
  <c r="D20" i="2" s="1"/>
  <c r="E190" i="1"/>
  <c r="E20" i="2" s="1"/>
  <c r="F20" i="2" s="1"/>
  <c r="F190" i="1"/>
  <c r="G20" i="2" s="1"/>
  <c r="G190" i="1"/>
  <c r="H20" i="2" s="1"/>
  <c r="H190" i="1"/>
  <c r="I20" i="2" s="1"/>
  <c r="I190" i="1"/>
  <c r="J20" i="2" s="1"/>
  <c r="D200" i="1"/>
  <c r="D21" i="2" s="1"/>
  <c r="E200" i="1"/>
  <c r="E21" i="2" s="1"/>
  <c r="F21" i="2" s="1"/>
  <c r="F200" i="1"/>
  <c r="G21" i="2" s="1"/>
  <c r="G200" i="1"/>
  <c r="H21" i="2" s="1"/>
  <c r="H200" i="1"/>
  <c r="I21" i="2" s="1"/>
  <c r="I200" i="1"/>
  <c r="J21" i="2" s="1"/>
  <c r="D210" i="1"/>
  <c r="D22" i="2" s="1"/>
  <c r="E210" i="1"/>
  <c r="E22" i="2" s="1"/>
  <c r="F22" i="2" s="1"/>
  <c r="F210" i="1"/>
  <c r="G22" i="2" s="1"/>
  <c r="G210" i="1"/>
  <c r="H22" i="2" s="1"/>
  <c r="H210" i="1"/>
  <c r="I22" i="2" s="1"/>
  <c r="I210" i="1"/>
  <c r="J22" i="2" s="1"/>
  <c r="D220" i="1"/>
  <c r="D23" i="2" s="1"/>
  <c r="E220" i="1"/>
  <c r="E23" i="2" s="1"/>
  <c r="F23" i="2" s="1"/>
  <c r="F220" i="1"/>
  <c r="G23" i="2" s="1"/>
  <c r="G220" i="1"/>
  <c r="H23" i="2" s="1"/>
  <c r="H220" i="1"/>
  <c r="I23" i="2" s="1"/>
  <c r="I220" i="1"/>
  <c r="J23" i="2" s="1"/>
  <c r="D230" i="1"/>
  <c r="D24" i="2" s="1"/>
  <c r="L24" i="2" s="1"/>
  <c r="E230" i="1"/>
  <c r="E24" i="2" s="1"/>
  <c r="F24" i="2" s="1"/>
  <c r="F230" i="1"/>
  <c r="G24" i="2" s="1"/>
  <c r="G230" i="1"/>
  <c r="H24" i="2" s="1"/>
  <c r="H230" i="1"/>
  <c r="I24" i="2" s="1"/>
  <c r="I230" i="1"/>
  <c r="J24" i="2" s="1"/>
  <c r="D240" i="1"/>
  <c r="D25" i="2" s="1"/>
  <c r="E240" i="1"/>
  <c r="E25" i="2" s="1"/>
  <c r="F25" i="2" s="1"/>
  <c r="F240" i="1"/>
  <c r="G25" i="2" s="1"/>
  <c r="G240" i="1"/>
  <c r="H25" i="2" s="1"/>
  <c r="H240" i="1"/>
  <c r="I25" i="2" s="1"/>
  <c r="I240" i="1"/>
  <c r="J25" i="2" s="1"/>
  <c r="D250" i="1"/>
  <c r="D26" i="2" s="1"/>
  <c r="L26" i="2" s="1"/>
  <c r="E250" i="1"/>
  <c r="E26" i="2" s="1"/>
  <c r="F26" i="2" s="1"/>
  <c r="F250" i="1"/>
  <c r="G26" i="2" s="1"/>
  <c r="G250" i="1"/>
  <c r="H26" i="2" s="1"/>
  <c r="H250" i="1"/>
  <c r="I26" i="2" s="1"/>
  <c r="I250" i="1"/>
  <c r="J26" i="2" s="1"/>
  <c r="L25" i="2" l="1"/>
  <c r="L23" i="2"/>
  <c r="L22" i="2"/>
  <c r="L21" i="2"/>
  <c r="L19" i="2"/>
  <c r="L17" i="2"/>
  <c r="L14" i="2"/>
  <c r="L13" i="2"/>
  <c r="K10" i="2"/>
  <c r="L20" i="2"/>
  <c r="L18" i="2"/>
  <c r="L16" i="2"/>
  <c r="L15" i="2"/>
  <c r="L12" i="2"/>
  <c r="L11" i="2"/>
  <c r="K9" i="2"/>
  <c r="M9" i="2" s="1"/>
  <c r="L8" i="2"/>
  <c r="L7" i="2"/>
  <c r="L6" i="2"/>
  <c r="L5" i="2"/>
  <c r="K4" i="2"/>
  <c r="K3" i="2"/>
  <c r="M3" i="2" s="1"/>
  <c r="K2" i="2"/>
  <c r="L84" i="2"/>
  <c r="L82" i="2"/>
  <c r="L80" i="2"/>
  <c r="L83" i="2"/>
  <c r="L81" i="2"/>
  <c r="L79" i="2"/>
  <c r="U73" i="2"/>
  <c r="L68" i="2"/>
  <c r="L60" i="2"/>
  <c r="L65" i="2"/>
  <c r="L72" i="2"/>
  <c r="L78" i="2"/>
  <c r="K76" i="2"/>
  <c r="M76" i="2" s="1"/>
  <c r="U63" i="2"/>
  <c r="U67" i="2"/>
  <c r="U59" i="2"/>
  <c r="U75" i="2"/>
  <c r="U69" i="2"/>
  <c r="U65" i="2"/>
  <c r="U61" i="2"/>
  <c r="U32" i="2"/>
  <c r="U27" i="2"/>
  <c r="U74" i="2"/>
  <c r="U72" i="2"/>
  <c r="U71" i="2"/>
  <c r="U70" i="2"/>
  <c r="U68" i="2"/>
  <c r="U66" i="2"/>
  <c r="U64" i="2"/>
  <c r="U62" i="2"/>
  <c r="U60" i="2"/>
  <c r="U58" i="2"/>
  <c r="U10" i="2"/>
  <c r="M10" i="2"/>
  <c r="U9" i="2"/>
  <c r="S3" i="2"/>
  <c r="W3" i="2" s="1"/>
  <c r="U2" i="2"/>
  <c r="M2" i="2"/>
  <c r="N490" i="5"/>
  <c r="N480" i="5"/>
  <c r="N470" i="5"/>
  <c r="N460" i="5"/>
  <c r="N450" i="5"/>
  <c r="N440" i="5"/>
  <c r="B310" i="5"/>
  <c r="B57" i="2" s="1"/>
  <c r="B240" i="5"/>
  <c r="B50" i="2" s="1"/>
  <c r="B170" i="5"/>
  <c r="B43" i="2" s="1"/>
  <c r="B100" i="5"/>
  <c r="B36" i="2" s="1"/>
  <c r="B30" i="5"/>
  <c r="B29" i="2" s="1"/>
  <c r="K74" i="2"/>
  <c r="M74" i="2" s="1"/>
  <c r="K65" i="2"/>
  <c r="M65" i="2" s="1"/>
  <c r="K64" i="2"/>
  <c r="M64" i="2" s="1"/>
  <c r="K59" i="2"/>
  <c r="M59" i="2" s="1"/>
  <c r="L52" i="2"/>
  <c r="K75" i="2"/>
  <c r="M75" i="2" s="1"/>
  <c r="K73" i="2"/>
  <c r="M73" i="2" s="1"/>
  <c r="K72" i="2"/>
  <c r="M72" i="2" s="1"/>
  <c r="K71" i="2"/>
  <c r="M71" i="2" s="1"/>
  <c r="K70" i="2"/>
  <c r="M70" i="2" s="1"/>
  <c r="K69" i="2"/>
  <c r="M69" i="2" s="1"/>
  <c r="K63" i="2"/>
  <c r="M63" i="2" s="1"/>
  <c r="K62" i="2"/>
  <c r="M62" i="2" s="1"/>
  <c r="K61" i="2"/>
  <c r="M61" i="2" s="1"/>
  <c r="K60" i="2"/>
  <c r="M60" i="2" s="1"/>
  <c r="K58" i="2"/>
  <c r="M58" i="2" s="1"/>
  <c r="L57" i="2"/>
  <c r="L55" i="2"/>
  <c r="L54" i="2"/>
  <c r="L53" i="2"/>
  <c r="L51" i="2"/>
  <c r="L50" i="2"/>
  <c r="L48" i="2"/>
  <c r="L56" i="2"/>
  <c r="L49" i="2"/>
  <c r="L42" i="2"/>
  <c r="L35" i="2"/>
  <c r="L28" i="2"/>
  <c r="K68" i="2"/>
  <c r="M68" i="2" s="1"/>
  <c r="K67" i="2"/>
  <c r="M67" i="2" s="1"/>
  <c r="K66" i="2"/>
  <c r="M66" i="2" s="1"/>
  <c r="L47" i="2"/>
  <c r="L46" i="2"/>
  <c r="L45" i="2"/>
  <c r="L44" i="2"/>
  <c r="L43" i="2"/>
  <c r="L41" i="2"/>
  <c r="L40" i="2"/>
  <c r="L39" i="2"/>
  <c r="L38" i="2"/>
  <c r="L37" i="2"/>
  <c r="L36" i="2"/>
  <c r="L34" i="2"/>
  <c r="L33" i="2"/>
  <c r="L32" i="2"/>
  <c r="L31" i="2"/>
  <c r="L30" i="2"/>
  <c r="L29" i="2"/>
  <c r="L27" i="2"/>
  <c r="B180" i="5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1" i="2"/>
  <c r="U28" i="2"/>
  <c r="U26" i="2"/>
  <c r="U25" i="2"/>
  <c r="U24" i="2"/>
  <c r="U23" i="2"/>
  <c r="U22" i="2"/>
  <c r="U21" i="2"/>
  <c r="U20" i="2"/>
  <c r="U19" i="2"/>
  <c r="U18" i="2"/>
  <c r="U17" i="2"/>
  <c r="U16" i="2"/>
  <c r="U13" i="2"/>
  <c r="U4" i="2"/>
  <c r="M4" i="2"/>
  <c r="K54" i="2"/>
  <c r="M54" i="2" s="1"/>
  <c r="K53" i="2"/>
  <c r="M53" i="2" s="1"/>
  <c r="K52" i="2"/>
  <c r="M52" i="2" s="1"/>
  <c r="K51" i="2"/>
  <c r="M51" i="2" s="1"/>
  <c r="K50" i="2"/>
  <c r="M50" i="2" s="1"/>
  <c r="K49" i="2"/>
  <c r="M49" i="2" s="1"/>
  <c r="K48" i="2"/>
  <c r="M48" i="2" s="1"/>
  <c r="K47" i="2"/>
  <c r="M47" i="2" s="1"/>
  <c r="K46" i="2"/>
  <c r="M46" i="2" s="1"/>
  <c r="K45" i="2"/>
  <c r="M45" i="2" s="1"/>
  <c r="K44" i="2"/>
  <c r="M44" i="2" s="1"/>
  <c r="K43" i="2"/>
  <c r="M43" i="2" s="1"/>
  <c r="K42" i="2"/>
  <c r="M42" i="2" s="1"/>
  <c r="K41" i="2"/>
  <c r="M41" i="2" s="1"/>
  <c r="K40" i="2"/>
  <c r="M40" i="2" s="1"/>
  <c r="K39" i="2"/>
  <c r="M39" i="2" s="1"/>
  <c r="K38" i="2"/>
  <c r="M38" i="2" s="1"/>
  <c r="K37" i="2"/>
  <c r="M37" i="2" s="1"/>
  <c r="K36" i="2"/>
  <c r="M36" i="2" s="1"/>
  <c r="K35" i="2"/>
  <c r="M35" i="2" s="1"/>
  <c r="K34" i="2"/>
  <c r="M34" i="2" s="1"/>
  <c r="K31" i="2"/>
  <c r="M31" i="2" s="1"/>
  <c r="K26" i="2"/>
  <c r="M26" i="2" s="1"/>
  <c r="K25" i="2"/>
  <c r="M25" i="2" s="1"/>
  <c r="K24" i="2"/>
  <c r="M24" i="2" s="1"/>
  <c r="K23" i="2"/>
  <c r="M23" i="2" s="1"/>
  <c r="K22" i="2"/>
  <c r="M22" i="2" s="1"/>
  <c r="K21" i="2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B40" i="5" l="1"/>
  <c r="B50" i="5" s="1"/>
  <c r="B110" i="5"/>
  <c r="B120" i="5" s="1"/>
  <c r="B250" i="5"/>
  <c r="B51" i="2" s="1"/>
  <c r="B37" i="2"/>
  <c r="B190" i="5"/>
  <c r="B44" i="2"/>
  <c r="B30" i="2" l="1"/>
  <c r="B260" i="5"/>
  <c r="B52" i="2" s="1"/>
  <c r="B31" i="2"/>
  <c r="B60" i="5"/>
  <c r="B45" i="2"/>
  <c r="B200" i="5"/>
  <c r="B38" i="2"/>
  <c r="B130" i="5"/>
  <c r="B270" i="5" l="1"/>
  <c r="B53" i="2" s="1"/>
  <c r="B39" i="2"/>
  <c r="B140" i="5"/>
  <c r="B40" i="2" s="1"/>
  <c r="B210" i="5"/>
  <c r="B47" i="2" s="1"/>
  <c r="B46" i="2"/>
  <c r="B32" i="2"/>
  <c r="B70" i="5"/>
  <c r="B33" i="2" s="1"/>
  <c r="B280" i="5" l="1"/>
  <c r="B54" i="2" s="1"/>
</calcChain>
</file>

<file path=xl/sharedStrings.xml><?xml version="1.0" encoding="utf-8"?>
<sst xmlns="http://schemas.openxmlformats.org/spreadsheetml/2006/main" count="2628" uniqueCount="160">
  <si>
    <t>2005通年データ</t>
    <rPh sb="4" eb="6">
      <t>ツウネン</t>
    </rPh>
    <phoneticPr fontId="1"/>
  </si>
  <si>
    <t>207生活圏</t>
    <rPh sb="3" eb="6">
      <t>セイカツケン</t>
    </rPh>
    <phoneticPr fontId="1"/>
  </si>
  <si>
    <t>交通機関</t>
  </si>
  <si>
    <t>流動量(千人/年)</t>
  </si>
  <si>
    <t>分担率(%)</t>
  </si>
  <si>
    <t>所要時間(分)</t>
  </si>
  <si>
    <t>距離(km)</t>
  </si>
  <si>
    <t>航空</t>
  </si>
  <si>
    <t>幹線鉄道</t>
  </si>
  <si>
    <t>幹線旅客船</t>
  </si>
  <si>
    <t>幹線バス</t>
  </si>
  <si>
    <t>自動車</t>
  </si>
  <si>
    <t>合計</t>
  </si>
  <si>
    <t>南部（青森）</t>
    <rPh sb="0" eb="2">
      <t>ナンブ</t>
    </rPh>
    <rPh sb="3" eb="5">
      <t>アオモリ</t>
    </rPh>
    <phoneticPr fontId="1"/>
  </si>
  <si>
    <t>津軽（青森）</t>
    <rPh sb="0" eb="2">
      <t>ツガル</t>
    </rPh>
    <rPh sb="3" eb="5">
      <t>アオモリ</t>
    </rPh>
    <phoneticPr fontId="1"/>
  </si>
  <si>
    <t>青森（青森）</t>
    <rPh sb="0" eb="2">
      <t>アオモリ</t>
    </rPh>
    <rPh sb="3" eb="5">
      <t>アオモリ</t>
    </rPh>
    <phoneticPr fontId="1"/>
  </si>
  <si>
    <t>盛岡（岩手）</t>
    <rPh sb="0" eb="2">
      <t>モリオカ</t>
    </rPh>
    <rPh sb="3" eb="5">
      <t>イワテ</t>
    </rPh>
    <phoneticPr fontId="1"/>
  </si>
  <si>
    <t>仙台（宮城）</t>
    <rPh sb="0" eb="2">
      <t>センダイ</t>
    </rPh>
    <rPh sb="3" eb="5">
      <t>ミヤギ</t>
    </rPh>
    <phoneticPr fontId="1"/>
  </si>
  <si>
    <t>新潟（新潟）</t>
    <rPh sb="0" eb="2">
      <t>ニイガタ</t>
    </rPh>
    <rPh sb="3" eb="5">
      <t>ニイガタ</t>
    </rPh>
    <phoneticPr fontId="1"/>
  </si>
  <si>
    <t>上越（新潟）</t>
    <rPh sb="0" eb="2">
      <t>ジョウエツ</t>
    </rPh>
    <rPh sb="3" eb="5">
      <t>ニイガタ</t>
    </rPh>
    <phoneticPr fontId="1"/>
  </si>
  <si>
    <t>富山（富山）</t>
    <rPh sb="0" eb="2">
      <t>トヤマ</t>
    </rPh>
    <rPh sb="3" eb="5">
      <t>トヤマ</t>
    </rPh>
    <phoneticPr fontId="1"/>
  </si>
  <si>
    <t>加賀（石川）</t>
    <rPh sb="0" eb="2">
      <t>カガ</t>
    </rPh>
    <rPh sb="3" eb="5">
      <t>イシカワ</t>
    </rPh>
    <phoneticPr fontId="1"/>
  </si>
  <si>
    <t>長野（長野）</t>
    <rPh sb="0" eb="2">
      <t>ナガノ</t>
    </rPh>
    <rPh sb="3" eb="5">
      <t>ナガノ</t>
    </rPh>
    <phoneticPr fontId="1"/>
  </si>
  <si>
    <t>岐阜（岐阜）</t>
    <rPh sb="0" eb="2">
      <t>ギフ</t>
    </rPh>
    <rPh sb="3" eb="5">
      <t>ギフ</t>
    </rPh>
    <phoneticPr fontId="1"/>
  </si>
  <si>
    <t>名古屋（愛知）</t>
    <rPh sb="0" eb="3">
      <t>ナゴヤ</t>
    </rPh>
    <rPh sb="4" eb="6">
      <t>アイチ</t>
    </rPh>
    <phoneticPr fontId="1"/>
  </si>
  <si>
    <t>南部（滋賀）</t>
    <rPh sb="0" eb="2">
      <t>ナンブ</t>
    </rPh>
    <rPh sb="3" eb="5">
      <t>シガ</t>
    </rPh>
    <phoneticPr fontId="1"/>
  </si>
  <si>
    <t>京都（京都）</t>
    <rPh sb="0" eb="2">
      <t>キョウト</t>
    </rPh>
    <rPh sb="3" eb="5">
      <t>キョウト</t>
    </rPh>
    <phoneticPr fontId="1"/>
  </si>
  <si>
    <t>大阪（大阪）</t>
    <rPh sb="0" eb="2">
      <t>オオサカ</t>
    </rPh>
    <rPh sb="3" eb="5">
      <t>オオサカ</t>
    </rPh>
    <phoneticPr fontId="1"/>
  </si>
  <si>
    <t>東大阪（東大阪）</t>
    <rPh sb="0" eb="3">
      <t>ヒガシオオサカ</t>
    </rPh>
    <rPh sb="4" eb="7">
      <t>ヒガシオオサカ</t>
    </rPh>
    <phoneticPr fontId="1"/>
  </si>
  <si>
    <t>神戸（兵庫）</t>
    <rPh sb="0" eb="2">
      <t>コウベ</t>
    </rPh>
    <rPh sb="3" eb="5">
      <t>ヒョウゴ</t>
    </rPh>
    <phoneticPr fontId="1"/>
  </si>
  <si>
    <t>尼崎（兵庫）</t>
    <rPh sb="0" eb="2">
      <t>アマガサキ</t>
    </rPh>
    <rPh sb="3" eb="5">
      <t>ヒョウゴ</t>
    </rPh>
    <phoneticPr fontId="1"/>
  </si>
  <si>
    <t>県南（岡山）</t>
    <rPh sb="0" eb="2">
      <t>ケンナン</t>
    </rPh>
    <rPh sb="3" eb="5">
      <t>オカヤマ</t>
    </rPh>
    <phoneticPr fontId="1"/>
  </si>
  <si>
    <t>広島（広島）</t>
    <rPh sb="0" eb="2">
      <t>ヒロシマ</t>
    </rPh>
    <rPh sb="3" eb="5">
      <t>ヒロシマ</t>
    </rPh>
    <phoneticPr fontId="1"/>
  </si>
  <si>
    <t>山口（山口）</t>
    <rPh sb="0" eb="2">
      <t>ヤマグチ</t>
    </rPh>
    <rPh sb="3" eb="5">
      <t>ヤマグチ</t>
    </rPh>
    <phoneticPr fontId="1"/>
  </si>
  <si>
    <t>下関（山口）</t>
    <rPh sb="0" eb="2">
      <t>シモノセキ</t>
    </rPh>
    <rPh sb="3" eb="5">
      <t>ヤマグチ</t>
    </rPh>
    <phoneticPr fontId="1"/>
  </si>
  <si>
    <t>福岡（福岡）</t>
    <rPh sb="0" eb="2">
      <t>フクオカ</t>
    </rPh>
    <rPh sb="3" eb="5">
      <t>フクオカ</t>
    </rPh>
    <phoneticPr fontId="1"/>
  </si>
  <si>
    <t>北九州（福岡）</t>
    <rPh sb="0" eb="3">
      <t>キタキュウシュウ</t>
    </rPh>
    <rPh sb="4" eb="6">
      <t>フクオカ</t>
    </rPh>
    <phoneticPr fontId="1"/>
  </si>
  <si>
    <t>長崎（長崎）</t>
    <rPh sb="0" eb="2">
      <t>ナガサキ</t>
    </rPh>
    <rPh sb="3" eb="5">
      <t>ナガサキ</t>
    </rPh>
    <phoneticPr fontId="1"/>
  </si>
  <si>
    <t>場所</t>
    <rPh sb="0" eb="2">
      <t>バショ</t>
    </rPh>
    <phoneticPr fontId="1"/>
  </si>
  <si>
    <t>日常生活圏</t>
    <rPh sb="0" eb="2">
      <t>ニチジョウ</t>
    </rPh>
    <rPh sb="2" eb="4">
      <t>セイカツ</t>
    </rPh>
    <rPh sb="4" eb="5">
      <t>ケン</t>
    </rPh>
    <phoneticPr fontId="1"/>
  </si>
  <si>
    <t>東京</t>
    <rPh sb="0" eb="2">
      <t>トウキョウ</t>
    </rPh>
    <phoneticPr fontId="1"/>
  </si>
  <si>
    <t>愛知</t>
    <rPh sb="0" eb="2">
      <t>アイチ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</si>
  <si>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</si>
  <si>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</si>
  <si>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千葉</t>
    <rPh sb="0" eb="2">
      <t>チバ</t>
    </rPh>
    <phoneticPr fontId="1"/>
  </si>
  <si>
    <t>神奈川</t>
    <rPh sb="0" eb="3">
      <t>カナガワ</t>
    </rPh>
    <phoneticPr fontId="1"/>
  </si>
  <si>
    <t>埼玉</t>
    <rPh sb="0" eb="2">
      <t>サイタマ</t>
    </rPh>
    <phoneticPr fontId="1"/>
  </si>
  <si>
    <t>群馬</t>
    <rPh sb="0" eb="2">
      <t>グンマ</t>
    </rPh>
    <phoneticPr fontId="1"/>
  </si>
  <si>
    <t>栃木</t>
    <rPh sb="0" eb="2">
      <t>トチギ</t>
    </rPh>
    <phoneticPr fontId="1"/>
  </si>
  <si>
    <t>茨城</t>
    <rPh sb="0" eb="2">
      <t>イバラキ</t>
    </rPh>
    <phoneticPr fontId="1"/>
  </si>
  <si>
    <t>京都</t>
    <rPh sb="0" eb="2">
      <t>キョウト</t>
    </rPh>
    <phoneticPr fontId="1"/>
  </si>
  <si>
    <t>東海道</t>
    <rPh sb="0" eb="3">
      <t>トウカイドウ</t>
    </rPh>
    <phoneticPr fontId="1"/>
  </si>
  <si>
    <t>交通機関</t>
    <phoneticPr fontId="1"/>
  </si>
  <si>
    <t>交通機関</t>
    <phoneticPr fontId="1"/>
  </si>
  <si>
    <t>航空所要</t>
    <rPh sb="0" eb="2">
      <t>コウクウ</t>
    </rPh>
    <rPh sb="2" eb="4">
      <t>ショヨウ</t>
    </rPh>
    <phoneticPr fontId="1"/>
  </si>
  <si>
    <t>鉄vs空シェア</t>
    <rPh sb="0" eb="1">
      <t>テツ</t>
    </rPh>
    <rPh sb="3" eb="4">
      <t>ソラ</t>
    </rPh>
    <phoneticPr fontId="1"/>
  </si>
  <si>
    <t>空vs鉄シェア</t>
    <rPh sb="0" eb="1">
      <t>ソラ</t>
    </rPh>
    <rPh sb="3" eb="4">
      <t>テツ</t>
    </rPh>
    <phoneticPr fontId="1"/>
  </si>
  <si>
    <t>データ</t>
    <phoneticPr fontId="1"/>
  </si>
  <si>
    <t>鉄道所要</t>
    <rPh sb="0" eb="2">
      <t>テツドウ</t>
    </rPh>
    <rPh sb="2" eb="4">
      <t>ショヨウ</t>
    </rPh>
    <phoneticPr fontId="1"/>
  </si>
  <si>
    <t>航空運賃</t>
    <rPh sb="0" eb="2">
      <t>コウクウ</t>
    </rPh>
    <rPh sb="2" eb="4">
      <t>ウンチン</t>
    </rPh>
    <phoneticPr fontId="1"/>
  </si>
  <si>
    <t>航空総額</t>
    <rPh sb="0" eb="2">
      <t>コウクウ</t>
    </rPh>
    <rPh sb="2" eb="4">
      <t>ソウガク</t>
    </rPh>
    <phoneticPr fontId="1"/>
  </si>
  <si>
    <t>鉄道総額</t>
    <rPh sb="0" eb="2">
      <t>テツドウ</t>
    </rPh>
    <rPh sb="2" eb="4">
      <t>ソウガク</t>
    </rPh>
    <phoneticPr fontId="1"/>
  </si>
  <si>
    <t>平均運賃</t>
    <rPh sb="0" eb="2">
      <t>ヘイキン</t>
    </rPh>
    <rPh sb="2" eb="4">
      <t>ウンチン</t>
    </rPh>
    <phoneticPr fontId="1"/>
  </si>
  <si>
    <t>運賃差</t>
    <rPh sb="0" eb="2">
      <t>ウンチン</t>
    </rPh>
    <rPh sb="2" eb="3">
      <t>サ</t>
    </rPh>
    <phoneticPr fontId="1"/>
  </si>
  <si>
    <t>総額差</t>
    <rPh sb="0" eb="2">
      <t>ソウガク</t>
    </rPh>
    <rPh sb="2" eb="3">
      <t>サ</t>
    </rPh>
    <phoneticPr fontId="1"/>
  </si>
  <si>
    <t>飛行距離</t>
    <rPh sb="0" eb="2">
      <t>ヒコウ</t>
    </rPh>
    <rPh sb="2" eb="4">
      <t>キョリ</t>
    </rPh>
    <phoneticPr fontId="1"/>
  </si>
  <si>
    <t>平均運賃差</t>
    <rPh sb="0" eb="2">
      <t>ヘイキン</t>
    </rPh>
    <rPh sb="2" eb="4">
      <t>ウンチン</t>
    </rPh>
    <rPh sb="4" eb="5">
      <t>サ</t>
    </rPh>
    <phoneticPr fontId="1"/>
  </si>
  <si>
    <t>平均総額</t>
    <rPh sb="0" eb="2">
      <t>ヘイキン</t>
    </rPh>
    <rPh sb="2" eb="4">
      <t>ソウガク</t>
    </rPh>
    <phoneticPr fontId="1"/>
  </si>
  <si>
    <t>平均総額差</t>
    <rPh sb="0" eb="2">
      <t>ヘイキン</t>
    </rPh>
    <rPh sb="2" eb="4">
      <t>ソウガク</t>
    </rPh>
    <rPh sb="4" eb="5">
      <t>サ</t>
    </rPh>
    <phoneticPr fontId="1"/>
  </si>
  <si>
    <t>平均時間差</t>
    <rPh sb="0" eb="2">
      <t>ヘイキン</t>
    </rPh>
    <rPh sb="2" eb="5">
      <t>ジカンサ</t>
    </rPh>
    <phoneticPr fontId="1"/>
  </si>
  <si>
    <t>鉄－空</t>
    <rPh sb="0" eb="1">
      <t>テツ</t>
    </rPh>
    <rPh sb="2" eb="3">
      <t>ソラ</t>
    </rPh>
    <phoneticPr fontId="1"/>
  </si>
  <si>
    <t>道－鉄</t>
    <rPh sb="0" eb="1">
      <t>ミチ</t>
    </rPh>
    <rPh sb="2" eb="3">
      <t>テツ</t>
    </rPh>
    <phoneticPr fontId="1"/>
  </si>
  <si>
    <t>23区（東京）</t>
    <rPh sb="2" eb="3">
      <t>ク</t>
    </rPh>
    <rPh sb="4" eb="6">
      <t>トウキョウ</t>
    </rPh>
    <phoneticPr fontId="1"/>
  </si>
  <si>
    <t>鉄道</t>
    <rPh sb="0" eb="2">
      <t>テツドウ</t>
    </rPh>
    <phoneticPr fontId="1"/>
  </si>
  <si>
    <t>シェア</t>
    <phoneticPr fontId="1"/>
  </si>
  <si>
    <t>鉄vs道シェア</t>
    <rPh sb="0" eb="1">
      <t>テツ</t>
    </rPh>
    <rPh sb="3" eb="4">
      <t>ミチ</t>
    </rPh>
    <phoneticPr fontId="1"/>
  </si>
  <si>
    <t>鉄空時間差</t>
    <rPh sb="0" eb="1">
      <t>テツ</t>
    </rPh>
    <rPh sb="1" eb="2">
      <t>ソラ</t>
    </rPh>
    <rPh sb="2" eb="5">
      <t>ジカンサ</t>
    </rPh>
    <phoneticPr fontId="1"/>
  </si>
  <si>
    <t>道鉄時間差</t>
    <rPh sb="0" eb="1">
      <t>ミチ</t>
    </rPh>
    <rPh sb="1" eb="2">
      <t>テツ</t>
    </rPh>
    <rPh sb="2" eb="5">
      <t>ジカンサ</t>
    </rPh>
    <phoneticPr fontId="1"/>
  </si>
  <si>
    <t>道路所要</t>
    <rPh sb="0" eb="2">
      <t>ドウロ</t>
    </rPh>
    <rPh sb="2" eb="4">
      <t>ショヨウ</t>
    </rPh>
    <phoneticPr fontId="1"/>
  </si>
  <si>
    <t>鉄道シェア</t>
    <rPh sb="0" eb="2">
      <t>テツドウ</t>
    </rPh>
    <phoneticPr fontId="1"/>
  </si>
  <si>
    <t>所要時間(分)</t>
    <phoneticPr fontId="1"/>
  </si>
  <si>
    <t>エリア種別</t>
    <rPh sb="3" eb="5">
      <t>シュベツ</t>
    </rPh>
    <phoneticPr fontId="1"/>
  </si>
  <si>
    <t>発</t>
    <rPh sb="0" eb="1">
      <t>ハツ</t>
    </rPh>
    <phoneticPr fontId="1"/>
  </si>
  <si>
    <t>着</t>
    <rPh sb="0" eb="1">
      <t>チャク</t>
    </rPh>
    <phoneticPr fontId="1"/>
  </si>
  <si>
    <t>秋田</t>
    <rPh sb="0" eb="2">
      <t>アキタ</t>
    </rPh>
    <phoneticPr fontId="1"/>
  </si>
  <si>
    <t>香川</t>
    <rPh sb="0" eb="2">
      <t>カガワ</t>
    </rPh>
    <phoneticPr fontId="1"/>
  </si>
  <si>
    <t>福岡</t>
    <rPh sb="0" eb="2">
      <t>フクオカ</t>
    </rPh>
    <phoneticPr fontId="1"/>
  </si>
  <si>
    <t>207生活圏</t>
  </si>
  <si>
    <t>23区（東京）</t>
  </si>
  <si>
    <t>南部（青森）</t>
  </si>
  <si>
    <t>津軽（青森）</t>
  </si>
  <si>
    <t>青森（青森）</t>
  </si>
  <si>
    <t>富山（富山）</t>
  </si>
  <si>
    <t>加賀（石川）</t>
  </si>
  <si>
    <t>大阪（大阪）</t>
  </si>
  <si>
    <t>東大阪（東大阪）</t>
  </si>
  <si>
    <t>神戸（兵庫）</t>
  </si>
  <si>
    <t>尼崎（兵庫）</t>
  </si>
  <si>
    <t>県南（岡山）</t>
  </si>
  <si>
    <t>広島（広島）</t>
  </si>
  <si>
    <t>山口（山口）</t>
  </si>
  <si>
    <t>下関（山口）</t>
  </si>
  <si>
    <t>福岡（福岡）</t>
  </si>
  <si>
    <t>北九州（福岡）</t>
  </si>
  <si>
    <t>長崎（長崎）</t>
  </si>
  <si>
    <t>日常生活圏</t>
  </si>
  <si>
    <t>愛知</t>
  </si>
  <si>
    <t>茨城</t>
  </si>
  <si>
    <t>栃木</t>
  </si>
  <si>
    <t>群馬</t>
  </si>
  <si>
    <t>埼玉</t>
  </si>
  <si>
    <t>千葉</t>
  </si>
  <si>
    <t>東京</t>
  </si>
  <si>
    <t>神奈川</t>
  </si>
  <si>
    <t>大阪</t>
  </si>
  <si>
    <t>兵庫</t>
  </si>
  <si>
    <t>秋田</t>
  </si>
  <si>
    <t>香川</t>
  </si>
  <si>
    <t>福岡</t>
  </si>
  <si>
    <t>道南</t>
  </si>
  <si>
    <t>道南</t>
    <rPh sb="0" eb="2">
      <t>ドウナン</t>
    </rPh>
    <phoneticPr fontId="1"/>
  </si>
  <si>
    <t>東京</t>
    <rPh sb="0" eb="2">
      <t>トウキョウ</t>
    </rPh>
    <phoneticPr fontId="1"/>
  </si>
  <si>
    <t>千葉</t>
    <rPh sb="0" eb="2">
      <t>チバ</t>
    </rPh>
    <phoneticPr fontId="1"/>
  </si>
  <si>
    <t>埼玉</t>
    <rPh sb="0" eb="2">
      <t>サイタマ</t>
    </rPh>
    <phoneticPr fontId="1"/>
  </si>
  <si>
    <t>栃木</t>
    <rPh sb="0" eb="2">
      <t>トチギ</t>
    </rPh>
    <phoneticPr fontId="1"/>
  </si>
  <si>
    <t>茨城</t>
    <rPh sb="0" eb="2">
      <t>イバラキ</t>
    </rPh>
    <phoneticPr fontId="1"/>
  </si>
  <si>
    <t>群馬</t>
    <rPh sb="0" eb="2">
      <t>グンマ</t>
    </rPh>
    <phoneticPr fontId="1"/>
  </si>
  <si>
    <t>福島</t>
    <rPh sb="0" eb="2">
      <t>フクシマ</t>
    </rPh>
    <phoneticPr fontId="1"/>
  </si>
  <si>
    <t>宮城</t>
  </si>
  <si>
    <t>宮城</t>
    <rPh sb="0" eb="2">
      <t>ミヤギ</t>
    </rPh>
    <phoneticPr fontId="1"/>
  </si>
  <si>
    <t>日常生活圏</t>
    <rPh sb="0" eb="2">
      <t>ニチジョウ</t>
    </rPh>
    <rPh sb="2" eb="4">
      <t>セイカツ</t>
    </rPh>
    <rPh sb="4" eb="5">
      <t>ケン</t>
    </rPh>
    <phoneticPr fontId="1"/>
  </si>
  <si>
    <t>神奈川</t>
    <rPh sb="0" eb="3">
      <t>カナガワ</t>
    </rPh>
    <phoneticPr fontId="1"/>
  </si>
  <si>
    <t>大阪</t>
    <rPh sb="0" eb="2">
      <t>オオサカ</t>
    </rPh>
    <phoneticPr fontId="1"/>
  </si>
  <si>
    <t>鹿児島</t>
    <rPh sb="0" eb="3">
      <t>カゴシマ</t>
    </rPh>
    <phoneticPr fontId="1"/>
  </si>
  <si>
    <t>熊本</t>
    <rPh sb="0" eb="2">
      <t>クマモト</t>
    </rPh>
    <phoneticPr fontId="1"/>
  </si>
  <si>
    <t>兵庫</t>
    <rPh sb="0" eb="2">
      <t>ヒョウゴ</t>
    </rPh>
    <phoneticPr fontId="1"/>
  </si>
  <si>
    <t>鹿児島</t>
  </si>
  <si>
    <t>京都</t>
  </si>
  <si>
    <t>熊本</t>
  </si>
  <si>
    <t>大阪</t>
    <phoneticPr fontId="1"/>
  </si>
  <si>
    <t>データ</t>
  </si>
  <si>
    <t>時間差倍率</t>
    <rPh sb="0" eb="3">
      <t>ジカンサ</t>
    </rPh>
    <rPh sb="3" eb="5">
      <t>バイリツ</t>
    </rPh>
    <phoneticPr fontId="8"/>
  </si>
  <si>
    <t>Google鉄道所要</t>
    <rPh sb="6" eb="8">
      <t>テツドウ</t>
    </rPh>
    <rPh sb="8" eb="10">
      <t>ショヨウ</t>
    </rPh>
    <phoneticPr fontId="1"/>
  </si>
  <si>
    <t>Google航空所要</t>
    <rPh sb="6" eb="8">
      <t>コウクウ</t>
    </rPh>
    <rPh sb="8" eb="10">
      <t>ショヨウ</t>
    </rPh>
    <phoneticPr fontId="1"/>
  </si>
  <si>
    <t>Google時間差</t>
    <rPh sb="6" eb="9">
      <t>ジカンサ</t>
    </rPh>
    <phoneticPr fontId="1"/>
  </si>
  <si>
    <t>道央</t>
    <rPh sb="0" eb="2">
      <t>ドウオウ</t>
    </rPh>
    <phoneticPr fontId="1"/>
  </si>
  <si>
    <t>宮城</t>
    <rPh sb="0" eb="2">
      <t>ミヤギ</t>
    </rPh>
    <phoneticPr fontId="1"/>
  </si>
  <si>
    <t>東京</t>
    <rPh sb="0" eb="2">
      <t>トウキョウ</t>
    </rPh>
    <phoneticPr fontId="1"/>
  </si>
  <si>
    <t>秋田</t>
    <rPh sb="0" eb="2">
      <t>アキタ</t>
    </rPh>
    <phoneticPr fontId="1"/>
  </si>
  <si>
    <t>福岡</t>
    <rPh sb="0" eb="2">
      <t>フクオカ</t>
    </rPh>
    <phoneticPr fontId="1"/>
  </si>
  <si>
    <t>茨城</t>
    <rPh sb="0" eb="2">
      <t>イバラキ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</si>
  <si>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</si>
  <si>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</si>
  <si>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</si>
  <si>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</si>
  <si>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神奈川</t>
    <rPh sb="0" eb="3">
      <t>カナガワ</t>
    </rPh>
    <phoneticPr fontId="1"/>
  </si>
  <si>
    <t>NITAS時間差</t>
    <rPh sb="5" eb="8">
      <t>ジカンサ</t>
    </rPh>
    <phoneticPr fontId="1"/>
  </si>
  <si>
    <t>駅すぱあと時間差</t>
    <rPh sb="0" eb="1">
      <t>エキ</t>
    </rPh>
    <rPh sb="5" eb="8">
      <t>ジカンサ</t>
    </rPh>
    <phoneticPr fontId="1"/>
  </si>
  <si>
    <t>駅すぱあと鉄道駅間</t>
    <rPh sb="0" eb="1">
      <t>エキ</t>
    </rPh>
    <rPh sb="5" eb="7">
      <t>テツドウ</t>
    </rPh>
    <rPh sb="7" eb="8">
      <t>エキ</t>
    </rPh>
    <rPh sb="8" eb="9">
      <t>カン</t>
    </rPh>
    <phoneticPr fontId="1"/>
  </si>
  <si>
    <t>駅すぱあと航空駅間</t>
    <rPh sb="0" eb="1">
      <t>エキ</t>
    </rPh>
    <rPh sb="5" eb="7">
      <t>コウクウ</t>
    </rPh>
    <rPh sb="7" eb="8">
      <t>エキ</t>
    </rPh>
    <rPh sb="8" eb="9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</si>
</sst>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0_ "/>
    <numFmt numFmtId="178" formatCode="0_ "/>
    <numFmt numFmtId="179" formatCode="0.000_ "/>
    <numFmt numFmtId="180" formatCode="0.0_);[Red]\(0.0\)"/>
    <numFmt numFmtId="181" formatCode="0.00_);[Red]\(0.00\)"/>
  </numFmts>
  <fonts count="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color rgb="FF7030A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0" fillId="0" borderId="5" xfId="0" applyBorder="1">
      <alignment vertical="center"/>
    </xf>
    <xf numFmtId="0" fontId="6" fillId="0" borderId="4" xfId="0" applyFont="1" applyBorder="1" applyAlignment="1">
      <alignment horizontal="right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3" borderId="0" xfId="0" applyFill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6" fillId="0" borderId="9" xfId="0" applyFont="1" applyBorder="1" applyAlignment="1">
      <alignment horizontal="right" vertical="center" wrapText="1"/>
    </xf>
    <xf numFmtId="0" fontId="0" fillId="0" borderId="10" xfId="0" applyBorder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3" borderId="0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2" xfId="0" applyFill="1" applyBorder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2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right" vertical="center" wrapText="1"/>
    </xf>
    <xf numFmtId="0" fontId="0" fillId="0" borderId="14" xfId="0" applyBorder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right" vertical="center" wrapText="1"/>
    </xf>
    <xf numFmtId="0" fontId="0" fillId="0" borderId="15" xfId="0" applyBorder="1">
      <alignment vertical="center"/>
    </xf>
    <xf numFmtId="177" fontId="0" fillId="5" borderId="0" xfId="0" applyNumberFormat="1" applyFill="1">
      <alignment vertical="center"/>
    </xf>
    <xf numFmtId="0" fontId="0" fillId="5" borderId="0" xfId="0" applyFill="1">
      <alignment vertical="center"/>
    </xf>
    <xf numFmtId="176" fontId="0" fillId="5" borderId="0" xfId="0" applyNumberFormat="1" applyFill="1">
      <alignment vertical="center"/>
    </xf>
    <xf numFmtId="178" fontId="0" fillId="4" borderId="0" xfId="0" applyNumberFormat="1" applyFill="1">
      <alignment vertical="center"/>
    </xf>
    <xf numFmtId="178" fontId="0" fillId="6" borderId="0" xfId="0" applyNumberFormat="1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178" fontId="0" fillId="10" borderId="0" xfId="0" applyNumberFormat="1" applyFill="1">
      <alignment vertical="center"/>
    </xf>
    <xf numFmtId="0" fontId="3" fillId="0" borderId="0" xfId="0" applyFont="1">
      <alignment vertical="center"/>
    </xf>
    <xf numFmtId="178" fontId="7" fillId="0" borderId="0" xfId="0" applyNumberFormat="1" applyFont="1">
      <alignment vertical="center"/>
    </xf>
    <xf numFmtId="179" fontId="0" fillId="0" borderId="0" xfId="0" applyNumberFormat="1">
      <alignment vertical="center"/>
    </xf>
    <xf numFmtId="176" fontId="0" fillId="0" borderId="17" xfId="0" applyNumberFormat="1" applyBorder="1">
      <alignment vertical="center"/>
    </xf>
    <xf numFmtId="176" fontId="0" fillId="0" borderId="0" xfId="0" applyNumberFormat="1" applyBorder="1">
      <alignment vertical="center"/>
    </xf>
    <xf numFmtId="180" fontId="0" fillId="0" borderId="0" xfId="0" applyNumberFormat="1">
      <alignment vertical="center"/>
    </xf>
    <xf numFmtId="179" fontId="0" fillId="0" borderId="0" xfId="0" applyNumberFormat="1" applyFill="1">
      <alignment vertical="center"/>
    </xf>
    <xf numFmtId="176" fontId="0" fillId="0" borderId="20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81" fontId="0" fillId="4" borderId="0" xfId="0" applyNumberFormat="1" applyFill="1">
      <alignment vertical="center"/>
    </xf>
    <xf numFmtId="180" fontId="0" fillId="0" borderId="18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785547484656822E-2"/>
          <c:y val="1.7882841567880961E-2"/>
          <c:w val="0.95030706968080603"/>
          <c:h val="0.91848900942374967"/>
        </c:manualLayout>
      </c:layout>
      <c:scatterChart>
        <c:scatterStyle val="lineMarker"/>
        <c:varyColors val="0"/>
        <c:ser>
          <c:idx val="0"/>
          <c:order val="0"/>
          <c:tx>
            <c:strRef>
              <c:f>費用分析!$I$1</c:f>
              <c:strCache>
                <c:ptCount val="1"/>
                <c:pt idx="0">
                  <c:v>平均運賃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</c:marke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2"/>
            <c:dispRSqr val="1"/>
            <c:dispEq val="0"/>
            <c:trendlineLbl>
              <c:layout>
                <c:manualLayout>
                  <c:x val="-0.10060543475284665"/>
                  <c:y val="-0.28184615384615386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</c:trendlineLbl>
          </c:trendline>
          <c:xVal>
            <c:numRef>
              <c:f>費用分析!$I$2:$I$181</c:f>
              <c:numCache>
                <c:formatCode>0_ </c:formatCode>
                <c:ptCount val="180"/>
                <c:pt idx="0">
                  <c:v>10515.96</c:v>
                </c:pt>
                <c:pt idx="1">
                  <c:v>10428.6</c:v>
                </c:pt>
                <c:pt idx="2">
                  <c:v>10515.96</c:v>
                </c:pt>
                <c:pt idx="3">
                  <c:v>5156.0600000000004</c:v>
                </c:pt>
                <c:pt idx="4">
                  <c:v>6180.72</c:v>
                </c:pt>
                <c:pt idx="5">
                  <c:v>8142.6799999999994</c:v>
                </c:pt>
                <c:pt idx="6">
                  <c:v>8142.6799999999994</c:v>
                </c:pt>
                <c:pt idx="7">
                  <c:v>8142.6799999999994</c:v>
                </c:pt>
                <c:pt idx="8">
                  <c:v>8142.6799999999994</c:v>
                </c:pt>
                <c:pt idx="9">
                  <c:v>10399.48</c:v>
                </c:pt>
                <c:pt idx="10">
                  <c:v>12126.659999999998</c:v>
                </c:pt>
                <c:pt idx="11">
                  <c:v>14909.44</c:v>
                </c:pt>
                <c:pt idx="12">
                  <c:v>14909.44</c:v>
                </c:pt>
                <c:pt idx="13">
                  <c:v>16578.379999999997</c:v>
                </c:pt>
                <c:pt idx="14">
                  <c:v>16578.379999999997</c:v>
                </c:pt>
                <c:pt idx="15">
                  <c:v>17837.82</c:v>
                </c:pt>
                <c:pt idx="16">
                  <c:v>5301.66</c:v>
                </c:pt>
                <c:pt idx="17">
                  <c:v>8142.6799999999994</c:v>
                </c:pt>
                <c:pt idx="18">
                  <c:v>8142.6799999999994</c:v>
                </c:pt>
                <c:pt idx="19">
                  <c:v>8142.6799999999994</c:v>
                </c:pt>
                <c:pt idx="20">
                  <c:v>8142.6799999999994</c:v>
                </c:pt>
                <c:pt idx="21">
                  <c:v>8142.6799999999994</c:v>
                </c:pt>
                <c:pt idx="22">
                  <c:v>8142.6799999999994</c:v>
                </c:pt>
                <c:pt idx="23">
                  <c:v>8142.6799999999994</c:v>
                </c:pt>
                <c:pt idx="24">
                  <c:v>8142.6799999999994</c:v>
                </c:pt>
                <c:pt idx="25">
                  <c:v>8142.6799999999994</c:v>
                </c:pt>
                <c:pt idx="26">
                  <c:v>8142.6799999999994</c:v>
                </c:pt>
                <c:pt idx="27">
                  <c:v>8142.6799999999994</c:v>
                </c:pt>
                <c:pt idx="28">
                  <c:v>8142.6799999999994</c:v>
                </c:pt>
                <c:pt idx="29">
                  <c:v>8142.6799999999994</c:v>
                </c:pt>
                <c:pt idx="30">
                  <c:v>8142.6799999999994</c:v>
                </c:pt>
                <c:pt idx="31">
                  <c:v>8142.6799999999994</c:v>
                </c:pt>
                <c:pt idx="32">
                  <c:v>8142.6799999999994</c:v>
                </c:pt>
                <c:pt idx="33">
                  <c:v>8142.6799999999994</c:v>
                </c:pt>
                <c:pt idx="34">
                  <c:v>8142.6799999999994</c:v>
                </c:pt>
                <c:pt idx="35">
                  <c:v>8142.6799999999994</c:v>
                </c:pt>
                <c:pt idx="36">
                  <c:v>8142.6799999999994</c:v>
                </c:pt>
                <c:pt idx="37">
                  <c:v>8142.6799999999994</c:v>
                </c:pt>
                <c:pt idx="38">
                  <c:v>8202.74</c:v>
                </c:pt>
                <c:pt idx="39">
                  <c:v>12829.179999999998</c:v>
                </c:pt>
                <c:pt idx="40">
                  <c:v>16578.379999999997</c:v>
                </c:pt>
                <c:pt idx="41">
                  <c:v>12419.679999999998</c:v>
                </c:pt>
                <c:pt idx="42">
                  <c:v>12419.679999999998</c:v>
                </c:pt>
                <c:pt idx="43">
                  <c:v>12419.679999999998</c:v>
                </c:pt>
                <c:pt idx="44">
                  <c:v>12419.679999999998</c:v>
                </c:pt>
                <c:pt idx="45">
                  <c:v>12419.679999999998</c:v>
                </c:pt>
                <c:pt idx="46">
                  <c:v>12419.679999999998</c:v>
                </c:pt>
                <c:pt idx="47">
                  <c:v>12419.679999999998</c:v>
                </c:pt>
                <c:pt idx="48">
                  <c:v>8554</c:v>
                </c:pt>
                <c:pt idx="49">
                  <c:v>9695.1400000000012</c:v>
                </c:pt>
                <c:pt idx="50">
                  <c:v>8554</c:v>
                </c:pt>
                <c:pt idx="51">
                  <c:v>9689.6799999999985</c:v>
                </c:pt>
                <c:pt idx="52">
                  <c:v>9695.1400000000012</c:v>
                </c:pt>
                <c:pt idx="53">
                  <c:v>8757.84</c:v>
                </c:pt>
              </c:numCache>
            </c:numRef>
          </c:xVal>
          <c:yVal>
            <c:numRef>
              <c:f>費用分析!$D$2:$D$181</c:f>
              <c:numCache>
                <c:formatCode>0.000_ </c:formatCode>
                <c:ptCount val="180"/>
                <c:pt idx="0">
                  <c:v>0.85845588235294112</c:v>
                </c:pt>
                <c:pt idx="1">
                  <c:v>0.42307692307692307</c:v>
                </c:pt>
                <c:pt idx="2">
                  <c:v>0.56172839506172845</c:v>
                </c:pt>
                <c:pt idx="3">
                  <c:v>0.49169435215946838</c:v>
                </c:pt>
                <c:pt idx="4">
                  <c:v>0.28541882109617372</c:v>
                </c:pt>
                <c:pt idx="5">
                  <c:v>0.79279125384352578</c:v>
                </c:pt>
                <c:pt idx="6">
                  <c:v>0.76203966005665724</c:v>
                </c:pt>
                <c:pt idx="7">
                  <c:v>0.80538922155688619</c:v>
                </c:pt>
                <c:pt idx="8">
                  <c:v>0.56825568797399784</c:v>
                </c:pt>
                <c:pt idx="9">
                  <c:v>0.65675241157556274</c:v>
                </c:pt>
                <c:pt idx="10">
                  <c:v>0.57352941176470584</c:v>
                </c:pt>
                <c:pt idx="11">
                  <c:v>0.29921259842519687</c:v>
                </c:pt>
                <c:pt idx="12">
                  <c:v>0.33913043478260868</c:v>
                </c:pt>
                <c:pt idx="13">
                  <c:v>3.7335285505124452E-2</c:v>
                </c:pt>
                <c:pt idx="14">
                  <c:v>0.22791519434628973</c:v>
                </c:pt>
                <c:pt idx="15">
                  <c:v>3.2454361054766734E-2</c:v>
                </c:pt>
                <c:pt idx="16">
                  <c:v>0.9200661521499448</c:v>
                </c:pt>
                <c:pt idx="17">
                  <c:v>0.97435897435897434</c:v>
                </c:pt>
                <c:pt idx="18">
                  <c:v>0.98795180722891573</c:v>
                </c:pt>
                <c:pt idx="19">
                  <c:v>0.96969696969696972</c:v>
                </c:pt>
                <c:pt idx="20">
                  <c:v>0.97368421052631571</c:v>
                </c:pt>
                <c:pt idx="21">
                  <c:v>0.93515981735159814</c:v>
                </c:pt>
                <c:pt idx="22">
                  <c:v>0.96827495042961009</c:v>
                </c:pt>
                <c:pt idx="23">
                  <c:v>0.97428139183055973</c:v>
                </c:pt>
                <c:pt idx="24">
                  <c:v>0.78169014084507038</c:v>
                </c:pt>
                <c:pt idx="25">
                  <c:v>0.79331306990881456</c:v>
                </c:pt>
                <c:pt idx="26">
                  <c:v>0.8484848484848484</c:v>
                </c:pt>
                <c:pt idx="27">
                  <c:v>0.81623277182235843</c:v>
                </c:pt>
                <c:pt idx="28">
                  <c:v>0.63725910064239821</c:v>
                </c:pt>
                <c:pt idx="29">
                  <c:v>0.7294639749390881</c:v>
                </c:pt>
                <c:pt idx="30">
                  <c:v>0.79190593382553998</c:v>
                </c:pt>
                <c:pt idx="31">
                  <c:v>0.87769784172661869</c:v>
                </c:pt>
                <c:pt idx="32">
                  <c:v>0.89830508474576276</c:v>
                </c:pt>
                <c:pt idx="33">
                  <c:v>0.88800000000000001</c:v>
                </c:pt>
                <c:pt idx="34">
                  <c:v>0.88888888888888884</c:v>
                </c:pt>
                <c:pt idx="35">
                  <c:v>0.73230769230769222</c:v>
                </c:pt>
                <c:pt idx="36">
                  <c:v>0.75170127377421037</c:v>
                </c:pt>
                <c:pt idx="37">
                  <c:v>0.87579774177712322</c:v>
                </c:pt>
                <c:pt idx="38">
                  <c:v>0.63088512241054617</c:v>
                </c:pt>
                <c:pt idx="39">
                  <c:v>0.2558659217877095</c:v>
                </c:pt>
                <c:pt idx="40">
                  <c:v>7.9476390836839647E-2</c:v>
                </c:pt>
                <c:pt idx="41">
                  <c:v>9.0225563909774445E-2</c:v>
                </c:pt>
                <c:pt idx="42">
                  <c:v>1.3888888888888888E-2</c:v>
                </c:pt>
                <c:pt idx="43">
                  <c:v>4.6511627906976744E-2</c:v>
                </c:pt>
                <c:pt idx="44">
                  <c:v>0.26666666666666666</c:v>
                </c:pt>
                <c:pt idx="45">
                  <c:v>0.125</c:v>
                </c:pt>
                <c:pt idx="46">
                  <c:v>0.1</c:v>
                </c:pt>
                <c:pt idx="47">
                  <c:v>1.9230769230769232E-2</c:v>
                </c:pt>
                <c:pt idx="48">
                  <c:v>0.23234200743494424</c:v>
                </c:pt>
                <c:pt idx="49">
                  <c:v>4.4576523031203567E-2</c:v>
                </c:pt>
                <c:pt idx="50">
                  <c:v>0.452914798206278</c:v>
                </c:pt>
                <c:pt idx="51">
                  <c:v>0.12014134275618375</c:v>
                </c:pt>
                <c:pt idx="52">
                  <c:v>0.74029754204398446</c:v>
                </c:pt>
                <c:pt idx="53">
                  <c:v>0.47353760445682452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費用分析!$J$1</c:f>
              <c:strCache>
                <c:ptCount val="1"/>
                <c:pt idx="0">
                  <c:v>平均総額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</c:marker>
          <c:trendline>
            <c:spPr>
              <a:ln w="12700">
                <a:solidFill>
                  <a:schemeClr val="accent2"/>
                </a:solidFill>
              </a:ln>
            </c:spPr>
            <c:trendlineType val="poly"/>
            <c:order val="3"/>
            <c:dispRSqr val="1"/>
            <c:dispEq val="0"/>
            <c:trendlineLbl>
              <c:layout>
                <c:manualLayout>
                  <c:x val="9.8069008140003813E-2"/>
                  <c:y val="-4.1557266880101529E-2"/>
                </c:manualLayout>
              </c:layout>
              <c:numFmt formatCode="General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</c:trendlineLbl>
          </c:trendline>
          <c:xVal>
            <c:numRef>
              <c:f>費用分析!$J$2:$J$181</c:f>
              <c:numCache>
                <c:formatCode>0_ </c:formatCode>
                <c:ptCount val="180"/>
                <c:pt idx="0">
                  <c:v>12195.96</c:v>
                </c:pt>
                <c:pt idx="1">
                  <c:v>12308.6</c:v>
                </c:pt>
                <c:pt idx="2">
                  <c:v>11875.96</c:v>
                </c:pt>
                <c:pt idx="3">
                  <c:v>6436.06</c:v>
                </c:pt>
                <c:pt idx="4">
                  <c:v>7960.72</c:v>
                </c:pt>
                <c:pt idx="5">
                  <c:v>9242.68</c:v>
                </c:pt>
                <c:pt idx="6">
                  <c:v>10412.68</c:v>
                </c:pt>
                <c:pt idx="7">
                  <c:v>9262.68</c:v>
                </c:pt>
                <c:pt idx="8">
                  <c:v>9422.68</c:v>
                </c:pt>
                <c:pt idx="9">
                  <c:v>11819.48</c:v>
                </c:pt>
                <c:pt idx="10">
                  <c:v>14106.659999999998</c:v>
                </c:pt>
                <c:pt idx="11">
                  <c:v>16649.440000000002</c:v>
                </c:pt>
                <c:pt idx="12">
                  <c:v>16949.440000000002</c:v>
                </c:pt>
                <c:pt idx="13">
                  <c:v>17508.379999999997</c:v>
                </c:pt>
                <c:pt idx="14">
                  <c:v>19558.379999999997</c:v>
                </c:pt>
                <c:pt idx="15">
                  <c:v>19297.82</c:v>
                </c:pt>
                <c:pt idx="16">
                  <c:v>6901.66</c:v>
                </c:pt>
                <c:pt idx="17">
                  <c:v>13402.68</c:v>
                </c:pt>
                <c:pt idx="18">
                  <c:v>11782.68</c:v>
                </c:pt>
                <c:pt idx="19">
                  <c:v>13082.68</c:v>
                </c:pt>
                <c:pt idx="20">
                  <c:v>10432.68</c:v>
                </c:pt>
                <c:pt idx="21">
                  <c:v>10602.68</c:v>
                </c:pt>
                <c:pt idx="22">
                  <c:v>10102.68</c:v>
                </c:pt>
                <c:pt idx="23">
                  <c:v>9892.68</c:v>
                </c:pt>
                <c:pt idx="24">
                  <c:v>11662.68</c:v>
                </c:pt>
                <c:pt idx="25">
                  <c:v>12542.68</c:v>
                </c:pt>
                <c:pt idx="26">
                  <c:v>11662.68</c:v>
                </c:pt>
                <c:pt idx="27">
                  <c:v>10312.68</c:v>
                </c:pt>
                <c:pt idx="28">
                  <c:v>10032.68</c:v>
                </c:pt>
                <c:pt idx="29">
                  <c:v>9242.68</c:v>
                </c:pt>
                <c:pt idx="30">
                  <c:v>9032.68</c:v>
                </c:pt>
                <c:pt idx="31">
                  <c:v>12602.68</c:v>
                </c:pt>
                <c:pt idx="32">
                  <c:v>10982.68</c:v>
                </c:pt>
                <c:pt idx="33">
                  <c:v>11682.68</c:v>
                </c:pt>
                <c:pt idx="34">
                  <c:v>9632.68</c:v>
                </c:pt>
                <c:pt idx="35">
                  <c:v>9802.68</c:v>
                </c:pt>
                <c:pt idx="36">
                  <c:v>9262.68</c:v>
                </c:pt>
                <c:pt idx="37">
                  <c:v>9092.68</c:v>
                </c:pt>
                <c:pt idx="38">
                  <c:v>9782.74</c:v>
                </c:pt>
                <c:pt idx="39">
                  <c:v>13719.179999999998</c:v>
                </c:pt>
                <c:pt idx="40">
                  <c:v>17508.379999999997</c:v>
                </c:pt>
                <c:pt idx="41">
                  <c:v>13409.679999999998</c:v>
                </c:pt>
                <c:pt idx="42">
                  <c:v>13999.679999999998</c:v>
                </c:pt>
                <c:pt idx="43">
                  <c:v>13839.679999999998</c:v>
                </c:pt>
                <c:pt idx="44">
                  <c:v>17309.68</c:v>
                </c:pt>
                <c:pt idx="45">
                  <c:v>16729.68</c:v>
                </c:pt>
                <c:pt idx="46">
                  <c:v>17309.68</c:v>
                </c:pt>
                <c:pt idx="47">
                  <c:v>13289.679999999998</c:v>
                </c:pt>
                <c:pt idx="48">
                  <c:v>9644</c:v>
                </c:pt>
                <c:pt idx="49">
                  <c:v>11515.140000000001</c:v>
                </c:pt>
                <c:pt idx="50">
                  <c:v>10404</c:v>
                </c:pt>
                <c:pt idx="51">
                  <c:v>12229.679999999998</c:v>
                </c:pt>
                <c:pt idx="52">
                  <c:v>11545.140000000001</c:v>
                </c:pt>
                <c:pt idx="53">
                  <c:v>14157.84</c:v>
                </c:pt>
              </c:numCache>
            </c:numRef>
          </c:xVal>
          <c:yVal>
            <c:numRef>
              <c:f>費用分析!$D$2:$D$181</c:f>
              <c:numCache>
                <c:formatCode>0.000_ </c:formatCode>
                <c:ptCount val="180"/>
                <c:pt idx="0">
                  <c:v>0.85845588235294112</c:v>
                </c:pt>
                <c:pt idx="1">
                  <c:v>0.42307692307692307</c:v>
                </c:pt>
                <c:pt idx="2">
                  <c:v>0.56172839506172845</c:v>
                </c:pt>
                <c:pt idx="3">
                  <c:v>0.49169435215946838</c:v>
                </c:pt>
                <c:pt idx="4">
                  <c:v>0.28541882109617372</c:v>
                </c:pt>
                <c:pt idx="5">
                  <c:v>0.79279125384352578</c:v>
                </c:pt>
                <c:pt idx="6">
                  <c:v>0.76203966005665724</c:v>
                </c:pt>
                <c:pt idx="7">
                  <c:v>0.80538922155688619</c:v>
                </c:pt>
                <c:pt idx="8">
                  <c:v>0.56825568797399784</c:v>
                </c:pt>
                <c:pt idx="9">
                  <c:v>0.65675241157556274</c:v>
                </c:pt>
                <c:pt idx="10">
                  <c:v>0.57352941176470584</c:v>
                </c:pt>
                <c:pt idx="11">
                  <c:v>0.29921259842519687</c:v>
                </c:pt>
                <c:pt idx="12">
                  <c:v>0.33913043478260868</c:v>
                </c:pt>
                <c:pt idx="13">
                  <c:v>3.7335285505124452E-2</c:v>
                </c:pt>
                <c:pt idx="14">
                  <c:v>0.22791519434628973</c:v>
                </c:pt>
                <c:pt idx="15">
                  <c:v>3.2454361054766734E-2</c:v>
                </c:pt>
                <c:pt idx="16">
                  <c:v>0.9200661521499448</c:v>
                </c:pt>
                <c:pt idx="17">
                  <c:v>0.97435897435897434</c:v>
                </c:pt>
                <c:pt idx="18">
                  <c:v>0.98795180722891573</c:v>
                </c:pt>
                <c:pt idx="19">
                  <c:v>0.96969696969696972</c:v>
                </c:pt>
                <c:pt idx="20">
                  <c:v>0.97368421052631571</c:v>
                </c:pt>
                <c:pt idx="21">
                  <c:v>0.93515981735159814</c:v>
                </c:pt>
                <c:pt idx="22">
                  <c:v>0.96827495042961009</c:v>
                </c:pt>
                <c:pt idx="23">
                  <c:v>0.97428139183055973</c:v>
                </c:pt>
                <c:pt idx="24">
                  <c:v>0.78169014084507038</c:v>
                </c:pt>
                <c:pt idx="25">
                  <c:v>0.79331306990881456</c:v>
                </c:pt>
                <c:pt idx="26">
                  <c:v>0.8484848484848484</c:v>
                </c:pt>
                <c:pt idx="27">
                  <c:v>0.81623277182235843</c:v>
                </c:pt>
                <c:pt idx="28">
                  <c:v>0.63725910064239821</c:v>
                </c:pt>
                <c:pt idx="29">
                  <c:v>0.7294639749390881</c:v>
                </c:pt>
                <c:pt idx="30">
                  <c:v>0.79190593382553998</c:v>
                </c:pt>
                <c:pt idx="31">
                  <c:v>0.87769784172661869</c:v>
                </c:pt>
                <c:pt idx="32">
                  <c:v>0.89830508474576276</c:v>
                </c:pt>
                <c:pt idx="33">
                  <c:v>0.88800000000000001</c:v>
                </c:pt>
                <c:pt idx="34">
                  <c:v>0.88888888888888884</c:v>
                </c:pt>
                <c:pt idx="35">
                  <c:v>0.73230769230769222</c:v>
                </c:pt>
                <c:pt idx="36">
                  <c:v>0.75170127377421037</c:v>
                </c:pt>
                <c:pt idx="37">
                  <c:v>0.87579774177712322</c:v>
                </c:pt>
                <c:pt idx="38">
                  <c:v>0.63088512241054617</c:v>
                </c:pt>
                <c:pt idx="39">
                  <c:v>0.2558659217877095</c:v>
                </c:pt>
                <c:pt idx="40">
                  <c:v>7.9476390836839647E-2</c:v>
                </c:pt>
                <c:pt idx="41">
                  <c:v>9.0225563909774445E-2</c:v>
                </c:pt>
                <c:pt idx="42">
                  <c:v>1.3888888888888888E-2</c:v>
                </c:pt>
                <c:pt idx="43">
                  <c:v>4.6511627906976744E-2</c:v>
                </c:pt>
                <c:pt idx="44">
                  <c:v>0.26666666666666666</c:v>
                </c:pt>
                <c:pt idx="45">
                  <c:v>0.125</c:v>
                </c:pt>
                <c:pt idx="46">
                  <c:v>0.1</c:v>
                </c:pt>
                <c:pt idx="47">
                  <c:v>1.9230769230769232E-2</c:v>
                </c:pt>
                <c:pt idx="48">
                  <c:v>0.23234200743494424</c:v>
                </c:pt>
                <c:pt idx="49">
                  <c:v>4.4576523031203567E-2</c:v>
                </c:pt>
                <c:pt idx="50">
                  <c:v>0.452914798206278</c:v>
                </c:pt>
                <c:pt idx="51">
                  <c:v>0.12014134275618375</c:v>
                </c:pt>
                <c:pt idx="52">
                  <c:v>0.74029754204398446</c:v>
                </c:pt>
                <c:pt idx="53">
                  <c:v>0.47353760445682452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費用分析!$E$1</c:f>
              <c:strCache>
                <c:ptCount val="1"/>
                <c:pt idx="0">
                  <c:v>航空運賃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</c:marker>
          <c:trendline>
            <c:spPr>
              <a:ln>
                <a:solidFill>
                  <a:schemeClr val="accent3"/>
                </a:solidFill>
              </a:ln>
            </c:spPr>
            <c:trendlineType val="poly"/>
            <c:order val="2"/>
            <c:dispRSqr val="1"/>
            <c:dispEq val="0"/>
            <c:trendlineLbl>
              <c:layout>
                <c:manualLayout>
                  <c:x val="-7.3563077342604921E-2"/>
                  <c:y val="-0.10969609261939219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chemeClr val="accent3"/>
                      </a:solidFill>
                    </a:defRPr>
                  </a:pPr>
                  <a:endParaRPr lang="ja-JP"/>
                </a:p>
              </c:txPr>
            </c:trendlineLbl>
          </c:trendline>
          <c:xVal>
            <c:numRef>
              <c:f>費用分析!$E$2:$E$181</c:f>
              <c:numCache>
                <c:formatCode>General</c:formatCode>
                <c:ptCount val="180"/>
                <c:pt idx="0">
                  <c:v>30100</c:v>
                </c:pt>
                <c:pt idx="1">
                  <c:v>29500</c:v>
                </c:pt>
                <c:pt idx="2">
                  <c:v>30100</c:v>
                </c:pt>
                <c:pt idx="3">
                  <c:v>21900</c:v>
                </c:pt>
                <c:pt idx="4">
                  <c:v>21900</c:v>
                </c:pt>
                <c:pt idx="5">
                  <c:v>22500</c:v>
                </c:pt>
                <c:pt idx="6">
                  <c:v>22500</c:v>
                </c:pt>
                <c:pt idx="7">
                  <c:v>22500</c:v>
                </c:pt>
                <c:pt idx="8">
                  <c:v>22500</c:v>
                </c:pt>
                <c:pt idx="9">
                  <c:v>30100</c:v>
                </c:pt>
                <c:pt idx="10">
                  <c:v>30800</c:v>
                </c:pt>
                <c:pt idx="11">
                  <c:v>34600</c:v>
                </c:pt>
                <c:pt idx="12">
                  <c:v>34600</c:v>
                </c:pt>
                <c:pt idx="13">
                  <c:v>36700</c:v>
                </c:pt>
                <c:pt idx="14">
                  <c:v>36700</c:v>
                </c:pt>
                <c:pt idx="15">
                  <c:v>38900</c:v>
                </c:pt>
                <c:pt idx="16">
                  <c:v>18100</c:v>
                </c:pt>
                <c:pt idx="17">
                  <c:v>22500</c:v>
                </c:pt>
                <c:pt idx="18">
                  <c:v>22500</c:v>
                </c:pt>
                <c:pt idx="19">
                  <c:v>22500</c:v>
                </c:pt>
                <c:pt idx="20">
                  <c:v>22500</c:v>
                </c:pt>
                <c:pt idx="21">
                  <c:v>22500</c:v>
                </c:pt>
                <c:pt idx="22">
                  <c:v>22500</c:v>
                </c:pt>
                <c:pt idx="23">
                  <c:v>22500</c:v>
                </c:pt>
                <c:pt idx="24">
                  <c:v>22500</c:v>
                </c:pt>
                <c:pt idx="25">
                  <c:v>22500</c:v>
                </c:pt>
                <c:pt idx="26">
                  <c:v>22500</c:v>
                </c:pt>
                <c:pt idx="27">
                  <c:v>22500</c:v>
                </c:pt>
                <c:pt idx="28">
                  <c:v>22500</c:v>
                </c:pt>
                <c:pt idx="29">
                  <c:v>22500</c:v>
                </c:pt>
                <c:pt idx="30">
                  <c:v>22500</c:v>
                </c:pt>
                <c:pt idx="31">
                  <c:v>22500</c:v>
                </c:pt>
                <c:pt idx="32">
                  <c:v>22500</c:v>
                </c:pt>
                <c:pt idx="33">
                  <c:v>22500</c:v>
                </c:pt>
                <c:pt idx="34">
                  <c:v>22500</c:v>
                </c:pt>
                <c:pt idx="35">
                  <c:v>22500</c:v>
                </c:pt>
                <c:pt idx="36">
                  <c:v>22500</c:v>
                </c:pt>
                <c:pt idx="37">
                  <c:v>22500</c:v>
                </c:pt>
                <c:pt idx="38">
                  <c:v>24600</c:v>
                </c:pt>
                <c:pt idx="39">
                  <c:v>31900</c:v>
                </c:pt>
                <c:pt idx="40">
                  <c:v>36700</c:v>
                </c:pt>
                <c:pt idx="41">
                  <c:v>31400</c:v>
                </c:pt>
                <c:pt idx="42">
                  <c:v>31400</c:v>
                </c:pt>
                <c:pt idx="43">
                  <c:v>31400</c:v>
                </c:pt>
                <c:pt idx="44">
                  <c:v>31400</c:v>
                </c:pt>
                <c:pt idx="45">
                  <c:v>31400</c:v>
                </c:pt>
                <c:pt idx="46">
                  <c:v>31400</c:v>
                </c:pt>
                <c:pt idx="47">
                  <c:v>31400</c:v>
                </c:pt>
                <c:pt idx="48">
                  <c:v>23500</c:v>
                </c:pt>
                <c:pt idx="49">
                  <c:v>26800</c:v>
                </c:pt>
                <c:pt idx="50">
                  <c:v>23500</c:v>
                </c:pt>
                <c:pt idx="51">
                  <c:v>26800</c:v>
                </c:pt>
                <c:pt idx="52">
                  <c:v>26800</c:v>
                </c:pt>
                <c:pt idx="53">
                  <c:v>30800</c:v>
                </c:pt>
              </c:numCache>
            </c:numRef>
          </c:xVal>
          <c:yVal>
            <c:numRef>
              <c:f>費用分析!$D$2:$D$181</c:f>
              <c:numCache>
                <c:formatCode>0.000_ </c:formatCode>
                <c:ptCount val="180"/>
                <c:pt idx="0">
                  <c:v>0.85845588235294112</c:v>
                </c:pt>
                <c:pt idx="1">
                  <c:v>0.42307692307692307</c:v>
                </c:pt>
                <c:pt idx="2">
                  <c:v>0.56172839506172845</c:v>
                </c:pt>
                <c:pt idx="3">
                  <c:v>0.49169435215946838</c:v>
                </c:pt>
                <c:pt idx="4">
                  <c:v>0.28541882109617372</c:v>
                </c:pt>
                <c:pt idx="5">
                  <c:v>0.79279125384352578</c:v>
                </c:pt>
                <c:pt idx="6">
                  <c:v>0.76203966005665724</c:v>
                </c:pt>
                <c:pt idx="7">
                  <c:v>0.80538922155688619</c:v>
                </c:pt>
                <c:pt idx="8">
                  <c:v>0.56825568797399784</c:v>
                </c:pt>
                <c:pt idx="9">
                  <c:v>0.65675241157556274</c:v>
                </c:pt>
                <c:pt idx="10">
                  <c:v>0.57352941176470584</c:v>
                </c:pt>
                <c:pt idx="11">
                  <c:v>0.29921259842519687</c:v>
                </c:pt>
                <c:pt idx="12">
                  <c:v>0.33913043478260868</c:v>
                </c:pt>
                <c:pt idx="13">
                  <c:v>3.7335285505124452E-2</c:v>
                </c:pt>
                <c:pt idx="14">
                  <c:v>0.22791519434628973</c:v>
                </c:pt>
                <c:pt idx="15">
                  <c:v>3.2454361054766734E-2</c:v>
                </c:pt>
                <c:pt idx="16">
                  <c:v>0.9200661521499448</c:v>
                </c:pt>
                <c:pt idx="17">
                  <c:v>0.97435897435897434</c:v>
                </c:pt>
                <c:pt idx="18">
                  <c:v>0.98795180722891573</c:v>
                </c:pt>
                <c:pt idx="19">
                  <c:v>0.96969696969696972</c:v>
                </c:pt>
                <c:pt idx="20">
                  <c:v>0.97368421052631571</c:v>
                </c:pt>
                <c:pt idx="21">
                  <c:v>0.93515981735159814</c:v>
                </c:pt>
                <c:pt idx="22">
                  <c:v>0.96827495042961009</c:v>
                </c:pt>
                <c:pt idx="23">
                  <c:v>0.97428139183055973</c:v>
                </c:pt>
                <c:pt idx="24">
                  <c:v>0.78169014084507038</c:v>
                </c:pt>
                <c:pt idx="25">
                  <c:v>0.79331306990881456</c:v>
                </c:pt>
                <c:pt idx="26">
                  <c:v>0.8484848484848484</c:v>
                </c:pt>
                <c:pt idx="27">
                  <c:v>0.81623277182235843</c:v>
                </c:pt>
                <c:pt idx="28">
                  <c:v>0.63725910064239821</c:v>
                </c:pt>
                <c:pt idx="29">
                  <c:v>0.7294639749390881</c:v>
                </c:pt>
                <c:pt idx="30">
                  <c:v>0.79190593382553998</c:v>
                </c:pt>
                <c:pt idx="31">
                  <c:v>0.87769784172661869</c:v>
                </c:pt>
                <c:pt idx="32">
                  <c:v>0.89830508474576276</c:v>
                </c:pt>
                <c:pt idx="33">
                  <c:v>0.88800000000000001</c:v>
                </c:pt>
                <c:pt idx="34">
                  <c:v>0.88888888888888884</c:v>
                </c:pt>
                <c:pt idx="35">
                  <c:v>0.73230769230769222</c:v>
                </c:pt>
                <c:pt idx="36">
                  <c:v>0.75170127377421037</c:v>
                </c:pt>
                <c:pt idx="37">
                  <c:v>0.87579774177712322</c:v>
                </c:pt>
                <c:pt idx="38">
                  <c:v>0.63088512241054617</c:v>
                </c:pt>
                <c:pt idx="39">
                  <c:v>0.2558659217877095</c:v>
                </c:pt>
                <c:pt idx="40">
                  <c:v>7.9476390836839647E-2</c:v>
                </c:pt>
                <c:pt idx="41">
                  <c:v>9.0225563909774445E-2</c:v>
                </c:pt>
                <c:pt idx="42">
                  <c:v>1.3888888888888888E-2</c:v>
                </c:pt>
                <c:pt idx="43">
                  <c:v>4.6511627906976744E-2</c:v>
                </c:pt>
                <c:pt idx="44">
                  <c:v>0.26666666666666666</c:v>
                </c:pt>
                <c:pt idx="45">
                  <c:v>0.125</c:v>
                </c:pt>
                <c:pt idx="46">
                  <c:v>0.1</c:v>
                </c:pt>
                <c:pt idx="47">
                  <c:v>1.9230769230769232E-2</c:v>
                </c:pt>
                <c:pt idx="48">
                  <c:v>0.23234200743494424</c:v>
                </c:pt>
                <c:pt idx="49">
                  <c:v>4.4576523031203567E-2</c:v>
                </c:pt>
                <c:pt idx="50">
                  <c:v>0.452914798206278</c:v>
                </c:pt>
                <c:pt idx="51">
                  <c:v>0.12014134275618375</c:v>
                </c:pt>
                <c:pt idx="52">
                  <c:v>0.74029754204398446</c:v>
                </c:pt>
                <c:pt idx="53">
                  <c:v>0.47353760445682452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費用分析!$H$1</c:f>
              <c:strCache>
                <c:ptCount val="1"/>
                <c:pt idx="0">
                  <c:v>航空総額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</c:marker>
          <c:trendline>
            <c:spPr>
              <a:ln>
                <a:solidFill>
                  <a:schemeClr val="accent4"/>
                </a:solidFill>
              </a:ln>
            </c:spPr>
            <c:trendlineType val="poly"/>
            <c:order val="2"/>
            <c:dispRSqr val="1"/>
            <c:dispEq val="0"/>
            <c:trendlineLbl>
              <c:layout>
                <c:manualLayout>
                  <c:x val="-6.896693857323781E-2"/>
                  <c:y val="-0.3439228779470605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chemeClr val="accent4"/>
                      </a:solidFill>
                    </a:defRPr>
                  </a:pPr>
                  <a:endParaRPr lang="ja-JP"/>
                </a:p>
              </c:txPr>
            </c:trendlineLbl>
          </c:trendline>
          <c:xVal>
            <c:numRef>
              <c:f>費用分析!$H$2:$H$200</c:f>
              <c:numCache>
                <c:formatCode>General</c:formatCode>
                <c:ptCount val="199"/>
                <c:pt idx="0">
                  <c:v>31780</c:v>
                </c:pt>
                <c:pt idx="1">
                  <c:v>31380</c:v>
                </c:pt>
                <c:pt idx="2">
                  <c:v>31460</c:v>
                </c:pt>
                <c:pt idx="3">
                  <c:v>23180</c:v>
                </c:pt>
                <c:pt idx="4">
                  <c:v>23680</c:v>
                </c:pt>
                <c:pt idx="5">
                  <c:v>23600</c:v>
                </c:pt>
                <c:pt idx="6">
                  <c:v>24770</c:v>
                </c:pt>
                <c:pt idx="7">
                  <c:v>23620</c:v>
                </c:pt>
                <c:pt idx="8">
                  <c:v>23780</c:v>
                </c:pt>
                <c:pt idx="9">
                  <c:v>31520</c:v>
                </c:pt>
                <c:pt idx="10">
                  <c:v>32780</c:v>
                </c:pt>
                <c:pt idx="11">
                  <c:v>36340</c:v>
                </c:pt>
                <c:pt idx="12">
                  <c:v>36640</c:v>
                </c:pt>
                <c:pt idx="13">
                  <c:v>37630</c:v>
                </c:pt>
                <c:pt idx="14">
                  <c:v>39680</c:v>
                </c:pt>
                <c:pt idx="15">
                  <c:v>40360</c:v>
                </c:pt>
                <c:pt idx="16">
                  <c:v>19700</c:v>
                </c:pt>
                <c:pt idx="17">
                  <c:v>27760</c:v>
                </c:pt>
                <c:pt idx="18">
                  <c:v>26140</c:v>
                </c:pt>
                <c:pt idx="19">
                  <c:v>27440</c:v>
                </c:pt>
                <c:pt idx="20">
                  <c:v>24790</c:v>
                </c:pt>
                <c:pt idx="21">
                  <c:v>24960</c:v>
                </c:pt>
                <c:pt idx="22">
                  <c:v>24460</c:v>
                </c:pt>
                <c:pt idx="23">
                  <c:v>24250</c:v>
                </c:pt>
                <c:pt idx="24">
                  <c:v>26020</c:v>
                </c:pt>
                <c:pt idx="25">
                  <c:v>26900</c:v>
                </c:pt>
                <c:pt idx="26">
                  <c:v>26020</c:v>
                </c:pt>
                <c:pt idx="27">
                  <c:v>24670</c:v>
                </c:pt>
                <c:pt idx="28">
                  <c:v>24390</c:v>
                </c:pt>
                <c:pt idx="29">
                  <c:v>23600</c:v>
                </c:pt>
                <c:pt idx="30">
                  <c:v>23390</c:v>
                </c:pt>
                <c:pt idx="31">
                  <c:v>26960</c:v>
                </c:pt>
                <c:pt idx="32">
                  <c:v>25340</c:v>
                </c:pt>
                <c:pt idx="33">
                  <c:v>26040</c:v>
                </c:pt>
                <c:pt idx="34">
                  <c:v>23990</c:v>
                </c:pt>
                <c:pt idx="35">
                  <c:v>24160</c:v>
                </c:pt>
                <c:pt idx="36">
                  <c:v>23620</c:v>
                </c:pt>
                <c:pt idx="37">
                  <c:v>23450</c:v>
                </c:pt>
                <c:pt idx="38">
                  <c:v>26180</c:v>
                </c:pt>
                <c:pt idx="39">
                  <c:v>32790</c:v>
                </c:pt>
                <c:pt idx="40">
                  <c:v>37630</c:v>
                </c:pt>
                <c:pt idx="41">
                  <c:v>32390</c:v>
                </c:pt>
                <c:pt idx="42">
                  <c:v>32980</c:v>
                </c:pt>
                <c:pt idx="43">
                  <c:v>32820</c:v>
                </c:pt>
                <c:pt idx="44">
                  <c:v>36290</c:v>
                </c:pt>
                <c:pt idx="45">
                  <c:v>35710</c:v>
                </c:pt>
                <c:pt idx="46">
                  <c:v>36290</c:v>
                </c:pt>
                <c:pt idx="47">
                  <c:v>32270</c:v>
                </c:pt>
                <c:pt idx="48">
                  <c:v>24590</c:v>
                </c:pt>
                <c:pt idx="49">
                  <c:v>28620</c:v>
                </c:pt>
                <c:pt idx="50">
                  <c:v>25350</c:v>
                </c:pt>
                <c:pt idx="51">
                  <c:v>29340</c:v>
                </c:pt>
                <c:pt idx="52">
                  <c:v>28650</c:v>
                </c:pt>
                <c:pt idx="53">
                  <c:v>36200</c:v>
                </c:pt>
              </c:numCache>
            </c:numRef>
          </c:xVal>
          <c:yVal>
            <c:numRef>
              <c:f>費用分析!$D$2:$D$200</c:f>
              <c:numCache>
                <c:formatCode>0.000_ </c:formatCode>
                <c:ptCount val="199"/>
                <c:pt idx="0">
                  <c:v>0.85845588235294112</c:v>
                </c:pt>
                <c:pt idx="1">
                  <c:v>0.42307692307692307</c:v>
                </c:pt>
                <c:pt idx="2">
                  <c:v>0.56172839506172845</c:v>
                </c:pt>
                <c:pt idx="3">
                  <c:v>0.49169435215946838</c:v>
                </c:pt>
                <c:pt idx="4">
                  <c:v>0.28541882109617372</c:v>
                </c:pt>
                <c:pt idx="5">
                  <c:v>0.79279125384352578</c:v>
                </c:pt>
                <c:pt idx="6">
                  <c:v>0.76203966005665724</c:v>
                </c:pt>
                <c:pt idx="7">
                  <c:v>0.80538922155688619</c:v>
                </c:pt>
                <c:pt idx="8">
                  <c:v>0.56825568797399784</c:v>
                </c:pt>
                <c:pt idx="9">
                  <c:v>0.65675241157556274</c:v>
                </c:pt>
                <c:pt idx="10">
                  <c:v>0.57352941176470584</c:v>
                </c:pt>
                <c:pt idx="11">
                  <c:v>0.29921259842519687</c:v>
                </c:pt>
                <c:pt idx="12">
                  <c:v>0.33913043478260868</c:v>
                </c:pt>
                <c:pt idx="13">
                  <c:v>3.7335285505124452E-2</c:v>
                </c:pt>
                <c:pt idx="14">
                  <c:v>0.22791519434628973</c:v>
                </c:pt>
                <c:pt idx="15">
                  <c:v>3.2454361054766734E-2</c:v>
                </c:pt>
                <c:pt idx="16">
                  <c:v>0.9200661521499448</c:v>
                </c:pt>
                <c:pt idx="17">
                  <c:v>0.97435897435897434</c:v>
                </c:pt>
                <c:pt idx="18">
                  <c:v>0.98795180722891573</c:v>
                </c:pt>
                <c:pt idx="19">
                  <c:v>0.96969696969696972</c:v>
                </c:pt>
                <c:pt idx="20">
                  <c:v>0.97368421052631571</c:v>
                </c:pt>
                <c:pt idx="21">
                  <c:v>0.93515981735159814</c:v>
                </c:pt>
                <c:pt idx="22">
                  <c:v>0.96827495042961009</c:v>
                </c:pt>
                <c:pt idx="23">
                  <c:v>0.97428139183055973</c:v>
                </c:pt>
                <c:pt idx="24">
                  <c:v>0.78169014084507038</c:v>
                </c:pt>
                <c:pt idx="25">
                  <c:v>0.79331306990881456</c:v>
                </c:pt>
                <c:pt idx="26">
                  <c:v>0.8484848484848484</c:v>
                </c:pt>
                <c:pt idx="27">
                  <c:v>0.81623277182235843</c:v>
                </c:pt>
                <c:pt idx="28">
                  <c:v>0.63725910064239821</c:v>
                </c:pt>
                <c:pt idx="29">
                  <c:v>0.7294639749390881</c:v>
                </c:pt>
                <c:pt idx="30">
                  <c:v>0.79190593382553998</c:v>
                </c:pt>
                <c:pt idx="31">
                  <c:v>0.87769784172661869</c:v>
                </c:pt>
                <c:pt idx="32">
                  <c:v>0.89830508474576276</c:v>
                </c:pt>
                <c:pt idx="33">
                  <c:v>0.88800000000000001</c:v>
                </c:pt>
                <c:pt idx="34">
                  <c:v>0.88888888888888884</c:v>
                </c:pt>
                <c:pt idx="35">
                  <c:v>0.73230769230769222</c:v>
                </c:pt>
                <c:pt idx="36">
                  <c:v>0.75170127377421037</c:v>
                </c:pt>
                <c:pt idx="37">
                  <c:v>0.87579774177712322</c:v>
                </c:pt>
                <c:pt idx="38">
                  <c:v>0.63088512241054617</c:v>
                </c:pt>
                <c:pt idx="39">
                  <c:v>0.2558659217877095</c:v>
                </c:pt>
                <c:pt idx="40">
                  <c:v>7.9476390836839647E-2</c:v>
                </c:pt>
                <c:pt idx="41">
                  <c:v>9.0225563909774445E-2</c:v>
                </c:pt>
                <c:pt idx="42">
                  <c:v>1.3888888888888888E-2</c:v>
                </c:pt>
                <c:pt idx="43">
                  <c:v>4.6511627906976744E-2</c:v>
                </c:pt>
                <c:pt idx="44">
                  <c:v>0.26666666666666666</c:v>
                </c:pt>
                <c:pt idx="45">
                  <c:v>0.125</c:v>
                </c:pt>
                <c:pt idx="46">
                  <c:v>0.1</c:v>
                </c:pt>
                <c:pt idx="47">
                  <c:v>1.9230769230769232E-2</c:v>
                </c:pt>
                <c:pt idx="48">
                  <c:v>0.23234200743494424</c:v>
                </c:pt>
                <c:pt idx="49">
                  <c:v>4.4576523031203567E-2</c:v>
                </c:pt>
                <c:pt idx="50">
                  <c:v>0.452914798206278</c:v>
                </c:pt>
                <c:pt idx="51">
                  <c:v>0.12014134275618375</c:v>
                </c:pt>
                <c:pt idx="52">
                  <c:v>0.74029754204398446</c:v>
                </c:pt>
                <c:pt idx="53">
                  <c:v>0.47353760445682452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費用分析!$F$1</c:f>
              <c:strCache>
                <c:ptCount val="1"/>
                <c:pt idx="0">
                  <c:v>鉄道総額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</c:marker>
          <c:trendline>
            <c:spPr>
              <a:ln>
                <a:solidFill>
                  <a:schemeClr val="accent5"/>
                </a:solidFill>
              </a:ln>
            </c:spPr>
            <c:trendlineType val="poly"/>
            <c:order val="2"/>
            <c:dispRSqr val="1"/>
            <c:dispEq val="0"/>
            <c:trendlineLbl>
              <c:layout>
                <c:manualLayout>
                  <c:x val="6.4920536199741238E-2"/>
                  <c:y val="-9.4300366300366673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</c:trendlineLbl>
          </c:trendline>
          <c:xVal>
            <c:numRef>
              <c:f>費用分析!$F$2:$F$200</c:f>
              <c:numCache>
                <c:formatCode>General</c:formatCode>
                <c:ptCount val="199"/>
                <c:pt idx="0">
                  <c:v>16550</c:v>
                </c:pt>
                <c:pt idx="1">
                  <c:v>14950</c:v>
                </c:pt>
                <c:pt idx="2">
                  <c:v>16240</c:v>
                </c:pt>
                <c:pt idx="3">
                  <c:v>10740</c:v>
                </c:pt>
                <c:pt idx="4">
                  <c:v>14810</c:v>
                </c:pt>
                <c:pt idx="5">
                  <c:v>13240</c:v>
                </c:pt>
                <c:pt idx="6">
                  <c:v>13760</c:v>
                </c:pt>
                <c:pt idx="7">
                  <c:v>13760</c:v>
                </c:pt>
                <c:pt idx="8">
                  <c:v>13470</c:v>
                </c:pt>
                <c:pt idx="9">
                  <c:v>15850</c:v>
                </c:pt>
                <c:pt idx="10">
                  <c:v>17540</c:v>
                </c:pt>
                <c:pt idx="11">
                  <c:v>19850</c:v>
                </c:pt>
                <c:pt idx="12">
                  <c:v>20850</c:v>
                </c:pt>
                <c:pt idx="13">
                  <c:v>21800</c:v>
                </c:pt>
                <c:pt idx="14">
                  <c:v>20580</c:v>
                </c:pt>
                <c:pt idx="15">
                  <c:v>23420</c:v>
                </c:pt>
                <c:pt idx="16">
                  <c:v>10060</c:v>
                </c:pt>
                <c:pt idx="17">
                  <c:v>15380</c:v>
                </c:pt>
                <c:pt idx="18">
                  <c:v>16480</c:v>
                </c:pt>
                <c:pt idx="19">
                  <c:v>16480</c:v>
                </c:pt>
                <c:pt idx="20">
                  <c:v>14280</c:v>
                </c:pt>
                <c:pt idx="21">
                  <c:v>13240</c:v>
                </c:pt>
                <c:pt idx="22">
                  <c:v>12710</c:v>
                </c:pt>
                <c:pt idx="23">
                  <c:v>12080</c:v>
                </c:pt>
                <c:pt idx="24">
                  <c:v>16690</c:v>
                </c:pt>
                <c:pt idx="25">
                  <c:v>15590</c:v>
                </c:pt>
                <c:pt idx="26">
                  <c:v>16690</c:v>
                </c:pt>
                <c:pt idx="27">
                  <c:v>14800</c:v>
                </c:pt>
                <c:pt idx="28">
                  <c:v>13760</c:v>
                </c:pt>
                <c:pt idx="29">
                  <c:v>13240</c:v>
                </c:pt>
                <c:pt idx="30">
                  <c:v>12920</c:v>
                </c:pt>
                <c:pt idx="31">
                  <c:v>16260</c:v>
                </c:pt>
                <c:pt idx="32">
                  <c:v>17360</c:v>
                </c:pt>
                <c:pt idx="33">
                  <c:v>17000</c:v>
                </c:pt>
                <c:pt idx="34">
                  <c:v>15120</c:v>
                </c:pt>
                <c:pt idx="35">
                  <c:v>14080</c:v>
                </c:pt>
                <c:pt idx="36">
                  <c:v>13760</c:v>
                </c:pt>
                <c:pt idx="37">
                  <c:v>13450</c:v>
                </c:pt>
                <c:pt idx="38">
                  <c:v>16610</c:v>
                </c:pt>
                <c:pt idx="39">
                  <c:v>18710</c:v>
                </c:pt>
                <c:pt idx="40">
                  <c:v>21800</c:v>
                </c:pt>
                <c:pt idx="41">
                  <c:v>18290</c:v>
                </c:pt>
                <c:pt idx="42">
                  <c:v>18810</c:v>
                </c:pt>
                <c:pt idx="43">
                  <c:v>17980</c:v>
                </c:pt>
                <c:pt idx="44">
                  <c:v>16590</c:v>
                </c:pt>
                <c:pt idx="45">
                  <c:v>20540</c:v>
                </c:pt>
                <c:pt idx="46">
                  <c:v>20400</c:v>
                </c:pt>
                <c:pt idx="47">
                  <c:v>18810</c:v>
                </c:pt>
                <c:pt idx="48">
                  <c:v>15780</c:v>
                </c:pt>
                <c:pt idx="49">
                  <c:v>20040</c:v>
                </c:pt>
                <c:pt idx="50">
                  <c:v>15820</c:v>
                </c:pt>
                <c:pt idx="51">
                  <c:v>20100</c:v>
                </c:pt>
                <c:pt idx="52">
                  <c:v>19740</c:v>
                </c:pt>
                <c:pt idx="53">
                  <c:v>18460</c:v>
                </c:pt>
              </c:numCache>
            </c:numRef>
          </c:xVal>
          <c:yVal>
            <c:numRef>
              <c:f>費用分析!$D$2:$D$200</c:f>
              <c:numCache>
                <c:formatCode>0.000_ </c:formatCode>
                <c:ptCount val="199"/>
                <c:pt idx="0">
                  <c:v>0.85845588235294112</c:v>
                </c:pt>
                <c:pt idx="1">
                  <c:v>0.42307692307692307</c:v>
                </c:pt>
                <c:pt idx="2">
                  <c:v>0.56172839506172845</c:v>
                </c:pt>
                <c:pt idx="3">
                  <c:v>0.49169435215946838</c:v>
                </c:pt>
                <c:pt idx="4">
                  <c:v>0.28541882109617372</c:v>
                </c:pt>
                <c:pt idx="5">
                  <c:v>0.79279125384352578</c:v>
                </c:pt>
                <c:pt idx="6">
                  <c:v>0.76203966005665724</c:v>
                </c:pt>
                <c:pt idx="7">
                  <c:v>0.80538922155688619</c:v>
                </c:pt>
                <c:pt idx="8">
                  <c:v>0.56825568797399784</c:v>
                </c:pt>
                <c:pt idx="9">
                  <c:v>0.65675241157556274</c:v>
                </c:pt>
                <c:pt idx="10">
                  <c:v>0.57352941176470584</c:v>
                </c:pt>
                <c:pt idx="11">
                  <c:v>0.29921259842519687</c:v>
                </c:pt>
                <c:pt idx="12">
                  <c:v>0.33913043478260868</c:v>
                </c:pt>
                <c:pt idx="13">
                  <c:v>3.7335285505124452E-2</c:v>
                </c:pt>
                <c:pt idx="14">
                  <c:v>0.22791519434628973</c:v>
                </c:pt>
                <c:pt idx="15">
                  <c:v>3.2454361054766734E-2</c:v>
                </c:pt>
                <c:pt idx="16">
                  <c:v>0.9200661521499448</c:v>
                </c:pt>
                <c:pt idx="17">
                  <c:v>0.97435897435897434</c:v>
                </c:pt>
                <c:pt idx="18">
                  <c:v>0.98795180722891573</c:v>
                </c:pt>
                <c:pt idx="19">
                  <c:v>0.96969696969696972</c:v>
                </c:pt>
                <c:pt idx="20">
                  <c:v>0.97368421052631571</c:v>
                </c:pt>
                <c:pt idx="21">
                  <c:v>0.93515981735159814</c:v>
                </c:pt>
                <c:pt idx="22">
                  <c:v>0.96827495042961009</c:v>
                </c:pt>
                <c:pt idx="23">
                  <c:v>0.97428139183055973</c:v>
                </c:pt>
                <c:pt idx="24">
                  <c:v>0.78169014084507038</c:v>
                </c:pt>
                <c:pt idx="25">
                  <c:v>0.79331306990881456</c:v>
                </c:pt>
                <c:pt idx="26">
                  <c:v>0.8484848484848484</c:v>
                </c:pt>
                <c:pt idx="27">
                  <c:v>0.81623277182235843</c:v>
                </c:pt>
                <c:pt idx="28">
                  <c:v>0.63725910064239821</c:v>
                </c:pt>
                <c:pt idx="29">
                  <c:v>0.7294639749390881</c:v>
                </c:pt>
                <c:pt idx="30">
                  <c:v>0.79190593382553998</c:v>
                </c:pt>
                <c:pt idx="31">
                  <c:v>0.87769784172661869</c:v>
                </c:pt>
                <c:pt idx="32">
                  <c:v>0.89830508474576276</c:v>
                </c:pt>
                <c:pt idx="33">
                  <c:v>0.88800000000000001</c:v>
                </c:pt>
                <c:pt idx="34">
                  <c:v>0.88888888888888884</c:v>
                </c:pt>
                <c:pt idx="35">
                  <c:v>0.73230769230769222</c:v>
                </c:pt>
                <c:pt idx="36">
                  <c:v>0.75170127377421037</c:v>
                </c:pt>
                <c:pt idx="37">
                  <c:v>0.87579774177712322</c:v>
                </c:pt>
                <c:pt idx="38">
                  <c:v>0.63088512241054617</c:v>
                </c:pt>
                <c:pt idx="39">
                  <c:v>0.2558659217877095</c:v>
                </c:pt>
                <c:pt idx="40">
                  <c:v>7.9476390836839647E-2</c:v>
                </c:pt>
                <c:pt idx="41">
                  <c:v>9.0225563909774445E-2</c:v>
                </c:pt>
                <c:pt idx="42">
                  <c:v>1.3888888888888888E-2</c:v>
                </c:pt>
                <c:pt idx="43">
                  <c:v>4.6511627906976744E-2</c:v>
                </c:pt>
                <c:pt idx="44">
                  <c:v>0.26666666666666666</c:v>
                </c:pt>
                <c:pt idx="45">
                  <c:v>0.125</c:v>
                </c:pt>
                <c:pt idx="46">
                  <c:v>0.1</c:v>
                </c:pt>
                <c:pt idx="47">
                  <c:v>1.9230769230769232E-2</c:v>
                </c:pt>
                <c:pt idx="48">
                  <c:v>0.23234200743494424</c:v>
                </c:pt>
                <c:pt idx="49">
                  <c:v>4.4576523031203567E-2</c:v>
                </c:pt>
                <c:pt idx="50">
                  <c:v>0.452914798206278</c:v>
                </c:pt>
                <c:pt idx="51">
                  <c:v>0.12014134275618375</c:v>
                </c:pt>
                <c:pt idx="52">
                  <c:v>0.74029754204398446</c:v>
                </c:pt>
                <c:pt idx="53">
                  <c:v>0.47353760445682452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費用分析!$G$1</c:f>
              <c:strCache>
                <c:ptCount val="1"/>
                <c:pt idx="0">
                  <c:v>運賃差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trendline>
            <c:spPr>
              <a:ln>
                <a:solidFill>
                  <a:schemeClr val="accent6"/>
                </a:solidFill>
              </a:ln>
            </c:spPr>
            <c:trendlineType val="poly"/>
            <c:order val="2"/>
            <c:dispRSqr val="1"/>
            <c:dispEq val="0"/>
            <c:trendlineLbl>
              <c:layout>
                <c:manualLayout>
                  <c:x val="4.2847916526241557E-2"/>
                  <c:y val="5.0994946209703493E-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ja-JP"/>
                </a:p>
              </c:txPr>
            </c:trendlineLbl>
          </c:trendline>
          <c:xVal>
            <c:numRef>
              <c:f>費用分析!$G$2:$G$200</c:f>
              <c:numCache>
                <c:formatCode>General</c:formatCode>
                <c:ptCount val="199"/>
                <c:pt idx="0">
                  <c:v>13550</c:v>
                </c:pt>
                <c:pt idx="1">
                  <c:v>14550</c:v>
                </c:pt>
                <c:pt idx="2">
                  <c:v>13860</c:v>
                </c:pt>
                <c:pt idx="3">
                  <c:v>11160</c:v>
                </c:pt>
                <c:pt idx="4">
                  <c:v>7090</c:v>
                </c:pt>
                <c:pt idx="5">
                  <c:v>9260</c:v>
                </c:pt>
                <c:pt idx="6">
                  <c:v>8740</c:v>
                </c:pt>
                <c:pt idx="7">
                  <c:v>8740</c:v>
                </c:pt>
                <c:pt idx="8">
                  <c:v>9030</c:v>
                </c:pt>
                <c:pt idx="9">
                  <c:v>14250</c:v>
                </c:pt>
                <c:pt idx="10">
                  <c:v>13260</c:v>
                </c:pt>
                <c:pt idx="11">
                  <c:v>14750</c:v>
                </c:pt>
                <c:pt idx="12">
                  <c:v>13750</c:v>
                </c:pt>
                <c:pt idx="13">
                  <c:v>14900</c:v>
                </c:pt>
                <c:pt idx="14">
                  <c:v>16120</c:v>
                </c:pt>
                <c:pt idx="15">
                  <c:v>15480</c:v>
                </c:pt>
                <c:pt idx="16">
                  <c:v>8040</c:v>
                </c:pt>
                <c:pt idx="17">
                  <c:v>7120</c:v>
                </c:pt>
                <c:pt idx="18">
                  <c:v>6020</c:v>
                </c:pt>
                <c:pt idx="19">
                  <c:v>6020</c:v>
                </c:pt>
                <c:pt idx="20">
                  <c:v>8220</c:v>
                </c:pt>
                <c:pt idx="21">
                  <c:v>9260</c:v>
                </c:pt>
                <c:pt idx="22">
                  <c:v>9790</c:v>
                </c:pt>
                <c:pt idx="23">
                  <c:v>10420</c:v>
                </c:pt>
                <c:pt idx="24">
                  <c:v>5810</c:v>
                </c:pt>
                <c:pt idx="25">
                  <c:v>6910</c:v>
                </c:pt>
                <c:pt idx="26">
                  <c:v>5810</c:v>
                </c:pt>
                <c:pt idx="27">
                  <c:v>7700</c:v>
                </c:pt>
                <c:pt idx="28">
                  <c:v>8740</c:v>
                </c:pt>
                <c:pt idx="29">
                  <c:v>9260</c:v>
                </c:pt>
                <c:pt idx="30">
                  <c:v>9580</c:v>
                </c:pt>
                <c:pt idx="31">
                  <c:v>6240</c:v>
                </c:pt>
                <c:pt idx="32">
                  <c:v>5140</c:v>
                </c:pt>
                <c:pt idx="33">
                  <c:v>5500</c:v>
                </c:pt>
                <c:pt idx="34">
                  <c:v>7380</c:v>
                </c:pt>
                <c:pt idx="35">
                  <c:v>8420</c:v>
                </c:pt>
                <c:pt idx="36">
                  <c:v>8740</c:v>
                </c:pt>
                <c:pt idx="37">
                  <c:v>9050</c:v>
                </c:pt>
                <c:pt idx="38">
                  <c:v>7990</c:v>
                </c:pt>
                <c:pt idx="39">
                  <c:v>13190</c:v>
                </c:pt>
                <c:pt idx="40">
                  <c:v>14900</c:v>
                </c:pt>
                <c:pt idx="41">
                  <c:v>13110</c:v>
                </c:pt>
                <c:pt idx="42">
                  <c:v>12590</c:v>
                </c:pt>
                <c:pt idx="43">
                  <c:v>13420</c:v>
                </c:pt>
                <c:pt idx="44">
                  <c:v>14810</c:v>
                </c:pt>
                <c:pt idx="45">
                  <c:v>10860</c:v>
                </c:pt>
                <c:pt idx="46">
                  <c:v>11000</c:v>
                </c:pt>
                <c:pt idx="47">
                  <c:v>12590</c:v>
                </c:pt>
                <c:pt idx="48">
                  <c:v>7720</c:v>
                </c:pt>
                <c:pt idx="49">
                  <c:v>6760</c:v>
                </c:pt>
                <c:pt idx="50">
                  <c:v>7680</c:v>
                </c:pt>
                <c:pt idx="51">
                  <c:v>6700</c:v>
                </c:pt>
                <c:pt idx="52">
                  <c:v>7060</c:v>
                </c:pt>
                <c:pt idx="53">
                  <c:v>12340</c:v>
                </c:pt>
              </c:numCache>
            </c:numRef>
          </c:xVal>
          <c:yVal>
            <c:numRef>
              <c:f>費用分析!$D$2:$D$200</c:f>
              <c:numCache>
                <c:formatCode>0.000_ </c:formatCode>
                <c:ptCount val="199"/>
                <c:pt idx="0">
                  <c:v>0.85845588235294112</c:v>
                </c:pt>
                <c:pt idx="1">
                  <c:v>0.42307692307692307</c:v>
                </c:pt>
                <c:pt idx="2">
                  <c:v>0.56172839506172845</c:v>
                </c:pt>
                <c:pt idx="3">
                  <c:v>0.49169435215946838</c:v>
                </c:pt>
                <c:pt idx="4">
                  <c:v>0.28541882109617372</c:v>
                </c:pt>
                <c:pt idx="5">
                  <c:v>0.79279125384352578</c:v>
                </c:pt>
                <c:pt idx="6">
                  <c:v>0.76203966005665724</c:v>
                </c:pt>
                <c:pt idx="7">
                  <c:v>0.80538922155688619</c:v>
                </c:pt>
                <c:pt idx="8">
                  <c:v>0.56825568797399784</c:v>
                </c:pt>
                <c:pt idx="9">
                  <c:v>0.65675241157556274</c:v>
                </c:pt>
                <c:pt idx="10">
                  <c:v>0.57352941176470584</c:v>
                </c:pt>
                <c:pt idx="11">
                  <c:v>0.29921259842519687</c:v>
                </c:pt>
                <c:pt idx="12">
                  <c:v>0.33913043478260868</c:v>
                </c:pt>
                <c:pt idx="13">
                  <c:v>3.7335285505124452E-2</c:v>
                </c:pt>
                <c:pt idx="14">
                  <c:v>0.22791519434628973</c:v>
                </c:pt>
                <c:pt idx="15">
                  <c:v>3.2454361054766734E-2</c:v>
                </c:pt>
                <c:pt idx="16">
                  <c:v>0.9200661521499448</c:v>
                </c:pt>
                <c:pt idx="17">
                  <c:v>0.97435897435897434</c:v>
                </c:pt>
                <c:pt idx="18">
                  <c:v>0.98795180722891573</c:v>
                </c:pt>
                <c:pt idx="19">
                  <c:v>0.96969696969696972</c:v>
                </c:pt>
                <c:pt idx="20">
                  <c:v>0.97368421052631571</c:v>
                </c:pt>
                <c:pt idx="21">
                  <c:v>0.93515981735159814</c:v>
                </c:pt>
                <c:pt idx="22">
                  <c:v>0.96827495042961009</c:v>
                </c:pt>
                <c:pt idx="23">
                  <c:v>0.97428139183055973</c:v>
                </c:pt>
                <c:pt idx="24">
                  <c:v>0.78169014084507038</c:v>
                </c:pt>
                <c:pt idx="25">
                  <c:v>0.79331306990881456</c:v>
                </c:pt>
                <c:pt idx="26">
                  <c:v>0.8484848484848484</c:v>
                </c:pt>
                <c:pt idx="27">
                  <c:v>0.81623277182235843</c:v>
                </c:pt>
                <c:pt idx="28">
                  <c:v>0.63725910064239821</c:v>
                </c:pt>
                <c:pt idx="29">
                  <c:v>0.7294639749390881</c:v>
                </c:pt>
                <c:pt idx="30">
                  <c:v>0.79190593382553998</c:v>
                </c:pt>
                <c:pt idx="31">
                  <c:v>0.87769784172661869</c:v>
                </c:pt>
                <c:pt idx="32">
                  <c:v>0.89830508474576276</c:v>
                </c:pt>
                <c:pt idx="33">
                  <c:v>0.88800000000000001</c:v>
                </c:pt>
                <c:pt idx="34">
                  <c:v>0.88888888888888884</c:v>
                </c:pt>
                <c:pt idx="35">
                  <c:v>0.73230769230769222</c:v>
                </c:pt>
                <c:pt idx="36">
                  <c:v>0.75170127377421037</c:v>
                </c:pt>
                <c:pt idx="37">
                  <c:v>0.87579774177712322</c:v>
                </c:pt>
                <c:pt idx="38">
                  <c:v>0.63088512241054617</c:v>
                </c:pt>
                <c:pt idx="39">
                  <c:v>0.2558659217877095</c:v>
                </c:pt>
                <c:pt idx="40">
                  <c:v>7.9476390836839647E-2</c:v>
                </c:pt>
                <c:pt idx="41">
                  <c:v>9.0225563909774445E-2</c:v>
                </c:pt>
                <c:pt idx="42">
                  <c:v>1.3888888888888888E-2</c:v>
                </c:pt>
                <c:pt idx="43">
                  <c:v>4.6511627906976744E-2</c:v>
                </c:pt>
                <c:pt idx="44">
                  <c:v>0.26666666666666666</c:v>
                </c:pt>
                <c:pt idx="45">
                  <c:v>0.125</c:v>
                </c:pt>
                <c:pt idx="46">
                  <c:v>0.1</c:v>
                </c:pt>
                <c:pt idx="47">
                  <c:v>1.9230769230769232E-2</c:v>
                </c:pt>
                <c:pt idx="48">
                  <c:v>0.23234200743494424</c:v>
                </c:pt>
                <c:pt idx="49">
                  <c:v>4.4576523031203567E-2</c:v>
                </c:pt>
                <c:pt idx="50">
                  <c:v>0.452914798206278</c:v>
                </c:pt>
                <c:pt idx="51">
                  <c:v>0.12014134275618375</c:v>
                </c:pt>
                <c:pt idx="52">
                  <c:v>0.74029754204398446</c:v>
                </c:pt>
                <c:pt idx="53">
                  <c:v>0.47353760445682452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費用分析!$K$1</c:f>
              <c:strCache>
                <c:ptCount val="1"/>
                <c:pt idx="0">
                  <c:v>平均運賃差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5"/>
            <c:spPr>
              <a:noFill/>
              <a:ln>
                <a:solidFill>
                  <a:srgbClr val="00B050"/>
                </a:solidFill>
              </a:ln>
            </c:spPr>
          </c:marker>
          <c:trendline>
            <c:spPr>
              <a:ln>
                <a:solidFill>
                  <a:srgbClr val="00B050"/>
                </a:solidFill>
              </a:ln>
            </c:spPr>
            <c:trendlineType val="poly"/>
            <c:order val="2"/>
            <c:dispRSqr val="1"/>
            <c:dispEq val="0"/>
            <c:trendlineLbl>
              <c:layout>
                <c:manualLayout>
                  <c:x val="-8.3052905100149711E-3"/>
                  <c:y val="-3.4609964637198939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B050"/>
                      </a:solidFill>
                    </a:defRPr>
                  </a:pPr>
                  <a:endParaRPr lang="ja-JP"/>
                </a:p>
              </c:txPr>
            </c:trendlineLbl>
          </c:trendline>
          <c:xVal>
            <c:numRef>
              <c:f>費用分析!$K$2:$K$200</c:f>
              <c:numCache>
                <c:formatCode>0_ </c:formatCode>
                <c:ptCount val="199"/>
                <c:pt idx="0">
                  <c:v>6034.0400000000009</c:v>
                </c:pt>
                <c:pt idx="1">
                  <c:v>4521.3999999999996</c:v>
                </c:pt>
                <c:pt idx="2">
                  <c:v>5724.0400000000009</c:v>
                </c:pt>
                <c:pt idx="3">
                  <c:v>5583.94</c:v>
                </c:pt>
                <c:pt idx="4">
                  <c:v>8629.2799999999988</c:v>
                </c:pt>
                <c:pt idx="5">
                  <c:v>5097.3200000000006</c:v>
                </c:pt>
                <c:pt idx="6">
                  <c:v>5617.3200000000006</c:v>
                </c:pt>
                <c:pt idx="7">
                  <c:v>5617.3200000000006</c:v>
                </c:pt>
                <c:pt idx="8">
                  <c:v>5327.3200000000006</c:v>
                </c:pt>
                <c:pt idx="9">
                  <c:v>5450.52</c:v>
                </c:pt>
                <c:pt idx="10">
                  <c:v>5413.340000000002</c:v>
                </c:pt>
                <c:pt idx="11">
                  <c:v>4940.5599999999995</c:v>
                </c:pt>
                <c:pt idx="12">
                  <c:v>5940.5599999999995</c:v>
                </c:pt>
                <c:pt idx="13">
                  <c:v>5221.6200000000026</c:v>
                </c:pt>
                <c:pt idx="14">
                  <c:v>4001.6200000000026</c:v>
                </c:pt>
                <c:pt idx="15">
                  <c:v>5582.18</c:v>
                </c:pt>
                <c:pt idx="16">
                  <c:v>4758.34</c:v>
                </c:pt>
                <c:pt idx="17">
                  <c:v>7237.3200000000006</c:v>
                </c:pt>
                <c:pt idx="18">
                  <c:v>8337.32</c:v>
                </c:pt>
                <c:pt idx="19">
                  <c:v>8337.32</c:v>
                </c:pt>
                <c:pt idx="20">
                  <c:v>6137.3200000000006</c:v>
                </c:pt>
                <c:pt idx="21">
                  <c:v>5097.3200000000006</c:v>
                </c:pt>
                <c:pt idx="22">
                  <c:v>4567.3200000000006</c:v>
                </c:pt>
                <c:pt idx="23">
                  <c:v>3937.3200000000006</c:v>
                </c:pt>
                <c:pt idx="24">
                  <c:v>8547.32</c:v>
                </c:pt>
                <c:pt idx="25">
                  <c:v>7447.3200000000006</c:v>
                </c:pt>
                <c:pt idx="26">
                  <c:v>8547.32</c:v>
                </c:pt>
                <c:pt idx="27">
                  <c:v>6657.3200000000006</c:v>
                </c:pt>
                <c:pt idx="28">
                  <c:v>5617.3200000000006</c:v>
                </c:pt>
                <c:pt idx="29">
                  <c:v>5097.3200000000006</c:v>
                </c:pt>
                <c:pt idx="30">
                  <c:v>4777.3200000000006</c:v>
                </c:pt>
                <c:pt idx="31">
                  <c:v>8117.3200000000006</c:v>
                </c:pt>
                <c:pt idx="32">
                  <c:v>9217.32</c:v>
                </c:pt>
                <c:pt idx="33">
                  <c:v>8857.32</c:v>
                </c:pt>
                <c:pt idx="34">
                  <c:v>6977.3200000000006</c:v>
                </c:pt>
                <c:pt idx="35">
                  <c:v>5937.3200000000006</c:v>
                </c:pt>
                <c:pt idx="36">
                  <c:v>5617.3200000000006</c:v>
                </c:pt>
                <c:pt idx="37">
                  <c:v>5307.3200000000006</c:v>
                </c:pt>
                <c:pt idx="38">
                  <c:v>8407.26</c:v>
                </c:pt>
                <c:pt idx="39">
                  <c:v>5880.8200000000015</c:v>
                </c:pt>
                <c:pt idx="40">
                  <c:v>5221.6200000000026</c:v>
                </c:pt>
                <c:pt idx="41">
                  <c:v>5870.3200000000015</c:v>
                </c:pt>
                <c:pt idx="42">
                  <c:v>6390.3200000000015</c:v>
                </c:pt>
                <c:pt idx="43">
                  <c:v>5560.3200000000015</c:v>
                </c:pt>
                <c:pt idx="44">
                  <c:v>4170.3200000000015</c:v>
                </c:pt>
                <c:pt idx="45">
                  <c:v>8120.3200000000015</c:v>
                </c:pt>
                <c:pt idx="46">
                  <c:v>7980.3200000000015</c:v>
                </c:pt>
                <c:pt idx="47">
                  <c:v>6390.3200000000015</c:v>
                </c:pt>
                <c:pt idx="48">
                  <c:v>7226</c:v>
                </c:pt>
                <c:pt idx="49">
                  <c:v>10344.859999999999</c:v>
                </c:pt>
                <c:pt idx="50">
                  <c:v>7266</c:v>
                </c:pt>
                <c:pt idx="51">
                  <c:v>10410.320000000002</c:v>
                </c:pt>
                <c:pt idx="52">
                  <c:v>10044.859999999999</c:v>
                </c:pt>
                <c:pt idx="53">
                  <c:v>9702.16</c:v>
                </c:pt>
              </c:numCache>
            </c:numRef>
          </c:xVal>
          <c:yVal>
            <c:numRef>
              <c:f>費用分析!$D$2:$D$200</c:f>
              <c:numCache>
                <c:formatCode>0.000_ </c:formatCode>
                <c:ptCount val="199"/>
                <c:pt idx="0">
                  <c:v>0.85845588235294112</c:v>
                </c:pt>
                <c:pt idx="1">
                  <c:v>0.42307692307692307</c:v>
                </c:pt>
                <c:pt idx="2">
                  <c:v>0.56172839506172845</c:v>
                </c:pt>
                <c:pt idx="3">
                  <c:v>0.49169435215946838</c:v>
                </c:pt>
                <c:pt idx="4">
                  <c:v>0.28541882109617372</c:v>
                </c:pt>
                <c:pt idx="5">
                  <c:v>0.79279125384352578</c:v>
                </c:pt>
                <c:pt idx="6">
                  <c:v>0.76203966005665724</c:v>
                </c:pt>
                <c:pt idx="7">
                  <c:v>0.80538922155688619</c:v>
                </c:pt>
                <c:pt idx="8">
                  <c:v>0.56825568797399784</c:v>
                </c:pt>
                <c:pt idx="9">
                  <c:v>0.65675241157556274</c:v>
                </c:pt>
                <c:pt idx="10">
                  <c:v>0.57352941176470584</c:v>
                </c:pt>
                <c:pt idx="11">
                  <c:v>0.29921259842519687</c:v>
                </c:pt>
                <c:pt idx="12">
                  <c:v>0.33913043478260868</c:v>
                </c:pt>
                <c:pt idx="13">
                  <c:v>3.7335285505124452E-2</c:v>
                </c:pt>
                <c:pt idx="14">
                  <c:v>0.22791519434628973</c:v>
                </c:pt>
                <c:pt idx="15">
                  <c:v>3.2454361054766734E-2</c:v>
                </c:pt>
                <c:pt idx="16">
                  <c:v>0.9200661521499448</c:v>
                </c:pt>
                <c:pt idx="17">
                  <c:v>0.97435897435897434</c:v>
                </c:pt>
                <c:pt idx="18">
                  <c:v>0.98795180722891573</c:v>
                </c:pt>
                <c:pt idx="19">
                  <c:v>0.96969696969696972</c:v>
                </c:pt>
                <c:pt idx="20">
                  <c:v>0.97368421052631571</c:v>
                </c:pt>
                <c:pt idx="21">
                  <c:v>0.93515981735159814</c:v>
                </c:pt>
                <c:pt idx="22">
                  <c:v>0.96827495042961009</c:v>
                </c:pt>
                <c:pt idx="23">
                  <c:v>0.97428139183055973</c:v>
                </c:pt>
                <c:pt idx="24">
                  <c:v>0.78169014084507038</c:v>
                </c:pt>
                <c:pt idx="25">
                  <c:v>0.79331306990881456</c:v>
                </c:pt>
                <c:pt idx="26">
                  <c:v>0.8484848484848484</c:v>
                </c:pt>
                <c:pt idx="27">
                  <c:v>0.81623277182235843</c:v>
                </c:pt>
                <c:pt idx="28">
                  <c:v>0.63725910064239821</c:v>
                </c:pt>
                <c:pt idx="29">
                  <c:v>0.7294639749390881</c:v>
                </c:pt>
                <c:pt idx="30">
                  <c:v>0.79190593382553998</c:v>
                </c:pt>
                <c:pt idx="31">
                  <c:v>0.87769784172661869</c:v>
                </c:pt>
                <c:pt idx="32">
                  <c:v>0.89830508474576276</c:v>
                </c:pt>
                <c:pt idx="33">
                  <c:v>0.88800000000000001</c:v>
                </c:pt>
                <c:pt idx="34">
                  <c:v>0.88888888888888884</c:v>
                </c:pt>
                <c:pt idx="35">
                  <c:v>0.73230769230769222</c:v>
                </c:pt>
                <c:pt idx="36">
                  <c:v>0.75170127377421037</c:v>
                </c:pt>
                <c:pt idx="37">
                  <c:v>0.87579774177712322</c:v>
                </c:pt>
                <c:pt idx="38">
                  <c:v>0.63088512241054617</c:v>
                </c:pt>
                <c:pt idx="39">
                  <c:v>0.2558659217877095</c:v>
                </c:pt>
                <c:pt idx="40">
                  <c:v>7.9476390836839647E-2</c:v>
                </c:pt>
                <c:pt idx="41">
                  <c:v>9.0225563909774445E-2</c:v>
                </c:pt>
                <c:pt idx="42">
                  <c:v>1.3888888888888888E-2</c:v>
                </c:pt>
                <c:pt idx="43">
                  <c:v>4.6511627906976744E-2</c:v>
                </c:pt>
                <c:pt idx="44">
                  <c:v>0.26666666666666666</c:v>
                </c:pt>
                <c:pt idx="45">
                  <c:v>0.125</c:v>
                </c:pt>
                <c:pt idx="46">
                  <c:v>0.1</c:v>
                </c:pt>
                <c:pt idx="47">
                  <c:v>1.9230769230769232E-2</c:v>
                </c:pt>
                <c:pt idx="48">
                  <c:v>0.23234200743494424</c:v>
                </c:pt>
                <c:pt idx="49">
                  <c:v>4.4576523031203567E-2</c:v>
                </c:pt>
                <c:pt idx="50">
                  <c:v>0.452914798206278</c:v>
                </c:pt>
                <c:pt idx="51">
                  <c:v>0.12014134275618375</c:v>
                </c:pt>
                <c:pt idx="52">
                  <c:v>0.74029754204398446</c:v>
                </c:pt>
                <c:pt idx="53">
                  <c:v>0.47353760445682452</c:v>
                </c:pt>
              </c:numCache>
            </c:numRef>
          </c:yVal>
          <c:smooth val="0"/>
        </c:ser>
        <c:ser>
          <c:idx val="8"/>
          <c:order val="7"/>
          <c:tx>
            <c:strRef>
              <c:f>費用分析!$L$1</c:f>
              <c:strCache>
                <c:ptCount val="1"/>
                <c:pt idx="0">
                  <c:v>総額差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2"/>
            <c:dispRSqr val="1"/>
            <c:dispEq val="0"/>
            <c:trendlineLbl>
              <c:layout>
                <c:manualLayout>
                  <c:x val="-3.6891230622997866E-2"/>
                  <c:y val="-3.4902714083816455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</c:trendlineLbl>
          </c:trendline>
          <c:xVal>
            <c:numRef>
              <c:f>費用分析!$L$2:$L$200</c:f>
              <c:numCache>
                <c:formatCode>General</c:formatCode>
                <c:ptCount val="199"/>
                <c:pt idx="0">
                  <c:v>15230</c:v>
                </c:pt>
                <c:pt idx="1">
                  <c:v>16430</c:v>
                </c:pt>
                <c:pt idx="2">
                  <c:v>15220</c:v>
                </c:pt>
                <c:pt idx="3">
                  <c:v>12440</c:v>
                </c:pt>
                <c:pt idx="4">
                  <c:v>8870</c:v>
                </c:pt>
                <c:pt idx="5">
                  <c:v>10360</c:v>
                </c:pt>
                <c:pt idx="6">
                  <c:v>11010</c:v>
                </c:pt>
                <c:pt idx="7">
                  <c:v>9860</c:v>
                </c:pt>
                <c:pt idx="8">
                  <c:v>10310</c:v>
                </c:pt>
                <c:pt idx="9">
                  <c:v>15670</c:v>
                </c:pt>
                <c:pt idx="10">
                  <c:v>15240</c:v>
                </c:pt>
                <c:pt idx="11">
                  <c:v>16490</c:v>
                </c:pt>
                <c:pt idx="12">
                  <c:v>15790</c:v>
                </c:pt>
                <c:pt idx="13">
                  <c:v>15830</c:v>
                </c:pt>
                <c:pt idx="14">
                  <c:v>19100</c:v>
                </c:pt>
                <c:pt idx="15">
                  <c:v>16940</c:v>
                </c:pt>
                <c:pt idx="16">
                  <c:v>9640</c:v>
                </c:pt>
                <c:pt idx="17">
                  <c:v>12380</c:v>
                </c:pt>
                <c:pt idx="18">
                  <c:v>9660</c:v>
                </c:pt>
                <c:pt idx="19">
                  <c:v>10960</c:v>
                </c:pt>
                <c:pt idx="20">
                  <c:v>10510</c:v>
                </c:pt>
                <c:pt idx="21">
                  <c:v>11720</c:v>
                </c:pt>
                <c:pt idx="22">
                  <c:v>11750</c:v>
                </c:pt>
                <c:pt idx="23">
                  <c:v>12170</c:v>
                </c:pt>
                <c:pt idx="24">
                  <c:v>9330</c:v>
                </c:pt>
                <c:pt idx="25">
                  <c:v>11310</c:v>
                </c:pt>
                <c:pt idx="26">
                  <c:v>9330</c:v>
                </c:pt>
                <c:pt idx="27">
                  <c:v>9870</c:v>
                </c:pt>
                <c:pt idx="28">
                  <c:v>10630</c:v>
                </c:pt>
                <c:pt idx="29">
                  <c:v>10360</c:v>
                </c:pt>
                <c:pt idx="30">
                  <c:v>10470</c:v>
                </c:pt>
                <c:pt idx="31">
                  <c:v>10700</c:v>
                </c:pt>
                <c:pt idx="32">
                  <c:v>7980</c:v>
                </c:pt>
                <c:pt idx="33">
                  <c:v>9040</c:v>
                </c:pt>
                <c:pt idx="34">
                  <c:v>8870</c:v>
                </c:pt>
                <c:pt idx="35">
                  <c:v>10080</c:v>
                </c:pt>
                <c:pt idx="36">
                  <c:v>9860</c:v>
                </c:pt>
                <c:pt idx="37">
                  <c:v>10000</c:v>
                </c:pt>
                <c:pt idx="38">
                  <c:v>9570</c:v>
                </c:pt>
                <c:pt idx="39">
                  <c:v>14080</c:v>
                </c:pt>
                <c:pt idx="40">
                  <c:v>15830</c:v>
                </c:pt>
                <c:pt idx="41">
                  <c:v>14100</c:v>
                </c:pt>
                <c:pt idx="42">
                  <c:v>14170</c:v>
                </c:pt>
                <c:pt idx="43">
                  <c:v>14840</c:v>
                </c:pt>
                <c:pt idx="44">
                  <c:v>19700</c:v>
                </c:pt>
                <c:pt idx="45">
                  <c:v>15170</c:v>
                </c:pt>
                <c:pt idx="46">
                  <c:v>15890</c:v>
                </c:pt>
                <c:pt idx="47">
                  <c:v>13460</c:v>
                </c:pt>
                <c:pt idx="48">
                  <c:v>8810</c:v>
                </c:pt>
                <c:pt idx="49">
                  <c:v>8580</c:v>
                </c:pt>
                <c:pt idx="50">
                  <c:v>9530</c:v>
                </c:pt>
                <c:pt idx="51">
                  <c:v>9240</c:v>
                </c:pt>
                <c:pt idx="52">
                  <c:v>8910</c:v>
                </c:pt>
                <c:pt idx="53">
                  <c:v>17740</c:v>
                </c:pt>
              </c:numCache>
            </c:numRef>
          </c:xVal>
          <c:yVal>
            <c:numRef>
              <c:f>費用分析!$D$2:$D$200</c:f>
              <c:numCache>
                <c:formatCode>0.000_ </c:formatCode>
                <c:ptCount val="199"/>
                <c:pt idx="0">
                  <c:v>0.85845588235294112</c:v>
                </c:pt>
                <c:pt idx="1">
                  <c:v>0.42307692307692307</c:v>
                </c:pt>
                <c:pt idx="2">
                  <c:v>0.56172839506172845</c:v>
                </c:pt>
                <c:pt idx="3">
                  <c:v>0.49169435215946838</c:v>
                </c:pt>
                <c:pt idx="4">
                  <c:v>0.28541882109617372</c:v>
                </c:pt>
                <c:pt idx="5">
                  <c:v>0.79279125384352578</c:v>
                </c:pt>
                <c:pt idx="6">
                  <c:v>0.76203966005665724</c:v>
                </c:pt>
                <c:pt idx="7">
                  <c:v>0.80538922155688619</c:v>
                </c:pt>
                <c:pt idx="8">
                  <c:v>0.56825568797399784</c:v>
                </c:pt>
                <c:pt idx="9">
                  <c:v>0.65675241157556274</c:v>
                </c:pt>
                <c:pt idx="10">
                  <c:v>0.57352941176470584</c:v>
                </c:pt>
                <c:pt idx="11">
                  <c:v>0.29921259842519687</c:v>
                </c:pt>
                <c:pt idx="12">
                  <c:v>0.33913043478260868</c:v>
                </c:pt>
                <c:pt idx="13">
                  <c:v>3.7335285505124452E-2</c:v>
                </c:pt>
                <c:pt idx="14">
                  <c:v>0.22791519434628973</c:v>
                </c:pt>
                <c:pt idx="15">
                  <c:v>3.2454361054766734E-2</c:v>
                </c:pt>
                <c:pt idx="16">
                  <c:v>0.9200661521499448</c:v>
                </c:pt>
                <c:pt idx="17">
                  <c:v>0.97435897435897434</c:v>
                </c:pt>
                <c:pt idx="18">
                  <c:v>0.98795180722891573</c:v>
                </c:pt>
                <c:pt idx="19">
                  <c:v>0.96969696969696972</c:v>
                </c:pt>
                <c:pt idx="20">
                  <c:v>0.97368421052631571</c:v>
                </c:pt>
                <c:pt idx="21">
                  <c:v>0.93515981735159814</c:v>
                </c:pt>
                <c:pt idx="22">
                  <c:v>0.96827495042961009</c:v>
                </c:pt>
                <c:pt idx="23">
                  <c:v>0.97428139183055973</c:v>
                </c:pt>
                <c:pt idx="24">
                  <c:v>0.78169014084507038</c:v>
                </c:pt>
                <c:pt idx="25">
                  <c:v>0.79331306990881456</c:v>
                </c:pt>
                <c:pt idx="26">
                  <c:v>0.8484848484848484</c:v>
                </c:pt>
                <c:pt idx="27">
                  <c:v>0.81623277182235843</c:v>
                </c:pt>
                <c:pt idx="28">
                  <c:v>0.63725910064239821</c:v>
                </c:pt>
                <c:pt idx="29">
                  <c:v>0.7294639749390881</c:v>
                </c:pt>
                <c:pt idx="30">
                  <c:v>0.79190593382553998</c:v>
                </c:pt>
                <c:pt idx="31">
                  <c:v>0.87769784172661869</c:v>
                </c:pt>
                <c:pt idx="32">
                  <c:v>0.89830508474576276</c:v>
                </c:pt>
                <c:pt idx="33">
                  <c:v>0.88800000000000001</c:v>
                </c:pt>
                <c:pt idx="34">
                  <c:v>0.88888888888888884</c:v>
                </c:pt>
                <c:pt idx="35">
                  <c:v>0.73230769230769222</c:v>
                </c:pt>
                <c:pt idx="36">
                  <c:v>0.75170127377421037</c:v>
                </c:pt>
                <c:pt idx="37">
                  <c:v>0.87579774177712322</c:v>
                </c:pt>
                <c:pt idx="38">
                  <c:v>0.63088512241054617</c:v>
                </c:pt>
                <c:pt idx="39">
                  <c:v>0.2558659217877095</c:v>
                </c:pt>
                <c:pt idx="40">
                  <c:v>7.9476390836839647E-2</c:v>
                </c:pt>
                <c:pt idx="41">
                  <c:v>9.0225563909774445E-2</c:v>
                </c:pt>
                <c:pt idx="42">
                  <c:v>1.3888888888888888E-2</c:v>
                </c:pt>
                <c:pt idx="43">
                  <c:v>4.6511627906976744E-2</c:v>
                </c:pt>
                <c:pt idx="44">
                  <c:v>0.26666666666666666</c:v>
                </c:pt>
                <c:pt idx="45">
                  <c:v>0.125</c:v>
                </c:pt>
                <c:pt idx="46">
                  <c:v>0.1</c:v>
                </c:pt>
                <c:pt idx="47">
                  <c:v>1.9230769230769232E-2</c:v>
                </c:pt>
                <c:pt idx="48">
                  <c:v>0.23234200743494424</c:v>
                </c:pt>
                <c:pt idx="49">
                  <c:v>4.4576523031203567E-2</c:v>
                </c:pt>
                <c:pt idx="50">
                  <c:v>0.452914798206278</c:v>
                </c:pt>
                <c:pt idx="51">
                  <c:v>0.12014134275618375</c:v>
                </c:pt>
                <c:pt idx="52">
                  <c:v>0.74029754204398446</c:v>
                </c:pt>
                <c:pt idx="53">
                  <c:v>0.47353760445682452</c:v>
                </c:pt>
              </c:numCache>
            </c:numRef>
          </c:yVal>
          <c:smooth val="0"/>
        </c:ser>
        <c:ser>
          <c:idx val="9"/>
          <c:order val="8"/>
          <c:tx>
            <c:strRef>
              <c:f>費用分析!$M$1</c:f>
              <c:strCache>
                <c:ptCount val="1"/>
                <c:pt idx="0">
                  <c:v>平均総額差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5"/>
            <c:spPr>
              <a:ln>
                <a:solidFill>
                  <a:srgbClr val="7030A0"/>
                </a:solidFill>
              </a:ln>
            </c:spPr>
          </c:marker>
          <c:trendline>
            <c:spPr>
              <a:ln>
                <a:solidFill>
                  <a:srgbClr val="7030A0"/>
                </a:solidFill>
              </a:ln>
            </c:spPr>
            <c:trendlineType val="poly"/>
            <c:order val="2"/>
            <c:dispRSqr val="1"/>
            <c:dispEq val="0"/>
            <c:trendlineLbl>
              <c:layout>
                <c:manualLayout>
                  <c:x val="-1.0252949150586938E-2"/>
                  <c:y val="-6.259618416004821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7030A0"/>
                      </a:solidFill>
                    </a:defRPr>
                  </a:pPr>
                  <a:endParaRPr lang="ja-JP"/>
                </a:p>
              </c:txPr>
            </c:trendlineLbl>
          </c:trendline>
          <c:xVal>
            <c:numRef>
              <c:f>費用分析!$M$2:$M$200</c:f>
              <c:numCache>
                <c:formatCode>0_ </c:formatCode>
                <c:ptCount val="199"/>
                <c:pt idx="0">
                  <c:v>4354.0400000000009</c:v>
                </c:pt>
                <c:pt idx="1">
                  <c:v>2641.3999999999996</c:v>
                </c:pt>
                <c:pt idx="2">
                  <c:v>4364.0400000000009</c:v>
                </c:pt>
                <c:pt idx="3">
                  <c:v>4303.9399999999996</c:v>
                </c:pt>
                <c:pt idx="4">
                  <c:v>6849.28</c:v>
                </c:pt>
                <c:pt idx="5">
                  <c:v>3997.3199999999997</c:v>
                </c:pt>
                <c:pt idx="6">
                  <c:v>3347.3199999999997</c:v>
                </c:pt>
                <c:pt idx="7">
                  <c:v>4497.32</c:v>
                </c:pt>
                <c:pt idx="8">
                  <c:v>4047.3199999999997</c:v>
                </c:pt>
                <c:pt idx="9">
                  <c:v>4030.5200000000004</c:v>
                </c:pt>
                <c:pt idx="10">
                  <c:v>3433.340000000002</c:v>
                </c:pt>
                <c:pt idx="11">
                  <c:v>3200.5599999999977</c:v>
                </c:pt>
                <c:pt idx="12">
                  <c:v>3900.5599999999977</c:v>
                </c:pt>
                <c:pt idx="13">
                  <c:v>4291.6200000000026</c:v>
                </c:pt>
                <c:pt idx="14">
                  <c:v>1021.6200000000026</c:v>
                </c:pt>
                <c:pt idx="15">
                  <c:v>4122.18</c:v>
                </c:pt>
                <c:pt idx="16">
                  <c:v>3158.34</c:v>
                </c:pt>
                <c:pt idx="17">
                  <c:v>1977.3199999999997</c:v>
                </c:pt>
                <c:pt idx="18">
                  <c:v>4697.32</c:v>
                </c:pt>
                <c:pt idx="19">
                  <c:v>3397.3199999999997</c:v>
                </c:pt>
                <c:pt idx="20">
                  <c:v>3847.3199999999997</c:v>
                </c:pt>
                <c:pt idx="21">
                  <c:v>2637.3199999999997</c:v>
                </c:pt>
                <c:pt idx="22">
                  <c:v>2607.3199999999997</c:v>
                </c:pt>
                <c:pt idx="23">
                  <c:v>2187.3199999999997</c:v>
                </c:pt>
                <c:pt idx="24">
                  <c:v>5027.32</c:v>
                </c:pt>
                <c:pt idx="25">
                  <c:v>3047.3199999999997</c:v>
                </c:pt>
                <c:pt idx="26">
                  <c:v>5027.32</c:v>
                </c:pt>
                <c:pt idx="27">
                  <c:v>4487.32</c:v>
                </c:pt>
                <c:pt idx="28">
                  <c:v>3727.3199999999997</c:v>
                </c:pt>
                <c:pt idx="29">
                  <c:v>3997.3199999999997</c:v>
                </c:pt>
                <c:pt idx="30">
                  <c:v>3887.3199999999997</c:v>
                </c:pt>
                <c:pt idx="31">
                  <c:v>3657.3199999999997</c:v>
                </c:pt>
                <c:pt idx="32">
                  <c:v>6377.32</c:v>
                </c:pt>
                <c:pt idx="33">
                  <c:v>5317.32</c:v>
                </c:pt>
                <c:pt idx="34">
                  <c:v>5487.32</c:v>
                </c:pt>
                <c:pt idx="35">
                  <c:v>4277.32</c:v>
                </c:pt>
                <c:pt idx="36">
                  <c:v>4497.32</c:v>
                </c:pt>
                <c:pt idx="37">
                  <c:v>4357.32</c:v>
                </c:pt>
                <c:pt idx="38">
                  <c:v>6827.26</c:v>
                </c:pt>
                <c:pt idx="39">
                  <c:v>4990.8200000000015</c:v>
                </c:pt>
                <c:pt idx="40">
                  <c:v>4291.6200000000026</c:v>
                </c:pt>
                <c:pt idx="41">
                  <c:v>4880.3200000000015</c:v>
                </c:pt>
                <c:pt idx="42">
                  <c:v>4810.3200000000015</c:v>
                </c:pt>
                <c:pt idx="43">
                  <c:v>4140.3200000000015</c:v>
                </c:pt>
                <c:pt idx="44">
                  <c:v>-719.68000000000029</c:v>
                </c:pt>
                <c:pt idx="45">
                  <c:v>3810.3199999999997</c:v>
                </c:pt>
                <c:pt idx="46">
                  <c:v>3090.3199999999997</c:v>
                </c:pt>
                <c:pt idx="47">
                  <c:v>5520.3200000000015</c:v>
                </c:pt>
                <c:pt idx="48">
                  <c:v>6136</c:v>
                </c:pt>
                <c:pt idx="49">
                  <c:v>8524.8599999999988</c:v>
                </c:pt>
                <c:pt idx="50">
                  <c:v>5416</c:v>
                </c:pt>
                <c:pt idx="51">
                  <c:v>7870.3200000000015</c:v>
                </c:pt>
                <c:pt idx="52">
                  <c:v>8194.8599999999988</c:v>
                </c:pt>
                <c:pt idx="53">
                  <c:v>4302.16</c:v>
                </c:pt>
              </c:numCache>
            </c:numRef>
          </c:xVal>
          <c:yVal>
            <c:numRef>
              <c:f>費用分析!$D$2:$D$200</c:f>
              <c:numCache>
                <c:formatCode>0.000_ </c:formatCode>
                <c:ptCount val="199"/>
                <c:pt idx="0">
                  <c:v>0.85845588235294112</c:v>
                </c:pt>
                <c:pt idx="1">
                  <c:v>0.42307692307692307</c:v>
                </c:pt>
                <c:pt idx="2">
                  <c:v>0.56172839506172845</c:v>
                </c:pt>
                <c:pt idx="3">
                  <c:v>0.49169435215946838</c:v>
                </c:pt>
                <c:pt idx="4">
                  <c:v>0.28541882109617372</c:v>
                </c:pt>
                <c:pt idx="5">
                  <c:v>0.79279125384352578</c:v>
                </c:pt>
                <c:pt idx="6">
                  <c:v>0.76203966005665724</c:v>
                </c:pt>
                <c:pt idx="7">
                  <c:v>0.80538922155688619</c:v>
                </c:pt>
                <c:pt idx="8">
                  <c:v>0.56825568797399784</c:v>
                </c:pt>
                <c:pt idx="9">
                  <c:v>0.65675241157556274</c:v>
                </c:pt>
                <c:pt idx="10">
                  <c:v>0.57352941176470584</c:v>
                </c:pt>
                <c:pt idx="11">
                  <c:v>0.29921259842519687</c:v>
                </c:pt>
                <c:pt idx="12">
                  <c:v>0.33913043478260868</c:v>
                </c:pt>
                <c:pt idx="13">
                  <c:v>3.7335285505124452E-2</c:v>
                </c:pt>
                <c:pt idx="14">
                  <c:v>0.22791519434628973</c:v>
                </c:pt>
                <c:pt idx="15">
                  <c:v>3.2454361054766734E-2</c:v>
                </c:pt>
                <c:pt idx="16">
                  <c:v>0.9200661521499448</c:v>
                </c:pt>
                <c:pt idx="17">
                  <c:v>0.97435897435897434</c:v>
                </c:pt>
                <c:pt idx="18">
                  <c:v>0.98795180722891573</c:v>
                </c:pt>
                <c:pt idx="19">
                  <c:v>0.96969696969696972</c:v>
                </c:pt>
                <c:pt idx="20">
                  <c:v>0.97368421052631571</c:v>
                </c:pt>
                <c:pt idx="21">
                  <c:v>0.93515981735159814</c:v>
                </c:pt>
                <c:pt idx="22">
                  <c:v>0.96827495042961009</c:v>
                </c:pt>
                <c:pt idx="23">
                  <c:v>0.97428139183055973</c:v>
                </c:pt>
                <c:pt idx="24">
                  <c:v>0.78169014084507038</c:v>
                </c:pt>
                <c:pt idx="25">
                  <c:v>0.79331306990881456</c:v>
                </c:pt>
                <c:pt idx="26">
                  <c:v>0.8484848484848484</c:v>
                </c:pt>
                <c:pt idx="27">
                  <c:v>0.81623277182235843</c:v>
                </c:pt>
                <c:pt idx="28">
                  <c:v>0.63725910064239821</c:v>
                </c:pt>
                <c:pt idx="29">
                  <c:v>0.7294639749390881</c:v>
                </c:pt>
                <c:pt idx="30">
                  <c:v>0.79190593382553998</c:v>
                </c:pt>
                <c:pt idx="31">
                  <c:v>0.87769784172661869</c:v>
                </c:pt>
                <c:pt idx="32">
                  <c:v>0.89830508474576276</c:v>
                </c:pt>
                <c:pt idx="33">
                  <c:v>0.88800000000000001</c:v>
                </c:pt>
                <c:pt idx="34">
                  <c:v>0.88888888888888884</c:v>
                </c:pt>
                <c:pt idx="35">
                  <c:v>0.73230769230769222</c:v>
                </c:pt>
                <c:pt idx="36">
                  <c:v>0.75170127377421037</c:v>
                </c:pt>
                <c:pt idx="37">
                  <c:v>0.87579774177712322</c:v>
                </c:pt>
                <c:pt idx="38">
                  <c:v>0.63088512241054617</c:v>
                </c:pt>
                <c:pt idx="39">
                  <c:v>0.2558659217877095</c:v>
                </c:pt>
                <c:pt idx="40">
                  <c:v>7.9476390836839647E-2</c:v>
                </c:pt>
                <c:pt idx="41">
                  <c:v>9.0225563909774445E-2</c:v>
                </c:pt>
                <c:pt idx="42">
                  <c:v>1.3888888888888888E-2</c:v>
                </c:pt>
                <c:pt idx="43">
                  <c:v>4.6511627906976744E-2</c:v>
                </c:pt>
                <c:pt idx="44">
                  <c:v>0.26666666666666666</c:v>
                </c:pt>
                <c:pt idx="45">
                  <c:v>0.125</c:v>
                </c:pt>
                <c:pt idx="46">
                  <c:v>0.1</c:v>
                </c:pt>
                <c:pt idx="47">
                  <c:v>1.9230769230769232E-2</c:v>
                </c:pt>
                <c:pt idx="48">
                  <c:v>0.23234200743494424</c:v>
                </c:pt>
                <c:pt idx="49">
                  <c:v>4.4576523031203567E-2</c:v>
                </c:pt>
                <c:pt idx="50">
                  <c:v>0.452914798206278</c:v>
                </c:pt>
                <c:pt idx="51">
                  <c:v>0.12014134275618375</c:v>
                </c:pt>
                <c:pt idx="52">
                  <c:v>0.74029754204398446</c:v>
                </c:pt>
                <c:pt idx="53">
                  <c:v>0.47353760445682452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05280"/>
        <c:axId val="65105856"/>
      </c:scatterChart>
      <c:valAx>
        <c:axId val="65105280"/>
        <c:scaling>
          <c:orientation val="minMax"/>
          <c:max val="40000"/>
          <c:min val="0"/>
        </c:scaling>
        <c:delete val="0"/>
        <c:axPos val="b"/>
        <c:numFmt formatCode="0&quot;円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5105856"/>
        <c:crosses val="autoZero"/>
        <c:crossBetween val="midCat"/>
        <c:majorUnit val="5000"/>
        <c:minorUnit val="84.756"/>
      </c:valAx>
      <c:valAx>
        <c:axId val="65105856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6510528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ayout>
        <c:manualLayout>
          <c:xMode val="edge"/>
          <c:yMode val="edge"/>
          <c:x val="0.82830843611016758"/>
          <c:y val="0.14812148481439877"/>
          <c:w val="0.15734325310677508"/>
          <c:h val="0.321714170344093"/>
        </c:manualLayout>
      </c:layout>
      <c:overlay val="0"/>
      <c:spPr>
        <a:solidFill>
          <a:schemeClr val="bg2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225806451612912E-2"/>
          <c:y val="2.2937964050337236E-2"/>
          <c:w val="0.95030706968080603"/>
          <c:h val="0.87603847807532664"/>
        </c:manualLayout>
      </c:layout>
      <c:scatterChart>
        <c:scatterStyle val="lineMarker"/>
        <c:varyColors val="0"/>
        <c:ser>
          <c:idx val="1"/>
          <c:order val="1"/>
          <c:tx>
            <c:strRef>
              <c:f>時間差分析!$J$1</c:f>
              <c:strCache>
                <c:ptCount val="1"/>
                <c:pt idx="0">
                  <c:v>駅すぱあと時間差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7"/>
            <c:spPr>
              <a:ln>
                <a:solidFill>
                  <a:srgbClr val="FF0000"/>
                </a:solidFill>
              </a:ln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2"/>
            <c:dispRSqr val="1"/>
            <c:dispEq val="0"/>
            <c:trendlineLbl>
              <c:layout>
                <c:manualLayout>
                  <c:x val="6.0540159084051748E-2"/>
                  <c:y val="-2.9309536307961504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</c:trendlineLbl>
          </c:trendline>
          <c:xVal>
            <c:numRef>
              <c:f>時間差分析!$J$2:$J$55</c:f>
              <c:numCache>
                <c:formatCode>General</c:formatCode>
                <c:ptCount val="54"/>
                <c:pt idx="0">
                  <c:v>234</c:v>
                </c:pt>
                <c:pt idx="1">
                  <c:v>263</c:v>
                </c:pt>
                <c:pt idx="2">
                  <c:v>272</c:v>
                </c:pt>
                <c:pt idx="3">
                  <c:v>185</c:v>
                </c:pt>
                <c:pt idx="4">
                  <c:v>182</c:v>
                </c:pt>
                <c:pt idx="5">
                  <c:v>185</c:v>
                </c:pt>
                <c:pt idx="6">
                  <c:v>185</c:v>
                </c:pt>
                <c:pt idx="7">
                  <c:v>236</c:v>
                </c:pt>
                <c:pt idx="8">
                  <c:v>152</c:v>
                </c:pt>
                <c:pt idx="9">
                  <c:v>153</c:v>
                </c:pt>
                <c:pt idx="10">
                  <c:v>226</c:v>
                </c:pt>
                <c:pt idx="11">
                  <c:v>100</c:v>
                </c:pt>
                <c:pt idx="12">
                  <c:v>59</c:v>
                </c:pt>
                <c:pt idx="13">
                  <c:v>104</c:v>
                </c:pt>
                <c:pt idx="14">
                  <c:v>102</c:v>
                </c:pt>
                <c:pt idx="15">
                  <c:v>95</c:v>
                </c:pt>
                <c:pt idx="16">
                  <c:v>84</c:v>
                </c:pt>
                <c:pt idx="17">
                  <c:v>98</c:v>
                </c:pt>
                <c:pt idx="18">
                  <c:v>277</c:v>
                </c:pt>
                <c:pt idx="19">
                  <c:v>50</c:v>
                </c:pt>
                <c:pt idx="20">
                  <c:v>106</c:v>
                </c:pt>
                <c:pt idx="21">
                  <c:v>78</c:v>
                </c:pt>
                <c:pt idx="22">
                  <c:v>120</c:v>
                </c:pt>
                <c:pt idx="23">
                  <c:v>45</c:v>
                </c:pt>
                <c:pt idx="24">
                  <c:v>80</c:v>
                </c:pt>
                <c:pt idx="25">
                  <c:v>69</c:v>
                </c:pt>
                <c:pt idx="26">
                  <c:v>19</c:v>
                </c:pt>
                <c:pt idx="27">
                  <c:v>37</c:v>
                </c:pt>
                <c:pt idx="28">
                  <c:v>27</c:v>
                </c:pt>
                <c:pt idx="29">
                  <c:v>3</c:v>
                </c:pt>
                <c:pt idx="30">
                  <c:v>43</c:v>
                </c:pt>
                <c:pt idx="31">
                  <c:v>14</c:v>
                </c:pt>
                <c:pt idx="32">
                  <c:v>23</c:v>
                </c:pt>
                <c:pt idx="33">
                  <c:v>18</c:v>
                </c:pt>
                <c:pt idx="34">
                  <c:v>19</c:v>
                </c:pt>
                <c:pt idx="35">
                  <c:v>24</c:v>
                </c:pt>
                <c:pt idx="36">
                  <c:v>-31</c:v>
                </c:pt>
                <c:pt idx="37">
                  <c:v>19</c:v>
                </c:pt>
                <c:pt idx="38">
                  <c:v>26</c:v>
                </c:pt>
                <c:pt idx="39">
                  <c:v>4</c:v>
                </c:pt>
                <c:pt idx="40">
                  <c:v>-6</c:v>
                </c:pt>
                <c:pt idx="41">
                  <c:v>5</c:v>
                </c:pt>
                <c:pt idx="42">
                  <c:v>2</c:v>
                </c:pt>
                <c:pt idx="43">
                  <c:v>0</c:v>
                </c:pt>
                <c:pt idx="44">
                  <c:v>1</c:v>
                </c:pt>
                <c:pt idx="45">
                  <c:v>-35</c:v>
                </c:pt>
                <c:pt idx="46">
                  <c:v>-45</c:v>
                </c:pt>
                <c:pt idx="47">
                  <c:v>-42</c:v>
                </c:pt>
                <c:pt idx="48">
                  <c:v>-35</c:v>
                </c:pt>
                <c:pt idx="49">
                  <c:v>-72</c:v>
                </c:pt>
                <c:pt idx="50">
                  <c:v>-39</c:v>
                </c:pt>
                <c:pt idx="51">
                  <c:v>-45</c:v>
                </c:pt>
                <c:pt idx="52">
                  <c:v>-39</c:v>
                </c:pt>
                <c:pt idx="53">
                  <c:v>-96</c:v>
                </c:pt>
              </c:numCache>
            </c:numRef>
          </c:xVal>
          <c:yVal>
            <c:numRef>
              <c:f>時間差分析!$D$2:$D$55</c:f>
              <c:numCache>
                <c:formatCode>0.00_);[Red]\(0.00\)</c:formatCode>
                <c:ptCount val="54"/>
                <c:pt idx="0">
                  <c:v>1.3888888888888888E-2</c:v>
                </c:pt>
                <c:pt idx="1">
                  <c:v>1.9230769230769232E-2</c:v>
                </c:pt>
                <c:pt idx="2">
                  <c:v>3.2454361054766734E-2</c:v>
                </c:pt>
                <c:pt idx="3">
                  <c:v>3.7335285505124452E-2</c:v>
                </c:pt>
                <c:pt idx="4">
                  <c:v>4.4576523031203567E-2</c:v>
                </c:pt>
                <c:pt idx="5">
                  <c:v>4.6511627906976744E-2</c:v>
                </c:pt>
                <c:pt idx="6">
                  <c:v>7.9476390836839647E-2</c:v>
                </c:pt>
                <c:pt idx="7">
                  <c:v>9.0225563909774445E-2</c:v>
                </c:pt>
                <c:pt idx="8">
                  <c:v>0.1</c:v>
                </c:pt>
                <c:pt idx="9">
                  <c:v>0.12014134275618375</c:v>
                </c:pt>
                <c:pt idx="10">
                  <c:v>0.125</c:v>
                </c:pt>
                <c:pt idx="11">
                  <c:v>0.22791519434628973</c:v>
                </c:pt>
                <c:pt idx="12">
                  <c:v>0.23234200743494424</c:v>
                </c:pt>
                <c:pt idx="13">
                  <c:v>0.2558659217877095</c:v>
                </c:pt>
                <c:pt idx="14">
                  <c:v>0.26666666666666666</c:v>
                </c:pt>
                <c:pt idx="15">
                  <c:v>0.28541882109617372</c:v>
                </c:pt>
                <c:pt idx="16">
                  <c:v>0.29921259842519687</c:v>
                </c:pt>
                <c:pt idx="17">
                  <c:v>0.33913043478260868</c:v>
                </c:pt>
                <c:pt idx="18">
                  <c:v>0.42307692307692307</c:v>
                </c:pt>
                <c:pt idx="19">
                  <c:v>0.452914798206278</c:v>
                </c:pt>
                <c:pt idx="20">
                  <c:v>0.47353760445682452</c:v>
                </c:pt>
                <c:pt idx="21">
                  <c:v>0.49169435215946838</c:v>
                </c:pt>
                <c:pt idx="22">
                  <c:v>0.56172839506172845</c:v>
                </c:pt>
                <c:pt idx="23">
                  <c:v>0.56825568797399784</c:v>
                </c:pt>
                <c:pt idx="24">
                  <c:v>0.57352941176470584</c:v>
                </c:pt>
                <c:pt idx="25">
                  <c:v>0.63088512241054617</c:v>
                </c:pt>
                <c:pt idx="26">
                  <c:v>0.63725910064239821</c:v>
                </c:pt>
                <c:pt idx="27">
                  <c:v>0.65675241157556274</c:v>
                </c:pt>
                <c:pt idx="28">
                  <c:v>0.7294639749390881</c:v>
                </c:pt>
                <c:pt idx="29">
                  <c:v>0.73230769230769222</c:v>
                </c:pt>
                <c:pt idx="30">
                  <c:v>0.74029754204398446</c:v>
                </c:pt>
                <c:pt idx="31">
                  <c:v>0.75170127377421037</c:v>
                </c:pt>
                <c:pt idx="32">
                  <c:v>0.76203966005665724</c:v>
                </c:pt>
                <c:pt idx="33">
                  <c:v>0.78169014084507038</c:v>
                </c:pt>
                <c:pt idx="34">
                  <c:v>0.79190593382553998</c:v>
                </c:pt>
                <c:pt idx="35">
                  <c:v>0.79279125384352578</c:v>
                </c:pt>
                <c:pt idx="36">
                  <c:v>0.79331306990881456</c:v>
                </c:pt>
                <c:pt idx="37">
                  <c:v>0.80538922155688619</c:v>
                </c:pt>
                <c:pt idx="38">
                  <c:v>0.81623277182235843</c:v>
                </c:pt>
                <c:pt idx="39">
                  <c:v>0.8484848484848484</c:v>
                </c:pt>
                <c:pt idx="40">
                  <c:v>0.85845588235294112</c:v>
                </c:pt>
                <c:pt idx="41">
                  <c:v>0.87579774177712322</c:v>
                </c:pt>
                <c:pt idx="42">
                  <c:v>0.87769784172661869</c:v>
                </c:pt>
                <c:pt idx="43">
                  <c:v>0.88800000000000001</c:v>
                </c:pt>
                <c:pt idx="44">
                  <c:v>0.88888888888888884</c:v>
                </c:pt>
                <c:pt idx="45">
                  <c:v>0.89830508474576276</c:v>
                </c:pt>
                <c:pt idx="46" formatCode="0.00_ ">
                  <c:v>0.9200661521499448</c:v>
                </c:pt>
                <c:pt idx="47">
                  <c:v>0.93515981735159814</c:v>
                </c:pt>
                <c:pt idx="48">
                  <c:v>0.96827495042961009</c:v>
                </c:pt>
                <c:pt idx="49">
                  <c:v>0.96969696969696972</c:v>
                </c:pt>
                <c:pt idx="50">
                  <c:v>0.97368421052631571</c:v>
                </c:pt>
                <c:pt idx="51">
                  <c:v>0.97428139183055973</c:v>
                </c:pt>
                <c:pt idx="52">
                  <c:v>0.97435897435897434</c:v>
                </c:pt>
                <c:pt idx="53">
                  <c:v>0.98795180722891573</c:v>
                </c:pt>
              </c:numCache>
            </c:numRef>
          </c:yVal>
          <c:smooth val="0"/>
        </c:ser>
        <c:ser>
          <c:idx val="0"/>
          <c:order val="0"/>
          <c:tx>
            <c:strRef>
              <c:f>時間差分析!$M$1</c:f>
              <c:strCache>
                <c:ptCount val="1"/>
                <c:pt idx="0">
                  <c:v>Google時間差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7"/>
            <c:spPr>
              <a:noFill/>
              <a:ln>
                <a:solidFill>
                  <a:srgbClr val="00B050"/>
                </a:solidFill>
              </a:ln>
            </c:spPr>
          </c:marker>
          <c:trendline>
            <c:spPr>
              <a:ln>
                <a:solidFill>
                  <a:srgbClr val="00B050"/>
                </a:solidFill>
              </a:ln>
            </c:spPr>
            <c:trendlineType val="poly"/>
            <c:order val="2"/>
            <c:dispRSqr val="1"/>
            <c:dispEq val="0"/>
            <c:trendlineLbl>
              <c:layout>
                <c:manualLayout>
                  <c:x val="-0.26475883673914369"/>
                  <c:y val="-0.31170230387868181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B050"/>
                      </a:solidFill>
                    </a:defRPr>
                  </a:pPr>
                  <a:endParaRPr lang="ja-JP"/>
                </a:p>
              </c:txPr>
            </c:trendlineLbl>
          </c:trendline>
          <c:xVal>
            <c:numRef>
              <c:f>時間差分析!$M$2:$M$204</c:f>
              <c:numCache>
                <c:formatCode>0.0_ </c:formatCode>
                <c:ptCount val="203"/>
                <c:pt idx="0">
                  <c:v>187</c:v>
                </c:pt>
                <c:pt idx="1">
                  <c:v>196</c:v>
                </c:pt>
                <c:pt idx="2">
                  <c:v>210</c:v>
                </c:pt>
                <c:pt idx="3">
                  <c:v>146</c:v>
                </c:pt>
                <c:pt idx="4">
                  <c:v>133</c:v>
                </c:pt>
                <c:pt idx="5">
                  <c:v>130</c:v>
                </c:pt>
                <c:pt idx="6">
                  <c:v>125</c:v>
                </c:pt>
                <c:pt idx="7">
                  <c:v>177</c:v>
                </c:pt>
                <c:pt idx="8">
                  <c:v>97</c:v>
                </c:pt>
                <c:pt idx="9">
                  <c:v>153</c:v>
                </c:pt>
                <c:pt idx="10">
                  <c:v>154</c:v>
                </c:pt>
                <c:pt idx="11">
                  <c:v>91</c:v>
                </c:pt>
                <c:pt idx="12">
                  <c:v>113</c:v>
                </c:pt>
                <c:pt idx="13">
                  <c:v>89</c:v>
                </c:pt>
                <c:pt idx="14">
                  <c:v>157</c:v>
                </c:pt>
                <c:pt idx="15">
                  <c:v>74</c:v>
                </c:pt>
                <c:pt idx="16">
                  <c:v>86</c:v>
                </c:pt>
                <c:pt idx="17">
                  <c:v>122</c:v>
                </c:pt>
                <c:pt idx="18">
                  <c:v>130</c:v>
                </c:pt>
                <c:pt idx="19">
                  <c:v>120</c:v>
                </c:pt>
                <c:pt idx="20">
                  <c:v>63</c:v>
                </c:pt>
                <c:pt idx="21">
                  <c:v>40</c:v>
                </c:pt>
                <c:pt idx="22">
                  <c:v>71</c:v>
                </c:pt>
                <c:pt idx="23">
                  <c:v>-9</c:v>
                </c:pt>
                <c:pt idx="24">
                  <c:v>45</c:v>
                </c:pt>
                <c:pt idx="25">
                  <c:v>66</c:v>
                </c:pt>
                <c:pt idx="26">
                  <c:v>-1</c:v>
                </c:pt>
                <c:pt idx="27">
                  <c:v>36</c:v>
                </c:pt>
                <c:pt idx="28">
                  <c:v>-6</c:v>
                </c:pt>
                <c:pt idx="29">
                  <c:v>6</c:v>
                </c:pt>
                <c:pt idx="30">
                  <c:v>31</c:v>
                </c:pt>
                <c:pt idx="31">
                  <c:v>-16</c:v>
                </c:pt>
                <c:pt idx="32">
                  <c:v>-8</c:v>
                </c:pt>
                <c:pt idx="33">
                  <c:v>-74</c:v>
                </c:pt>
                <c:pt idx="34">
                  <c:v>-16</c:v>
                </c:pt>
                <c:pt idx="35">
                  <c:v>-8</c:v>
                </c:pt>
                <c:pt idx="36">
                  <c:v>-50</c:v>
                </c:pt>
                <c:pt idx="37">
                  <c:v>-7</c:v>
                </c:pt>
                <c:pt idx="38">
                  <c:v>1</c:v>
                </c:pt>
                <c:pt idx="39">
                  <c:v>-40</c:v>
                </c:pt>
                <c:pt idx="40">
                  <c:v>-6</c:v>
                </c:pt>
                <c:pt idx="41">
                  <c:v>-28</c:v>
                </c:pt>
                <c:pt idx="42">
                  <c:v>-72</c:v>
                </c:pt>
                <c:pt idx="43">
                  <c:v>-50</c:v>
                </c:pt>
                <c:pt idx="44">
                  <c:v>-7</c:v>
                </c:pt>
                <c:pt idx="45">
                  <c:v>-35</c:v>
                </c:pt>
                <c:pt idx="46">
                  <c:v>-52</c:v>
                </c:pt>
                <c:pt idx="47">
                  <c:v>-50</c:v>
                </c:pt>
                <c:pt idx="48">
                  <c:v>-61</c:v>
                </c:pt>
                <c:pt idx="49">
                  <c:v>-101</c:v>
                </c:pt>
                <c:pt idx="50">
                  <c:v>-59</c:v>
                </c:pt>
                <c:pt idx="51">
                  <c:v>-77</c:v>
                </c:pt>
                <c:pt idx="52">
                  <c:v>-107</c:v>
                </c:pt>
                <c:pt idx="53">
                  <c:v>-190</c:v>
                </c:pt>
              </c:numCache>
            </c:numRef>
          </c:xVal>
          <c:yVal>
            <c:numRef>
              <c:f>時間差分析!$D$2:$D$204</c:f>
              <c:numCache>
                <c:formatCode>0.00_);[Red]\(0.00\)</c:formatCode>
                <c:ptCount val="203"/>
                <c:pt idx="0">
                  <c:v>1.3888888888888888E-2</c:v>
                </c:pt>
                <c:pt idx="1">
                  <c:v>1.9230769230769232E-2</c:v>
                </c:pt>
                <c:pt idx="2">
                  <c:v>3.2454361054766734E-2</c:v>
                </c:pt>
                <c:pt idx="3">
                  <c:v>3.7335285505124452E-2</c:v>
                </c:pt>
                <c:pt idx="4">
                  <c:v>4.4576523031203567E-2</c:v>
                </c:pt>
                <c:pt idx="5">
                  <c:v>4.6511627906976744E-2</c:v>
                </c:pt>
                <c:pt idx="6">
                  <c:v>7.9476390836839647E-2</c:v>
                </c:pt>
                <c:pt idx="7">
                  <c:v>9.0225563909774445E-2</c:v>
                </c:pt>
                <c:pt idx="8">
                  <c:v>0.1</c:v>
                </c:pt>
                <c:pt idx="9">
                  <c:v>0.12014134275618375</c:v>
                </c:pt>
                <c:pt idx="10">
                  <c:v>0.125</c:v>
                </c:pt>
                <c:pt idx="11">
                  <c:v>0.22791519434628973</c:v>
                </c:pt>
                <c:pt idx="12">
                  <c:v>0.23234200743494424</c:v>
                </c:pt>
                <c:pt idx="13">
                  <c:v>0.2558659217877095</c:v>
                </c:pt>
                <c:pt idx="14">
                  <c:v>0.26666666666666666</c:v>
                </c:pt>
                <c:pt idx="15">
                  <c:v>0.28541882109617372</c:v>
                </c:pt>
                <c:pt idx="16">
                  <c:v>0.29921259842519687</c:v>
                </c:pt>
                <c:pt idx="17">
                  <c:v>0.33913043478260868</c:v>
                </c:pt>
                <c:pt idx="18">
                  <c:v>0.42307692307692307</c:v>
                </c:pt>
                <c:pt idx="19">
                  <c:v>0.452914798206278</c:v>
                </c:pt>
                <c:pt idx="20">
                  <c:v>0.47353760445682452</c:v>
                </c:pt>
                <c:pt idx="21">
                  <c:v>0.49169435215946838</c:v>
                </c:pt>
                <c:pt idx="22">
                  <c:v>0.56172839506172845</c:v>
                </c:pt>
                <c:pt idx="23">
                  <c:v>0.56825568797399784</c:v>
                </c:pt>
                <c:pt idx="24">
                  <c:v>0.57352941176470584</c:v>
                </c:pt>
                <c:pt idx="25">
                  <c:v>0.63088512241054617</c:v>
                </c:pt>
                <c:pt idx="26">
                  <c:v>0.63725910064239821</c:v>
                </c:pt>
                <c:pt idx="27">
                  <c:v>0.65675241157556274</c:v>
                </c:pt>
                <c:pt idx="28">
                  <c:v>0.7294639749390881</c:v>
                </c:pt>
                <c:pt idx="29">
                  <c:v>0.73230769230769222</c:v>
                </c:pt>
                <c:pt idx="30">
                  <c:v>0.74029754204398446</c:v>
                </c:pt>
                <c:pt idx="31">
                  <c:v>0.75170127377421037</c:v>
                </c:pt>
                <c:pt idx="32">
                  <c:v>0.76203966005665724</c:v>
                </c:pt>
                <c:pt idx="33">
                  <c:v>0.78169014084507038</c:v>
                </c:pt>
                <c:pt idx="34">
                  <c:v>0.79190593382553998</c:v>
                </c:pt>
                <c:pt idx="35">
                  <c:v>0.79279125384352578</c:v>
                </c:pt>
                <c:pt idx="36">
                  <c:v>0.79331306990881456</c:v>
                </c:pt>
                <c:pt idx="37">
                  <c:v>0.80538922155688619</c:v>
                </c:pt>
                <c:pt idx="38">
                  <c:v>0.81623277182235843</c:v>
                </c:pt>
                <c:pt idx="39">
                  <c:v>0.8484848484848484</c:v>
                </c:pt>
                <c:pt idx="40">
                  <c:v>0.85845588235294112</c:v>
                </c:pt>
                <c:pt idx="41">
                  <c:v>0.87579774177712322</c:v>
                </c:pt>
                <c:pt idx="42">
                  <c:v>0.87769784172661869</c:v>
                </c:pt>
                <c:pt idx="43">
                  <c:v>0.88800000000000001</c:v>
                </c:pt>
                <c:pt idx="44">
                  <c:v>0.88888888888888884</c:v>
                </c:pt>
                <c:pt idx="45">
                  <c:v>0.89830508474576276</c:v>
                </c:pt>
                <c:pt idx="46" formatCode="0.00_ ">
                  <c:v>0.9200661521499448</c:v>
                </c:pt>
                <c:pt idx="47">
                  <c:v>0.93515981735159814</c:v>
                </c:pt>
                <c:pt idx="48">
                  <c:v>0.96827495042961009</c:v>
                </c:pt>
                <c:pt idx="49">
                  <c:v>0.96969696969696972</c:v>
                </c:pt>
                <c:pt idx="50">
                  <c:v>0.97368421052631571</c:v>
                </c:pt>
                <c:pt idx="51">
                  <c:v>0.97428139183055973</c:v>
                </c:pt>
                <c:pt idx="52">
                  <c:v>0.97435897435897434</c:v>
                </c:pt>
                <c:pt idx="53">
                  <c:v>0.98795180722891573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時間差分析!$G$1</c:f>
              <c:strCache>
                <c:ptCount val="1"/>
                <c:pt idx="0">
                  <c:v>NITAS時間差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trendline>
            <c:spPr>
              <a:ln>
                <a:solidFill>
                  <a:srgbClr val="00B0F0"/>
                </a:solidFill>
              </a:ln>
            </c:spPr>
            <c:trendlineType val="poly"/>
            <c:order val="2"/>
            <c:dispRSqr val="1"/>
            <c:dispEq val="0"/>
            <c:trendlineLbl>
              <c:layout>
                <c:manualLayout>
                  <c:x val="4.9000336186169474E-2"/>
                  <c:y val="-3.2560068299660884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B0F0"/>
                      </a:solidFill>
                    </a:defRPr>
                  </a:pPr>
                  <a:endParaRPr lang="ja-JP"/>
                </a:p>
              </c:txPr>
            </c:trendlineLbl>
          </c:trendline>
          <c:xVal>
            <c:numRef>
              <c:f>時間差分析!$G$2:$G$55</c:f>
              <c:numCache>
                <c:formatCode>General</c:formatCode>
                <c:ptCount val="54"/>
                <c:pt idx="0">
                  <c:v>310</c:v>
                </c:pt>
                <c:pt idx="1">
                  <c:v>317</c:v>
                </c:pt>
                <c:pt idx="2" formatCode="0.0_ ">
                  <c:v>323.5</c:v>
                </c:pt>
                <c:pt idx="3" formatCode="0.0_ ">
                  <c:v>230</c:v>
                </c:pt>
                <c:pt idx="4">
                  <c:v>277</c:v>
                </c:pt>
                <c:pt idx="5">
                  <c:v>222</c:v>
                </c:pt>
                <c:pt idx="6" formatCode="0.0_ ">
                  <c:v>230</c:v>
                </c:pt>
                <c:pt idx="7">
                  <c:v>298.5</c:v>
                </c:pt>
                <c:pt idx="8">
                  <c:v>227.5</c:v>
                </c:pt>
                <c:pt idx="9">
                  <c:v>234</c:v>
                </c:pt>
                <c:pt idx="10">
                  <c:v>292.5</c:v>
                </c:pt>
                <c:pt idx="11" formatCode="0.0_ ">
                  <c:v>158</c:v>
                </c:pt>
                <c:pt idx="12">
                  <c:v>179</c:v>
                </c:pt>
                <c:pt idx="13" formatCode="0.0_ ">
                  <c:v>183.5</c:v>
                </c:pt>
                <c:pt idx="14">
                  <c:v>115</c:v>
                </c:pt>
                <c:pt idx="15" formatCode="0.0_ ">
                  <c:v>160</c:v>
                </c:pt>
                <c:pt idx="16" formatCode="0.0_ ">
                  <c:v>182.5</c:v>
                </c:pt>
                <c:pt idx="17" formatCode="0.0_ ">
                  <c:v>165.5</c:v>
                </c:pt>
                <c:pt idx="18" formatCode="0.0_ ">
                  <c:v>295</c:v>
                </c:pt>
                <c:pt idx="19">
                  <c:v>136</c:v>
                </c:pt>
                <c:pt idx="20">
                  <c:v>88.5</c:v>
                </c:pt>
                <c:pt idx="21" formatCode="0.0_ ">
                  <c:v>162</c:v>
                </c:pt>
                <c:pt idx="22" formatCode="0.0_ ">
                  <c:v>177</c:v>
                </c:pt>
                <c:pt idx="23" formatCode="0.0_ ">
                  <c:v>97</c:v>
                </c:pt>
                <c:pt idx="24" formatCode="0.0_ ">
                  <c:v>120.5</c:v>
                </c:pt>
                <c:pt idx="25" formatCode="0.0_ ">
                  <c:v>142</c:v>
                </c:pt>
                <c:pt idx="26" formatCode="0.0_ ">
                  <c:v>100.5</c:v>
                </c:pt>
                <c:pt idx="27" formatCode="0.0_ ">
                  <c:v>84</c:v>
                </c:pt>
                <c:pt idx="28" formatCode="0.0_ ">
                  <c:v>89</c:v>
                </c:pt>
                <c:pt idx="29" formatCode="0.0_ ">
                  <c:v>83.5</c:v>
                </c:pt>
                <c:pt idx="30">
                  <c:v>96</c:v>
                </c:pt>
                <c:pt idx="31" formatCode="0.0_ ">
                  <c:v>74</c:v>
                </c:pt>
                <c:pt idx="32" formatCode="0.0_ ">
                  <c:v>103.5</c:v>
                </c:pt>
                <c:pt idx="33" formatCode="0.0_ ">
                  <c:v>88</c:v>
                </c:pt>
                <c:pt idx="34" formatCode="0.0_ ">
                  <c:v>69</c:v>
                </c:pt>
                <c:pt idx="35" formatCode="0.0_ ">
                  <c:v>89</c:v>
                </c:pt>
                <c:pt idx="36" formatCode="0.0_ ">
                  <c:v>9.5</c:v>
                </c:pt>
                <c:pt idx="37" formatCode="0.0_ ">
                  <c:v>74</c:v>
                </c:pt>
                <c:pt idx="38" formatCode="0.0_ ">
                  <c:v>58.5</c:v>
                </c:pt>
                <c:pt idx="39" formatCode="0.0_ ">
                  <c:v>64</c:v>
                </c:pt>
                <c:pt idx="40" formatCode="0.0_ ">
                  <c:v>97</c:v>
                </c:pt>
                <c:pt idx="41" formatCode="0.0_ ">
                  <c:v>54</c:v>
                </c:pt>
                <c:pt idx="42" formatCode="0.0_ ">
                  <c:v>73</c:v>
                </c:pt>
                <c:pt idx="43" formatCode="0.0_ ">
                  <c:v>49</c:v>
                </c:pt>
                <c:pt idx="44" formatCode="0.0_ ">
                  <c:v>43.5</c:v>
                </c:pt>
                <c:pt idx="45" formatCode="0.0_ ">
                  <c:v>-5.5</c:v>
                </c:pt>
                <c:pt idx="46" formatCode="0.0_ ">
                  <c:v>-15</c:v>
                </c:pt>
                <c:pt idx="47" formatCode="0.0_ ">
                  <c:v>34.5</c:v>
                </c:pt>
                <c:pt idx="48" formatCode="0.0_ ">
                  <c:v>25</c:v>
                </c:pt>
                <c:pt idx="49" formatCode="0.0_ ">
                  <c:v>0</c:v>
                </c:pt>
                <c:pt idx="50" formatCode="0.0_ ">
                  <c:v>-5.5</c:v>
                </c:pt>
                <c:pt idx="51" formatCode="0.0_ ">
                  <c:v>5</c:v>
                </c:pt>
                <c:pt idx="52" formatCode="0.0_ ">
                  <c:v>24</c:v>
                </c:pt>
                <c:pt idx="53" formatCode="0.0_ ">
                  <c:v>-54.5</c:v>
                </c:pt>
              </c:numCache>
            </c:numRef>
          </c:xVal>
          <c:yVal>
            <c:numRef>
              <c:f>時間差分析!$D$2:$D$55</c:f>
              <c:numCache>
                <c:formatCode>0.00_);[Red]\(0.00\)</c:formatCode>
                <c:ptCount val="54"/>
                <c:pt idx="0">
                  <c:v>1.3888888888888888E-2</c:v>
                </c:pt>
                <c:pt idx="1">
                  <c:v>1.9230769230769232E-2</c:v>
                </c:pt>
                <c:pt idx="2">
                  <c:v>3.2454361054766734E-2</c:v>
                </c:pt>
                <c:pt idx="3">
                  <c:v>3.7335285505124452E-2</c:v>
                </c:pt>
                <c:pt idx="4">
                  <c:v>4.4576523031203567E-2</c:v>
                </c:pt>
                <c:pt idx="5">
                  <c:v>4.6511627906976744E-2</c:v>
                </c:pt>
                <c:pt idx="6">
                  <c:v>7.9476390836839647E-2</c:v>
                </c:pt>
                <c:pt idx="7">
                  <c:v>9.0225563909774445E-2</c:v>
                </c:pt>
                <c:pt idx="8">
                  <c:v>0.1</c:v>
                </c:pt>
                <c:pt idx="9">
                  <c:v>0.12014134275618375</c:v>
                </c:pt>
                <c:pt idx="10">
                  <c:v>0.125</c:v>
                </c:pt>
                <c:pt idx="11">
                  <c:v>0.22791519434628973</c:v>
                </c:pt>
                <c:pt idx="12">
                  <c:v>0.23234200743494424</c:v>
                </c:pt>
                <c:pt idx="13">
                  <c:v>0.2558659217877095</c:v>
                </c:pt>
                <c:pt idx="14">
                  <c:v>0.26666666666666666</c:v>
                </c:pt>
                <c:pt idx="15">
                  <c:v>0.28541882109617372</c:v>
                </c:pt>
                <c:pt idx="16">
                  <c:v>0.29921259842519687</c:v>
                </c:pt>
                <c:pt idx="17">
                  <c:v>0.33913043478260868</c:v>
                </c:pt>
                <c:pt idx="18">
                  <c:v>0.42307692307692307</c:v>
                </c:pt>
                <c:pt idx="19">
                  <c:v>0.452914798206278</c:v>
                </c:pt>
                <c:pt idx="20">
                  <c:v>0.47353760445682452</c:v>
                </c:pt>
                <c:pt idx="21">
                  <c:v>0.49169435215946838</c:v>
                </c:pt>
                <c:pt idx="22">
                  <c:v>0.56172839506172845</c:v>
                </c:pt>
                <c:pt idx="23">
                  <c:v>0.56825568797399784</c:v>
                </c:pt>
                <c:pt idx="24">
                  <c:v>0.57352941176470584</c:v>
                </c:pt>
                <c:pt idx="25">
                  <c:v>0.63088512241054617</c:v>
                </c:pt>
                <c:pt idx="26">
                  <c:v>0.63725910064239821</c:v>
                </c:pt>
                <c:pt idx="27">
                  <c:v>0.65675241157556274</c:v>
                </c:pt>
                <c:pt idx="28">
                  <c:v>0.7294639749390881</c:v>
                </c:pt>
                <c:pt idx="29">
                  <c:v>0.73230769230769222</c:v>
                </c:pt>
                <c:pt idx="30">
                  <c:v>0.74029754204398446</c:v>
                </c:pt>
                <c:pt idx="31">
                  <c:v>0.75170127377421037</c:v>
                </c:pt>
                <c:pt idx="32">
                  <c:v>0.76203966005665724</c:v>
                </c:pt>
                <c:pt idx="33">
                  <c:v>0.78169014084507038</c:v>
                </c:pt>
                <c:pt idx="34">
                  <c:v>0.79190593382553998</c:v>
                </c:pt>
                <c:pt idx="35">
                  <c:v>0.79279125384352578</c:v>
                </c:pt>
                <c:pt idx="36">
                  <c:v>0.79331306990881456</c:v>
                </c:pt>
                <c:pt idx="37">
                  <c:v>0.80538922155688619</c:v>
                </c:pt>
                <c:pt idx="38">
                  <c:v>0.81623277182235843</c:v>
                </c:pt>
                <c:pt idx="39">
                  <c:v>0.8484848484848484</c:v>
                </c:pt>
                <c:pt idx="40">
                  <c:v>0.85845588235294112</c:v>
                </c:pt>
                <c:pt idx="41">
                  <c:v>0.87579774177712322</c:v>
                </c:pt>
                <c:pt idx="42">
                  <c:v>0.87769784172661869</c:v>
                </c:pt>
                <c:pt idx="43">
                  <c:v>0.88800000000000001</c:v>
                </c:pt>
                <c:pt idx="44">
                  <c:v>0.88888888888888884</c:v>
                </c:pt>
                <c:pt idx="45">
                  <c:v>0.89830508474576276</c:v>
                </c:pt>
                <c:pt idx="46" formatCode="0.00_ ">
                  <c:v>0.9200661521499448</c:v>
                </c:pt>
                <c:pt idx="47">
                  <c:v>0.93515981735159814</c:v>
                </c:pt>
                <c:pt idx="48">
                  <c:v>0.96827495042961009</c:v>
                </c:pt>
                <c:pt idx="49">
                  <c:v>0.96969696969696972</c:v>
                </c:pt>
                <c:pt idx="50">
                  <c:v>0.97368421052631571</c:v>
                </c:pt>
                <c:pt idx="51">
                  <c:v>0.97428139183055973</c:v>
                </c:pt>
                <c:pt idx="52">
                  <c:v>0.97435897435897434</c:v>
                </c:pt>
                <c:pt idx="53">
                  <c:v>0.98795180722891573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08160"/>
        <c:axId val="65108736"/>
      </c:scatterChart>
      <c:valAx>
        <c:axId val="65108160"/>
        <c:scaling>
          <c:orientation val="minMax"/>
          <c:min val="-100"/>
        </c:scaling>
        <c:delete val="0"/>
        <c:axPos val="b"/>
        <c:minorGridlines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5108736"/>
        <c:crosses val="autoZero"/>
        <c:crossBetween val="midCat"/>
      </c:valAx>
      <c:valAx>
        <c:axId val="65108736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65108160"/>
        <c:crosses val="autoZero"/>
        <c:crossBetween val="midCat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74384777460659035"/>
          <c:y val="3.6070342888896163E-2"/>
          <c:w val="0.19454398324764716"/>
          <c:h val="0.18772905289622593"/>
        </c:manualLayout>
      </c:layout>
      <c:overlay val="0"/>
      <c:spPr>
        <a:solidFill>
          <a:schemeClr val="bg2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225806451612912E-2"/>
          <c:y val="2.2937964050337236E-2"/>
          <c:w val="0.95030706968080603"/>
          <c:h val="0.87603847807532664"/>
        </c:manualLayout>
      </c:layout>
      <c:scatterChart>
        <c:scatterStyle val="lineMarker"/>
        <c:varyColors val="0"/>
        <c:ser>
          <c:idx val="3"/>
          <c:order val="3"/>
          <c:tx>
            <c:strRef>
              <c:f>時間差分析!$L$1</c:f>
              <c:strCache>
                <c:ptCount val="1"/>
                <c:pt idx="0">
                  <c:v>Google航空所要</c:v>
                </c:pt>
              </c:strCache>
            </c:strRef>
          </c:tx>
          <c:spPr>
            <a:ln w="28575">
              <a:noFill/>
            </a:ln>
          </c:spPr>
          <c:trendline>
            <c:spPr>
              <a:ln>
                <a:solidFill>
                  <a:schemeClr val="accent4">
                    <a:lumMod val="75000"/>
                  </a:schemeClr>
                </a:solidFill>
              </a:ln>
            </c:spPr>
            <c:trendlineType val="poly"/>
            <c:order val="2"/>
            <c:dispRSqr val="1"/>
            <c:dispEq val="0"/>
            <c:trendlineLbl>
              <c:layout>
                <c:manualLayout>
                  <c:x val="7.553776492643538E-2"/>
                  <c:y val="5.409903762029746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t>R² = 0.0794</a:t>
                    </a:r>
                    <a:endParaRPr lang="en-US" altLang="en-US">
                      <a:solidFill>
                        <a:schemeClr val="accent4">
                          <a:lumMod val="75000"/>
                        </a:schemeClr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時間差分析!$L$2:$L$55</c:f>
              <c:numCache>
                <c:formatCode>0.0_ </c:formatCode>
                <c:ptCount val="54"/>
                <c:pt idx="0">
                  <c:v>284</c:v>
                </c:pt>
                <c:pt idx="1">
                  <c:v>256</c:v>
                </c:pt>
                <c:pt idx="2">
                  <c:v>273</c:v>
                </c:pt>
                <c:pt idx="3">
                  <c:v>230</c:v>
                </c:pt>
                <c:pt idx="4">
                  <c:v>253</c:v>
                </c:pt>
                <c:pt idx="5">
                  <c:v>275</c:v>
                </c:pt>
                <c:pt idx="6">
                  <c:v>235</c:v>
                </c:pt>
                <c:pt idx="7">
                  <c:v>252</c:v>
                </c:pt>
                <c:pt idx="8">
                  <c:v>357</c:v>
                </c:pt>
                <c:pt idx="9">
                  <c:v>210</c:v>
                </c:pt>
                <c:pt idx="10">
                  <c:v>405</c:v>
                </c:pt>
                <c:pt idx="11">
                  <c:v>253</c:v>
                </c:pt>
                <c:pt idx="12">
                  <c:v>196</c:v>
                </c:pt>
                <c:pt idx="13">
                  <c:v>245</c:v>
                </c:pt>
                <c:pt idx="14">
                  <c:v>384</c:v>
                </c:pt>
                <c:pt idx="15">
                  <c:v>238</c:v>
                </c:pt>
                <c:pt idx="16">
                  <c:v>302</c:v>
                </c:pt>
                <c:pt idx="17">
                  <c:v>296</c:v>
                </c:pt>
                <c:pt idx="18">
                  <c:v>330</c:v>
                </c:pt>
                <c:pt idx="19">
                  <c:v>191</c:v>
                </c:pt>
                <c:pt idx="20">
                  <c:v>235</c:v>
                </c:pt>
                <c:pt idx="21">
                  <c:v>195</c:v>
                </c:pt>
                <c:pt idx="22">
                  <c:v>232</c:v>
                </c:pt>
                <c:pt idx="23">
                  <c:v>232</c:v>
                </c:pt>
                <c:pt idx="24">
                  <c:v>262</c:v>
                </c:pt>
                <c:pt idx="25">
                  <c:v>228</c:v>
                </c:pt>
                <c:pt idx="26">
                  <c:v>251</c:v>
                </c:pt>
                <c:pt idx="27">
                  <c:v>235</c:v>
                </c:pt>
                <c:pt idx="28">
                  <c:v>228</c:v>
                </c:pt>
                <c:pt idx="29">
                  <c:v>254</c:v>
                </c:pt>
                <c:pt idx="30">
                  <c:v>192</c:v>
                </c:pt>
                <c:pt idx="31">
                  <c:v>230</c:v>
                </c:pt>
                <c:pt idx="32">
                  <c:v>250</c:v>
                </c:pt>
                <c:pt idx="33">
                  <c:v>422</c:v>
                </c:pt>
                <c:pt idx="34">
                  <c:v>220</c:v>
                </c:pt>
                <c:pt idx="35">
                  <c:v>221</c:v>
                </c:pt>
                <c:pt idx="36">
                  <c:v>388</c:v>
                </c:pt>
                <c:pt idx="37">
                  <c:v>234</c:v>
                </c:pt>
                <c:pt idx="38">
                  <c:v>246</c:v>
                </c:pt>
                <c:pt idx="39">
                  <c:v>361</c:v>
                </c:pt>
                <c:pt idx="40">
                  <c:v>241</c:v>
                </c:pt>
                <c:pt idx="41">
                  <c:v>223</c:v>
                </c:pt>
                <c:pt idx="42">
                  <c:v>424</c:v>
                </c:pt>
                <c:pt idx="43">
                  <c:v>364</c:v>
                </c:pt>
                <c:pt idx="44">
                  <c:v>248</c:v>
                </c:pt>
                <c:pt idx="45">
                  <c:v>367</c:v>
                </c:pt>
                <c:pt idx="46">
                  <c:v>257</c:v>
                </c:pt>
                <c:pt idx="47">
                  <c:v>286</c:v>
                </c:pt>
                <c:pt idx="48">
                  <c:v>263</c:v>
                </c:pt>
                <c:pt idx="49">
                  <c:v>398</c:v>
                </c:pt>
                <c:pt idx="50">
                  <c:v>284</c:v>
                </c:pt>
                <c:pt idx="51">
                  <c:v>254</c:v>
                </c:pt>
                <c:pt idx="52">
                  <c:v>442</c:v>
                </c:pt>
                <c:pt idx="53">
                  <c:v>504</c:v>
                </c:pt>
              </c:numCache>
            </c:numRef>
          </c:xVal>
          <c:yVal>
            <c:numRef>
              <c:f>時間差分析!$D$2:$D$55</c:f>
              <c:numCache>
                <c:formatCode>0.00_);[Red]\(0.00\)</c:formatCode>
                <c:ptCount val="54"/>
                <c:pt idx="0">
                  <c:v>1.3888888888888888E-2</c:v>
                </c:pt>
                <c:pt idx="1">
                  <c:v>1.9230769230769232E-2</c:v>
                </c:pt>
                <c:pt idx="2">
                  <c:v>3.2454361054766734E-2</c:v>
                </c:pt>
                <c:pt idx="3">
                  <c:v>3.7335285505124452E-2</c:v>
                </c:pt>
                <c:pt idx="4">
                  <c:v>4.4576523031203567E-2</c:v>
                </c:pt>
                <c:pt idx="5">
                  <c:v>4.6511627906976744E-2</c:v>
                </c:pt>
                <c:pt idx="6">
                  <c:v>7.9476390836839647E-2</c:v>
                </c:pt>
                <c:pt idx="7">
                  <c:v>9.0225563909774445E-2</c:v>
                </c:pt>
                <c:pt idx="8">
                  <c:v>0.1</c:v>
                </c:pt>
                <c:pt idx="9">
                  <c:v>0.12014134275618375</c:v>
                </c:pt>
                <c:pt idx="10">
                  <c:v>0.125</c:v>
                </c:pt>
                <c:pt idx="11">
                  <c:v>0.22791519434628973</c:v>
                </c:pt>
                <c:pt idx="12">
                  <c:v>0.23234200743494424</c:v>
                </c:pt>
                <c:pt idx="13">
                  <c:v>0.2558659217877095</c:v>
                </c:pt>
                <c:pt idx="14">
                  <c:v>0.26666666666666666</c:v>
                </c:pt>
                <c:pt idx="15">
                  <c:v>0.28541882109617372</c:v>
                </c:pt>
                <c:pt idx="16">
                  <c:v>0.29921259842519687</c:v>
                </c:pt>
                <c:pt idx="17">
                  <c:v>0.33913043478260868</c:v>
                </c:pt>
                <c:pt idx="18">
                  <c:v>0.42307692307692307</c:v>
                </c:pt>
                <c:pt idx="19">
                  <c:v>0.452914798206278</c:v>
                </c:pt>
                <c:pt idx="20">
                  <c:v>0.47353760445682452</c:v>
                </c:pt>
                <c:pt idx="21">
                  <c:v>0.49169435215946838</c:v>
                </c:pt>
                <c:pt idx="22">
                  <c:v>0.56172839506172845</c:v>
                </c:pt>
                <c:pt idx="23">
                  <c:v>0.56825568797399784</c:v>
                </c:pt>
                <c:pt idx="24">
                  <c:v>0.57352941176470584</c:v>
                </c:pt>
                <c:pt idx="25">
                  <c:v>0.63088512241054617</c:v>
                </c:pt>
                <c:pt idx="26">
                  <c:v>0.63725910064239821</c:v>
                </c:pt>
                <c:pt idx="27">
                  <c:v>0.65675241157556274</c:v>
                </c:pt>
                <c:pt idx="28">
                  <c:v>0.7294639749390881</c:v>
                </c:pt>
                <c:pt idx="29">
                  <c:v>0.73230769230769222</c:v>
                </c:pt>
                <c:pt idx="30">
                  <c:v>0.74029754204398446</c:v>
                </c:pt>
                <c:pt idx="31">
                  <c:v>0.75170127377421037</c:v>
                </c:pt>
                <c:pt idx="32">
                  <c:v>0.76203966005665724</c:v>
                </c:pt>
                <c:pt idx="33">
                  <c:v>0.78169014084507038</c:v>
                </c:pt>
                <c:pt idx="34">
                  <c:v>0.79190593382553998</c:v>
                </c:pt>
                <c:pt idx="35">
                  <c:v>0.79279125384352578</c:v>
                </c:pt>
                <c:pt idx="36">
                  <c:v>0.79331306990881456</c:v>
                </c:pt>
                <c:pt idx="37">
                  <c:v>0.80538922155688619</c:v>
                </c:pt>
                <c:pt idx="38">
                  <c:v>0.81623277182235843</c:v>
                </c:pt>
                <c:pt idx="39">
                  <c:v>0.8484848484848484</c:v>
                </c:pt>
                <c:pt idx="40">
                  <c:v>0.85845588235294112</c:v>
                </c:pt>
                <c:pt idx="41">
                  <c:v>0.87579774177712322</c:v>
                </c:pt>
                <c:pt idx="42">
                  <c:v>0.87769784172661869</c:v>
                </c:pt>
                <c:pt idx="43">
                  <c:v>0.88800000000000001</c:v>
                </c:pt>
                <c:pt idx="44">
                  <c:v>0.88888888888888884</c:v>
                </c:pt>
                <c:pt idx="45">
                  <c:v>0.89830508474576276</c:v>
                </c:pt>
                <c:pt idx="46" formatCode="0.00_ ">
                  <c:v>0.9200661521499448</c:v>
                </c:pt>
                <c:pt idx="47">
                  <c:v>0.93515981735159814</c:v>
                </c:pt>
                <c:pt idx="48">
                  <c:v>0.96827495042961009</c:v>
                </c:pt>
                <c:pt idx="49">
                  <c:v>0.96969696969696972</c:v>
                </c:pt>
                <c:pt idx="50">
                  <c:v>0.97368421052631571</c:v>
                </c:pt>
                <c:pt idx="51">
                  <c:v>0.97428139183055973</c:v>
                </c:pt>
                <c:pt idx="52">
                  <c:v>0.97435897435897434</c:v>
                </c:pt>
                <c:pt idx="53">
                  <c:v>0.98795180722891573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時間差分析!$K$1</c:f>
              <c:strCache>
                <c:ptCount val="1"/>
                <c:pt idx="0">
                  <c:v>Google鉄道所要</c:v>
                </c:pt>
              </c:strCache>
            </c:strRef>
          </c:tx>
          <c:spPr>
            <a:ln w="28575">
              <a:noFill/>
            </a:ln>
          </c:spPr>
          <c:trendline>
            <c:spPr>
              <a:ln>
                <a:solidFill>
                  <a:schemeClr val="accent5">
                    <a:lumMod val="75000"/>
                  </a:schemeClr>
                </a:solidFill>
              </a:ln>
            </c:spPr>
            <c:trendlineType val="poly"/>
            <c:order val="2"/>
            <c:dispRSqr val="1"/>
            <c:dispEq val="0"/>
            <c:trendlineLbl>
              <c:layout>
                <c:manualLayout>
                  <c:x val="-3.720202932055678E-2"/>
                  <c:y val="-0.1991097112860892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R² = 0.5455</a:t>
                    </a:r>
                  </a:p>
                </c:rich>
              </c:tx>
              <c:numFmt formatCode="General" sourceLinked="0"/>
            </c:trendlineLbl>
          </c:trendline>
          <c:xVal>
            <c:numRef>
              <c:f>時間差分析!$K$2:$K$204</c:f>
              <c:numCache>
                <c:formatCode>0.0_ </c:formatCode>
                <c:ptCount val="203"/>
                <c:pt idx="0">
                  <c:v>471</c:v>
                </c:pt>
                <c:pt idx="1">
                  <c:v>452</c:v>
                </c:pt>
                <c:pt idx="2">
                  <c:v>483</c:v>
                </c:pt>
                <c:pt idx="3">
                  <c:v>376</c:v>
                </c:pt>
                <c:pt idx="4">
                  <c:v>386</c:v>
                </c:pt>
                <c:pt idx="5">
                  <c:v>405</c:v>
                </c:pt>
                <c:pt idx="6">
                  <c:v>360</c:v>
                </c:pt>
                <c:pt idx="7">
                  <c:v>429</c:v>
                </c:pt>
                <c:pt idx="8">
                  <c:v>454</c:v>
                </c:pt>
                <c:pt idx="9">
                  <c:v>363</c:v>
                </c:pt>
                <c:pt idx="10">
                  <c:v>559</c:v>
                </c:pt>
                <c:pt idx="11">
                  <c:v>344</c:v>
                </c:pt>
                <c:pt idx="12">
                  <c:v>309</c:v>
                </c:pt>
                <c:pt idx="13">
                  <c:v>334</c:v>
                </c:pt>
                <c:pt idx="14">
                  <c:v>541</c:v>
                </c:pt>
                <c:pt idx="15">
                  <c:v>312</c:v>
                </c:pt>
                <c:pt idx="16">
                  <c:v>388</c:v>
                </c:pt>
                <c:pt idx="17">
                  <c:v>418</c:v>
                </c:pt>
                <c:pt idx="18">
                  <c:v>460</c:v>
                </c:pt>
                <c:pt idx="19">
                  <c:v>311</c:v>
                </c:pt>
                <c:pt idx="20">
                  <c:v>298</c:v>
                </c:pt>
                <c:pt idx="21">
                  <c:v>235</c:v>
                </c:pt>
                <c:pt idx="22">
                  <c:v>303</c:v>
                </c:pt>
                <c:pt idx="23">
                  <c:v>223</c:v>
                </c:pt>
                <c:pt idx="24">
                  <c:v>307</c:v>
                </c:pt>
                <c:pt idx="25">
                  <c:v>294</c:v>
                </c:pt>
                <c:pt idx="26">
                  <c:v>250</c:v>
                </c:pt>
                <c:pt idx="27">
                  <c:v>271</c:v>
                </c:pt>
                <c:pt idx="28">
                  <c:v>222</c:v>
                </c:pt>
                <c:pt idx="29">
                  <c:v>260</c:v>
                </c:pt>
                <c:pt idx="30">
                  <c:v>223</c:v>
                </c:pt>
                <c:pt idx="31">
                  <c:v>214</c:v>
                </c:pt>
                <c:pt idx="32">
                  <c:v>242</c:v>
                </c:pt>
                <c:pt idx="33">
                  <c:v>348</c:v>
                </c:pt>
                <c:pt idx="34">
                  <c:v>204</c:v>
                </c:pt>
                <c:pt idx="35">
                  <c:v>213</c:v>
                </c:pt>
                <c:pt idx="36">
                  <c:v>338</c:v>
                </c:pt>
                <c:pt idx="37">
                  <c:v>227</c:v>
                </c:pt>
                <c:pt idx="38">
                  <c:v>247</c:v>
                </c:pt>
                <c:pt idx="39">
                  <c:v>321</c:v>
                </c:pt>
                <c:pt idx="40">
                  <c:v>235</c:v>
                </c:pt>
                <c:pt idx="41">
                  <c:v>195</c:v>
                </c:pt>
                <c:pt idx="42">
                  <c:v>352</c:v>
                </c:pt>
                <c:pt idx="43">
                  <c:v>314</c:v>
                </c:pt>
                <c:pt idx="44">
                  <c:v>241</c:v>
                </c:pt>
                <c:pt idx="45">
                  <c:v>332</c:v>
                </c:pt>
                <c:pt idx="46">
                  <c:v>205</c:v>
                </c:pt>
                <c:pt idx="47">
                  <c:v>236</c:v>
                </c:pt>
                <c:pt idx="48">
                  <c:v>202</c:v>
                </c:pt>
                <c:pt idx="49">
                  <c:v>297</c:v>
                </c:pt>
                <c:pt idx="50">
                  <c:v>225</c:v>
                </c:pt>
                <c:pt idx="51">
                  <c:v>177</c:v>
                </c:pt>
                <c:pt idx="52">
                  <c:v>335</c:v>
                </c:pt>
                <c:pt idx="53">
                  <c:v>314</c:v>
                </c:pt>
              </c:numCache>
            </c:numRef>
          </c:xVal>
          <c:yVal>
            <c:numRef>
              <c:f>時間差分析!$D$2:$D$204</c:f>
              <c:numCache>
                <c:formatCode>0.00_);[Red]\(0.00\)</c:formatCode>
                <c:ptCount val="203"/>
                <c:pt idx="0">
                  <c:v>1.3888888888888888E-2</c:v>
                </c:pt>
                <c:pt idx="1">
                  <c:v>1.9230769230769232E-2</c:v>
                </c:pt>
                <c:pt idx="2">
                  <c:v>3.2454361054766734E-2</c:v>
                </c:pt>
                <c:pt idx="3">
                  <c:v>3.7335285505124452E-2</c:v>
                </c:pt>
                <c:pt idx="4">
                  <c:v>4.4576523031203567E-2</c:v>
                </c:pt>
                <c:pt idx="5">
                  <c:v>4.6511627906976744E-2</c:v>
                </c:pt>
                <c:pt idx="6">
                  <c:v>7.9476390836839647E-2</c:v>
                </c:pt>
                <c:pt idx="7">
                  <c:v>9.0225563909774445E-2</c:v>
                </c:pt>
                <c:pt idx="8">
                  <c:v>0.1</c:v>
                </c:pt>
                <c:pt idx="9">
                  <c:v>0.12014134275618375</c:v>
                </c:pt>
                <c:pt idx="10">
                  <c:v>0.125</c:v>
                </c:pt>
                <c:pt idx="11">
                  <c:v>0.22791519434628973</c:v>
                </c:pt>
                <c:pt idx="12">
                  <c:v>0.23234200743494424</c:v>
                </c:pt>
                <c:pt idx="13">
                  <c:v>0.2558659217877095</c:v>
                </c:pt>
                <c:pt idx="14">
                  <c:v>0.26666666666666666</c:v>
                </c:pt>
                <c:pt idx="15">
                  <c:v>0.28541882109617372</c:v>
                </c:pt>
                <c:pt idx="16">
                  <c:v>0.29921259842519687</c:v>
                </c:pt>
                <c:pt idx="17">
                  <c:v>0.33913043478260868</c:v>
                </c:pt>
                <c:pt idx="18">
                  <c:v>0.42307692307692307</c:v>
                </c:pt>
                <c:pt idx="19">
                  <c:v>0.452914798206278</c:v>
                </c:pt>
                <c:pt idx="20">
                  <c:v>0.47353760445682452</c:v>
                </c:pt>
                <c:pt idx="21">
                  <c:v>0.49169435215946838</c:v>
                </c:pt>
                <c:pt idx="22">
                  <c:v>0.56172839506172845</c:v>
                </c:pt>
                <c:pt idx="23">
                  <c:v>0.56825568797399784</c:v>
                </c:pt>
                <c:pt idx="24">
                  <c:v>0.57352941176470584</c:v>
                </c:pt>
                <c:pt idx="25">
                  <c:v>0.63088512241054617</c:v>
                </c:pt>
                <c:pt idx="26">
                  <c:v>0.63725910064239821</c:v>
                </c:pt>
                <c:pt idx="27">
                  <c:v>0.65675241157556274</c:v>
                </c:pt>
                <c:pt idx="28">
                  <c:v>0.7294639749390881</c:v>
                </c:pt>
                <c:pt idx="29">
                  <c:v>0.73230769230769222</c:v>
                </c:pt>
                <c:pt idx="30">
                  <c:v>0.74029754204398446</c:v>
                </c:pt>
                <c:pt idx="31">
                  <c:v>0.75170127377421037</c:v>
                </c:pt>
                <c:pt idx="32">
                  <c:v>0.76203966005665724</c:v>
                </c:pt>
                <c:pt idx="33">
                  <c:v>0.78169014084507038</c:v>
                </c:pt>
                <c:pt idx="34">
                  <c:v>0.79190593382553998</c:v>
                </c:pt>
                <c:pt idx="35">
                  <c:v>0.79279125384352578</c:v>
                </c:pt>
                <c:pt idx="36">
                  <c:v>0.79331306990881456</c:v>
                </c:pt>
                <c:pt idx="37">
                  <c:v>0.80538922155688619</c:v>
                </c:pt>
                <c:pt idx="38">
                  <c:v>0.81623277182235843</c:v>
                </c:pt>
                <c:pt idx="39">
                  <c:v>0.8484848484848484</c:v>
                </c:pt>
                <c:pt idx="40">
                  <c:v>0.85845588235294112</c:v>
                </c:pt>
                <c:pt idx="41">
                  <c:v>0.87579774177712322</c:v>
                </c:pt>
                <c:pt idx="42">
                  <c:v>0.87769784172661869</c:v>
                </c:pt>
                <c:pt idx="43">
                  <c:v>0.88800000000000001</c:v>
                </c:pt>
                <c:pt idx="44">
                  <c:v>0.88888888888888884</c:v>
                </c:pt>
                <c:pt idx="45">
                  <c:v>0.89830508474576276</c:v>
                </c:pt>
                <c:pt idx="46" formatCode="0.00_ ">
                  <c:v>0.9200661521499448</c:v>
                </c:pt>
                <c:pt idx="47">
                  <c:v>0.93515981735159814</c:v>
                </c:pt>
                <c:pt idx="48">
                  <c:v>0.96827495042961009</c:v>
                </c:pt>
                <c:pt idx="49">
                  <c:v>0.96969696969696972</c:v>
                </c:pt>
                <c:pt idx="50">
                  <c:v>0.97368421052631571</c:v>
                </c:pt>
                <c:pt idx="51">
                  <c:v>0.97428139183055973</c:v>
                </c:pt>
                <c:pt idx="52">
                  <c:v>0.97435897435897434</c:v>
                </c:pt>
                <c:pt idx="53">
                  <c:v>0.98795180722891573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時間差分析!$F$1</c:f>
              <c:strCache>
                <c:ptCount val="1"/>
                <c:pt idx="0">
                  <c:v>航空所要</c:v>
                </c:pt>
              </c:strCache>
            </c:strRef>
          </c:tx>
          <c:spPr>
            <a:ln w="28575">
              <a:noFill/>
            </a:ln>
          </c:spPr>
          <c:trendline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  <c:trendlineType val="poly"/>
            <c:order val="2"/>
            <c:dispRSqr val="1"/>
            <c:dispEq val="0"/>
            <c:trendlineLbl>
              <c:layout>
                <c:manualLayout>
                  <c:x val="-0.20447323283095331"/>
                  <c:y val="0.1600090988626421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 baseline="0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R² = 0.0301</a:t>
                    </a:r>
                    <a:endParaRPr lang="en-US" altLang="en-US">
                      <a:solidFill>
                        <a:schemeClr val="accent6">
                          <a:lumMod val="75000"/>
                        </a:schemeClr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時間差分析!$F$2:$F$55</c:f>
              <c:numCache>
                <c:formatCode>0.00_ </c:formatCode>
                <c:ptCount val="54"/>
                <c:pt idx="0">
                  <c:v>184.5</c:v>
                </c:pt>
                <c:pt idx="1">
                  <c:v>161</c:v>
                </c:pt>
                <c:pt idx="2">
                  <c:v>212.5</c:v>
                </c:pt>
                <c:pt idx="3">
                  <c:v>158</c:v>
                </c:pt>
                <c:pt idx="4">
                  <c:v>161.5</c:v>
                </c:pt>
                <c:pt idx="5">
                  <c:v>205.5</c:v>
                </c:pt>
                <c:pt idx="6">
                  <c:v>158</c:v>
                </c:pt>
                <c:pt idx="7">
                  <c:v>165.5</c:v>
                </c:pt>
                <c:pt idx="8">
                  <c:v>282</c:v>
                </c:pt>
                <c:pt idx="9">
                  <c:v>180</c:v>
                </c:pt>
                <c:pt idx="10">
                  <c:v>262</c:v>
                </c:pt>
                <c:pt idx="11">
                  <c:v>207</c:v>
                </c:pt>
                <c:pt idx="12">
                  <c:v>151.5</c:v>
                </c:pt>
                <c:pt idx="13">
                  <c:v>168</c:v>
                </c:pt>
                <c:pt idx="14">
                  <c:v>318</c:v>
                </c:pt>
                <c:pt idx="15">
                  <c:v>175.5</c:v>
                </c:pt>
                <c:pt idx="16">
                  <c:v>210.5</c:v>
                </c:pt>
                <c:pt idx="17">
                  <c:v>223.5</c:v>
                </c:pt>
                <c:pt idx="18">
                  <c:v>185</c:v>
                </c:pt>
                <c:pt idx="19">
                  <c:v>170</c:v>
                </c:pt>
                <c:pt idx="20">
                  <c:v>190</c:v>
                </c:pt>
                <c:pt idx="21">
                  <c:v>154.5</c:v>
                </c:pt>
                <c:pt idx="22">
                  <c:v>164</c:v>
                </c:pt>
                <c:pt idx="23">
                  <c:v>140</c:v>
                </c:pt>
                <c:pt idx="24">
                  <c:v>200</c:v>
                </c:pt>
                <c:pt idx="25">
                  <c:v>165</c:v>
                </c:pt>
                <c:pt idx="26">
                  <c:v>157</c:v>
                </c:pt>
                <c:pt idx="27">
                  <c:v>189</c:v>
                </c:pt>
                <c:pt idx="28">
                  <c:v>138</c:v>
                </c:pt>
                <c:pt idx="29">
                  <c:v>175.5</c:v>
                </c:pt>
                <c:pt idx="30">
                  <c:v>124</c:v>
                </c:pt>
                <c:pt idx="31">
                  <c:v>156.5</c:v>
                </c:pt>
                <c:pt idx="32">
                  <c:v>148</c:v>
                </c:pt>
                <c:pt idx="33">
                  <c:v>234.5</c:v>
                </c:pt>
                <c:pt idx="34">
                  <c:v>133.5</c:v>
                </c:pt>
                <c:pt idx="35">
                  <c:v>138</c:v>
                </c:pt>
                <c:pt idx="36">
                  <c:v>257</c:v>
                </c:pt>
                <c:pt idx="37">
                  <c:v>156.5</c:v>
                </c:pt>
                <c:pt idx="38">
                  <c:v>178</c:v>
                </c:pt>
                <c:pt idx="39">
                  <c:v>254.5</c:v>
                </c:pt>
                <c:pt idx="40">
                  <c:v>193</c:v>
                </c:pt>
                <c:pt idx="41">
                  <c:v>152</c:v>
                </c:pt>
                <c:pt idx="42">
                  <c:v>253</c:v>
                </c:pt>
                <c:pt idx="43">
                  <c:v>273</c:v>
                </c:pt>
                <c:pt idx="44">
                  <c:v>196.5</c:v>
                </c:pt>
                <c:pt idx="45">
                  <c:v>275.5</c:v>
                </c:pt>
                <c:pt idx="46" formatCode="0.0_ ">
                  <c:v>208.5</c:v>
                </c:pt>
                <c:pt idx="47">
                  <c:v>195.5</c:v>
                </c:pt>
                <c:pt idx="48">
                  <c:v>176.5</c:v>
                </c:pt>
                <c:pt idx="49">
                  <c:v>293</c:v>
                </c:pt>
                <c:pt idx="50">
                  <c:v>216.5</c:v>
                </c:pt>
                <c:pt idx="51">
                  <c:v>172</c:v>
                </c:pt>
                <c:pt idx="52">
                  <c:v>273</c:v>
                </c:pt>
                <c:pt idx="53">
                  <c:v>295.5</c:v>
                </c:pt>
              </c:numCache>
            </c:numRef>
          </c:xVal>
          <c:yVal>
            <c:numRef>
              <c:f>時間差分析!$D$2:$D$55</c:f>
              <c:numCache>
                <c:formatCode>0.00_);[Red]\(0.00\)</c:formatCode>
                <c:ptCount val="54"/>
                <c:pt idx="0">
                  <c:v>1.3888888888888888E-2</c:v>
                </c:pt>
                <c:pt idx="1">
                  <c:v>1.9230769230769232E-2</c:v>
                </c:pt>
                <c:pt idx="2">
                  <c:v>3.2454361054766734E-2</c:v>
                </c:pt>
                <c:pt idx="3">
                  <c:v>3.7335285505124452E-2</c:v>
                </c:pt>
                <c:pt idx="4">
                  <c:v>4.4576523031203567E-2</c:v>
                </c:pt>
                <c:pt idx="5">
                  <c:v>4.6511627906976744E-2</c:v>
                </c:pt>
                <c:pt idx="6">
                  <c:v>7.9476390836839647E-2</c:v>
                </c:pt>
                <c:pt idx="7">
                  <c:v>9.0225563909774445E-2</c:v>
                </c:pt>
                <c:pt idx="8">
                  <c:v>0.1</c:v>
                </c:pt>
                <c:pt idx="9">
                  <c:v>0.12014134275618375</c:v>
                </c:pt>
                <c:pt idx="10">
                  <c:v>0.125</c:v>
                </c:pt>
                <c:pt idx="11">
                  <c:v>0.22791519434628973</c:v>
                </c:pt>
                <c:pt idx="12">
                  <c:v>0.23234200743494424</c:v>
                </c:pt>
                <c:pt idx="13">
                  <c:v>0.2558659217877095</c:v>
                </c:pt>
                <c:pt idx="14">
                  <c:v>0.26666666666666666</c:v>
                </c:pt>
                <c:pt idx="15">
                  <c:v>0.28541882109617372</c:v>
                </c:pt>
                <c:pt idx="16">
                  <c:v>0.29921259842519687</c:v>
                </c:pt>
                <c:pt idx="17">
                  <c:v>0.33913043478260868</c:v>
                </c:pt>
                <c:pt idx="18">
                  <c:v>0.42307692307692307</c:v>
                </c:pt>
                <c:pt idx="19">
                  <c:v>0.452914798206278</c:v>
                </c:pt>
                <c:pt idx="20">
                  <c:v>0.47353760445682452</c:v>
                </c:pt>
                <c:pt idx="21">
                  <c:v>0.49169435215946838</c:v>
                </c:pt>
                <c:pt idx="22">
                  <c:v>0.56172839506172845</c:v>
                </c:pt>
                <c:pt idx="23">
                  <c:v>0.56825568797399784</c:v>
                </c:pt>
                <c:pt idx="24">
                  <c:v>0.57352941176470584</c:v>
                </c:pt>
                <c:pt idx="25">
                  <c:v>0.63088512241054617</c:v>
                </c:pt>
                <c:pt idx="26">
                  <c:v>0.63725910064239821</c:v>
                </c:pt>
                <c:pt idx="27">
                  <c:v>0.65675241157556274</c:v>
                </c:pt>
                <c:pt idx="28">
                  <c:v>0.7294639749390881</c:v>
                </c:pt>
                <c:pt idx="29">
                  <c:v>0.73230769230769222</c:v>
                </c:pt>
                <c:pt idx="30">
                  <c:v>0.74029754204398446</c:v>
                </c:pt>
                <c:pt idx="31">
                  <c:v>0.75170127377421037</c:v>
                </c:pt>
                <c:pt idx="32">
                  <c:v>0.76203966005665724</c:v>
                </c:pt>
                <c:pt idx="33">
                  <c:v>0.78169014084507038</c:v>
                </c:pt>
                <c:pt idx="34">
                  <c:v>0.79190593382553998</c:v>
                </c:pt>
                <c:pt idx="35">
                  <c:v>0.79279125384352578</c:v>
                </c:pt>
                <c:pt idx="36">
                  <c:v>0.79331306990881456</c:v>
                </c:pt>
                <c:pt idx="37">
                  <c:v>0.80538922155688619</c:v>
                </c:pt>
                <c:pt idx="38">
                  <c:v>0.81623277182235843</c:v>
                </c:pt>
                <c:pt idx="39">
                  <c:v>0.8484848484848484</c:v>
                </c:pt>
                <c:pt idx="40">
                  <c:v>0.85845588235294112</c:v>
                </c:pt>
                <c:pt idx="41">
                  <c:v>0.87579774177712322</c:v>
                </c:pt>
                <c:pt idx="42">
                  <c:v>0.87769784172661869</c:v>
                </c:pt>
                <c:pt idx="43">
                  <c:v>0.88800000000000001</c:v>
                </c:pt>
                <c:pt idx="44">
                  <c:v>0.88888888888888884</c:v>
                </c:pt>
                <c:pt idx="45">
                  <c:v>0.89830508474576276</c:v>
                </c:pt>
                <c:pt idx="46" formatCode="0.00_ ">
                  <c:v>0.9200661521499448</c:v>
                </c:pt>
                <c:pt idx="47">
                  <c:v>0.93515981735159814</c:v>
                </c:pt>
                <c:pt idx="48">
                  <c:v>0.96827495042961009</c:v>
                </c:pt>
                <c:pt idx="49">
                  <c:v>0.96969696969696972</c:v>
                </c:pt>
                <c:pt idx="50">
                  <c:v>0.97368421052631571</c:v>
                </c:pt>
                <c:pt idx="51">
                  <c:v>0.97428139183055973</c:v>
                </c:pt>
                <c:pt idx="52">
                  <c:v>0.97435897435897434</c:v>
                </c:pt>
                <c:pt idx="53">
                  <c:v>0.98795180722891573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時間差分析!$I$1</c:f>
              <c:strCache>
                <c:ptCount val="1"/>
                <c:pt idx="0">
                  <c:v>駅すぱあと航空駅間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7"/>
            <c:spPr>
              <a:ln>
                <a:solidFill>
                  <a:srgbClr val="FF0000"/>
                </a:solidFill>
              </a:ln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3"/>
            <c:dispRSqr val="1"/>
            <c:dispEq val="0"/>
            <c:trendlineLbl>
              <c:layout>
                <c:manualLayout>
                  <c:x val="9.1488164858026536E-2"/>
                  <c:y val="7.3121026538349371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</c:trendlineLbl>
          </c:trendline>
          <c:xVal>
            <c:numRef>
              <c:f>時間差分析!$I$2:$I$55</c:f>
              <c:numCache>
                <c:formatCode>General</c:formatCode>
                <c:ptCount val="54"/>
                <c:pt idx="0">
                  <c:v>247</c:v>
                </c:pt>
                <c:pt idx="1">
                  <c:v>210</c:v>
                </c:pt>
                <c:pt idx="2">
                  <c:v>261</c:v>
                </c:pt>
                <c:pt idx="3">
                  <c:v>214</c:v>
                </c:pt>
                <c:pt idx="4">
                  <c:v>250</c:v>
                </c:pt>
                <c:pt idx="5">
                  <c:v>236</c:v>
                </c:pt>
                <c:pt idx="6">
                  <c:v>214</c:v>
                </c:pt>
                <c:pt idx="7">
                  <c:v>226</c:v>
                </c:pt>
                <c:pt idx="8">
                  <c:v>352</c:v>
                </c:pt>
                <c:pt idx="9">
                  <c:v>269</c:v>
                </c:pt>
                <c:pt idx="10">
                  <c:v>312</c:v>
                </c:pt>
                <c:pt idx="11">
                  <c:v>276</c:v>
                </c:pt>
                <c:pt idx="12">
                  <c:v>230</c:v>
                </c:pt>
                <c:pt idx="13">
                  <c:v>220</c:v>
                </c:pt>
                <c:pt idx="14">
                  <c:v>323</c:v>
                </c:pt>
                <c:pt idx="15">
                  <c:v>232</c:v>
                </c:pt>
                <c:pt idx="16">
                  <c:v>328</c:v>
                </c:pt>
                <c:pt idx="17">
                  <c:v>315</c:v>
                </c:pt>
                <c:pt idx="18">
                  <c:v>250</c:v>
                </c:pt>
                <c:pt idx="19">
                  <c:v>229</c:v>
                </c:pt>
                <c:pt idx="20">
                  <c:v>218</c:v>
                </c:pt>
                <c:pt idx="21">
                  <c:v>212</c:v>
                </c:pt>
                <c:pt idx="22">
                  <c:v>218</c:v>
                </c:pt>
                <c:pt idx="23">
                  <c:v>196</c:v>
                </c:pt>
                <c:pt idx="24">
                  <c:v>250</c:v>
                </c:pt>
                <c:pt idx="25">
                  <c:v>226</c:v>
                </c:pt>
                <c:pt idx="26">
                  <c:v>269</c:v>
                </c:pt>
                <c:pt idx="27">
                  <c:v>254</c:v>
                </c:pt>
                <c:pt idx="28">
                  <c:v>215</c:v>
                </c:pt>
                <c:pt idx="29">
                  <c:v>243</c:v>
                </c:pt>
                <c:pt idx="30">
                  <c:v>156</c:v>
                </c:pt>
                <c:pt idx="31">
                  <c:v>225</c:v>
                </c:pt>
                <c:pt idx="32">
                  <c:v>244</c:v>
                </c:pt>
                <c:pt idx="33">
                  <c:v>274</c:v>
                </c:pt>
                <c:pt idx="34">
                  <c:v>197</c:v>
                </c:pt>
                <c:pt idx="35">
                  <c:v>204</c:v>
                </c:pt>
                <c:pt idx="36">
                  <c:v>327</c:v>
                </c:pt>
                <c:pt idx="37">
                  <c:v>223</c:v>
                </c:pt>
                <c:pt idx="38">
                  <c:v>229</c:v>
                </c:pt>
                <c:pt idx="39">
                  <c:v>347</c:v>
                </c:pt>
                <c:pt idx="40">
                  <c:v>309</c:v>
                </c:pt>
                <c:pt idx="41">
                  <c:v>207</c:v>
                </c:pt>
                <c:pt idx="42">
                  <c:v>308</c:v>
                </c:pt>
                <c:pt idx="43">
                  <c:v>347</c:v>
                </c:pt>
                <c:pt idx="44">
                  <c:v>250</c:v>
                </c:pt>
                <c:pt idx="45">
                  <c:v>336</c:v>
                </c:pt>
                <c:pt idx="46">
                  <c:v>258</c:v>
                </c:pt>
                <c:pt idx="47">
                  <c:v>261</c:v>
                </c:pt>
                <c:pt idx="48">
                  <c:v>236</c:v>
                </c:pt>
                <c:pt idx="49">
                  <c:v>362</c:v>
                </c:pt>
                <c:pt idx="50">
                  <c:v>246</c:v>
                </c:pt>
                <c:pt idx="51">
                  <c:v>211</c:v>
                </c:pt>
                <c:pt idx="52">
                  <c:v>322</c:v>
                </c:pt>
                <c:pt idx="53">
                  <c:v>333</c:v>
                </c:pt>
              </c:numCache>
            </c:numRef>
          </c:xVal>
          <c:yVal>
            <c:numRef>
              <c:f>時間差分析!$D$2:$D$55</c:f>
              <c:numCache>
                <c:formatCode>0.00_);[Red]\(0.00\)</c:formatCode>
                <c:ptCount val="54"/>
                <c:pt idx="0">
                  <c:v>1.3888888888888888E-2</c:v>
                </c:pt>
                <c:pt idx="1">
                  <c:v>1.9230769230769232E-2</c:v>
                </c:pt>
                <c:pt idx="2">
                  <c:v>3.2454361054766734E-2</c:v>
                </c:pt>
                <c:pt idx="3">
                  <c:v>3.7335285505124452E-2</c:v>
                </c:pt>
                <c:pt idx="4">
                  <c:v>4.4576523031203567E-2</c:v>
                </c:pt>
                <c:pt idx="5">
                  <c:v>4.6511627906976744E-2</c:v>
                </c:pt>
                <c:pt idx="6">
                  <c:v>7.9476390836839647E-2</c:v>
                </c:pt>
                <c:pt idx="7">
                  <c:v>9.0225563909774445E-2</c:v>
                </c:pt>
                <c:pt idx="8">
                  <c:v>0.1</c:v>
                </c:pt>
                <c:pt idx="9">
                  <c:v>0.12014134275618375</c:v>
                </c:pt>
                <c:pt idx="10">
                  <c:v>0.125</c:v>
                </c:pt>
                <c:pt idx="11">
                  <c:v>0.22791519434628973</c:v>
                </c:pt>
                <c:pt idx="12">
                  <c:v>0.23234200743494424</c:v>
                </c:pt>
                <c:pt idx="13">
                  <c:v>0.2558659217877095</c:v>
                </c:pt>
                <c:pt idx="14">
                  <c:v>0.26666666666666666</c:v>
                </c:pt>
                <c:pt idx="15">
                  <c:v>0.28541882109617372</c:v>
                </c:pt>
                <c:pt idx="16">
                  <c:v>0.29921259842519687</c:v>
                </c:pt>
                <c:pt idx="17">
                  <c:v>0.33913043478260868</c:v>
                </c:pt>
                <c:pt idx="18">
                  <c:v>0.42307692307692307</c:v>
                </c:pt>
                <c:pt idx="19">
                  <c:v>0.452914798206278</c:v>
                </c:pt>
                <c:pt idx="20">
                  <c:v>0.47353760445682452</c:v>
                </c:pt>
                <c:pt idx="21">
                  <c:v>0.49169435215946838</c:v>
                </c:pt>
                <c:pt idx="22">
                  <c:v>0.56172839506172845</c:v>
                </c:pt>
                <c:pt idx="23">
                  <c:v>0.56825568797399784</c:v>
                </c:pt>
                <c:pt idx="24">
                  <c:v>0.57352941176470584</c:v>
                </c:pt>
                <c:pt idx="25">
                  <c:v>0.63088512241054617</c:v>
                </c:pt>
                <c:pt idx="26">
                  <c:v>0.63725910064239821</c:v>
                </c:pt>
                <c:pt idx="27">
                  <c:v>0.65675241157556274</c:v>
                </c:pt>
                <c:pt idx="28">
                  <c:v>0.7294639749390881</c:v>
                </c:pt>
                <c:pt idx="29">
                  <c:v>0.73230769230769222</c:v>
                </c:pt>
                <c:pt idx="30">
                  <c:v>0.74029754204398446</c:v>
                </c:pt>
                <c:pt idx="31">
                  <c:v>0.75170127377421037</c:v>
                </c:pt>
                <c:pt idx="32">
                  <c:v>0.76203966005665724</c:v>
                </c:pt>
                <c:pt idx="33">
                  <c:v>0.78169014084507038</c:v>
                </c:pt>
                <c:pt idx="34">
                  <c:v>0.79190593382553998</c:v>
                </c:pt>
                <c:pt idx="35">
                  <c:v>0.79279125384352578</c:v>
                </c:pt>
                <c:pt idx="36">
                  <c:v>0.79331306990881456</c:v>
                </c:pt>
                <c:pt idx="37">
                  <c:v>0.80538922155688619</c:v>
                </c:pt>
                <c:pt idx="38">
                  <c:v>0.81623277182235843</c:v>
                </c:pt>
                <c:pt idx="39">
                  <c:v>0.8484848484848484</c:v>
                </c:pt>
                <c:pt idx="40">
                  <c:v>0.85845588235294112</c:v>
                </c:pt>
                <c:pt idx="41">
                  <c:v>0.87579774177712322</c:v>
                </c:pt>
                <c:pt idx="42">
                  <c:v>0.87769784172661869</c:v>
                </c:pt>
                <c:pt idx="43">
                  <c:v>0.88800000000000001</c:v>
                </c:pt>
                <c:pt idx="44">
                  <c:v>0.88888888888888884</c:v>
                </c:pt>
                <c:pt idx="45">
                  <c:v>0.89830508474576276</c:v>
                </c:pt>
                <c:pt idx="46" formatCode="0.00_ ">
                  <c:v>0.9200661521499448</c:v>
                </c:pt>
                <c:pt idx="47">
                  <c:v>0.93515981735159814</c:v>
                </c:pt>
                <c:pt idx="48">
                  <c:v>0.96827495042961009</c:v>
                </c:pt>
                <c:pt idx="49">
                  <c:v>0.96969696969696972</c:v>
                </c:pt>
                <c:pt idx="50">
                  <c:v>0.97368421052631571</c:v>
                </c:pt>
                <c:pt idx="51">
                  <c:v>0.97428139183055973</c:v>
                </c:pt>
                <c:pt idx="52">
                  <c:v>0.97435897435897434</c:v>
                </c:pt>
                <c:pt idx="53">
                  <c:v>0.98795180722891573</c:v>
                </c:pt>
              </c:numCache>
            </c:numRef>
          </c:yVal>
          <c:smooth val="0"/>
        </c:ser>
        <c:ser>
          <c:idx val="0"/>
          <c:order val="0"/>
          <c:tx>
            <c:strRef>
              <c:f>時間差分析!$H$1</c:f>
              <c:strCache>
                <c:ptCount val="1"/>
                <c:pt idx="0">
                  <c:v>駅すぱあと鉄道駅間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7"/>
            <c:spPr>
              <a:noFill/>
              <a:ln>
                <a:solidFill>
                  <a:srgbClr val="00B050"/>
                </a:solidFill>
              </a:ln>
            </c:spPr>
          </c:marker>
          <c:trendline>
            <c:spPr>
              <a:ln>
                <a:solidFill>
                  <a:srgbClr val="00B050"/>
                </a:solidFill>
              </a:ln>
            </c:spPr>
            <c:trendlineType val="poly"/>
            <c:order val="2"/>
            <c:dispRSqr val="1"/>
            <c:dispEq val="0"/>
            <c:trendlineLbl>
              <c:layout>
                <c:manualLayout>
                  <c:x val="-0.13258368634541995"/>
                  <c:y val="-0.37688748906386704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B050"/>
                      </a:solidFill>
                    </a:defRPr>
                  </a:pPr>
                  <a:endParaRPr lang="ja-JP"/>
                </a:p>
              </c:txPr>
            </c:trendlineLbl>
          </c:trendline>
          <c:xVal>
            <c:numRef>
              <c:f>時間差分析!$H$2:$H$204</c:f>
              <c:numCache>
                <c:formatCode>General</c:formatCode>
                <c:ptCount val="203"/>
                <c:pt idx="0">
                  <c:v>481</c:v>
                </c:pt>
                <c:pt idx="1">
                  <c:v>473</c:v>
                </c:pt>
                <c:pt idx="2">
                  <c:v>533</c:v>
                </c:pt>
                <c:pt idx="3">
                  <c:v>399</c:v>
                </c:pt>
                <c:pt idx="4">
                  <c:v>432</c:v>
                </c:pt>
                <c:pt idx="5">
                  <c:v>421</c:v>
                </c:pt>
                <c:pt idx="6">
                  <c:v>399</c:v>
                </c:pt>
                <c:pt idx="7">
                  <c:v>462</c:v>
                </c:pt>
                <c:pt idx="8">
                  <c:v>504</c:v>
                </c:pt>
                <c:pt idx="9">
                  <c:v>422</c:v>
                </c:pt>
                <c:pt idx="10">
                  <c:v>538</c:v>
                </c:pt>
                <c:pt idx="11">
                  <c:v>376</c:v>
                </c:pt>
                <c:pt idx="12">
                  <c:v>289</c:v>
                </c:pt>
                <c:pt idx="13">
                  <c:v>324</c:v>
                </c:pt>
                <c:pt idx="14">
                  <c:v>425</c:v>
                </c:pt>
                <c:pt idx="15">
                  <c:v>327</c:v>
                </c:pt>
                <c:pt idx="16">
                  <c:v>412</c:v>
                </c:pt>
                <c:pt idx="17">
                  <c:v>413</c:v>
                </c:pt>
                <c:pt idx="18">
                  <c:v>527</c:v>
                </c:pt>
                <c:pt idx="19">
                  <c:v>279</c:v>
                </c:pt>
                <c:pt idx="20">
                  <c:v>324</c:v>
                </c:pt>
                <c:pt idx="21">
                  <c:v>290</c:v>
                </c:pt>
                <c:pt idx="22">
                  <c:v>338</c:v>
                </c:pt>
                <c:pt idx="23">
                  <c:v>241</c:v>
                </c:pt>
                <c:pt idx="24">
                  <c:v>330</c:v>
                </c:pt>
                <c:pt idx="25">
                  <c:v>295</c:v>
                </c:pt>
                <c:pt idx="26">
                  <c:v>288</c:v>
                </c:pt>
                <c:pt idx="27">
                  <c:v>291</c:v>
                </c:pt>
                <c:pt idx="28">
                  <c:v>242</c:v>
                </c:pt>
                <c:pt idx="29">
                  <c:v>246</c:v>
                </c:pt>
                <c:pt idx="30">
                  <c:v>199</c:v>
                </c:pt>
                <c:pt idx="31">
                  <c:v>239</c:v>
                </c:pt>
                <c:pt idx="32">
                  <c:v>267</c:v>
                </c:pt>
                <c:pt idx="33">
                  <c:v>292</c:v>
                </c:pt>
                <c:pt idx="34">
                  <c:v>216</c:v>
                </c:pt>
                <c:pt idx="35">
                  <c:v>228</c:v>
                </c:pt>
                <c:pt idx="36">
                  <c:v>296</c:v>
                </c:pt>
                <c:pt idx="37">
                  <c:v>242</c:v>
                </c:pt>
                <c:pt idx="38">
                  <c:v>255</c:v>
                </c:pt>
                <c:pt idx="39">
                  <c:v>351</c:v>
                </c:pt>
                <c:pt idx="40">
                  <c:v>303</c:v>
                </c:pt>
                <c:pt idx="41">
                  <c:v>212</c:v>
                </c:pt>
                <c:pt idx="42">
                  <c:v>310</c:v>
                </c:pt>
                <c:pt idx="43">
                  <c:v>347</c:v>
                </c:pt>
                <c:pt idx="44">
                  <c:v>251</c:v>
                </c:pt>
                <c:pt idx="45">
                  <c:v>301</c:v>
                </c:pt>
                <c:pt idx="46">
                  <c:v>213</c:v>
                </c:pt>
                <c:pt idx="47">
                  <c:v>219</c:v>
                </c:pt>
                <c:pt idx="48">
                  <c:v>201</c:v>
                </c:pt>
                <c:pt idx="49">
                  <c:v>290</c:v>
                </c:pt>
                <c:pt idx="50">
                  <c:v>207</c:v>
                </c:pt>
                <c:pt idx="51">
                  <c:v>166</c:v>
                </c:pt>
                <c:pt idx="52">
                  <c:v>283</c:v>
                </c:pt>
                <c:pt idx="53">
                  <c:v>237</c:v>
                </c:pt>
              </c:numCache>
            </c:numRef>
          </c:xVal>
          <c:yVal>
            <c:numRef>
              <c:f>時間差分析!$D$2:$D$204</c:f>
              <c:numCache>
                <c:formatCode>0.00_);[Red]\(0.00\)</c:formatCode>
                <c:ptCount val="203"/>
                <c:pt idx="0">
                  <c:v>1.3888888888888888E-2</c:v>
                </c:pt>
                <c:pt idx="1">
                  <c:v>1.9230769230769232E-2</c:v>
                </c:pt>
                <c:pt idx="2">
                  <c:v>3.2454361054766734E-2</c:v>
                </c:pt>
                <c:pt idx="3">
                  <c:v>3.7335285505124452E-2</c:v>
                </c:pt>
                <c:pt idx="4">
                  <c:v>4.4576523031203567E-2</c:v>
                </c:pt>
                <c:pt idx="5">
                  <c:v>4.6511627906976744E-2</c:v>
                </c:pt>
                <c:pt idx="6">
                  <c:v>7.9476390836839647E-2</c:v>
                </c:pt>
                <c:pt idx="7">
                  <c:v>9.0225563909774445E-2</c:v>
                </c:pt>
                <c:pt idx="8">
                  <c:v>0.1</c:v>
                </c:pt>
                <c:pt idx="9">
                  <c:v>0.12014134275618375</c:v>
                </c:pt>
                <c:pt idx="10">
                  <c:v>0.125</c:v>
                </c:pt>
                <c:pt idx="11">
                  <c:v>0.22791519434628973</c:v>
                </c:pt>
                <c:pt idx="12">
                  <c:v>0.23234200743494424</c:v>
                </c:pt>
                <c:pt idx="13">
                  <c:v>0.2558659217877095</c:v>
                </c:pt>
                <c:pt idx="14">
                  <c:v>0.26666666666666666</c:v>
                </c:pt>
                <c:pt idx="15">
                  <c:v>0.28541882109617372</c:v>
                </c:pt>
                <c:pt idx="16">
                  <c:v>0.29921259842519687</c:v>
                </c:pt>
                <c:pt idx="17">
                  <c:v>0.33913043478260868</c:v>
                </c:pt>
                <c:pt idx="18">
                  <c:v>0.42307692307692307</c:v>
                </c:pt>
                <c:pt idx="19">
                  <c:v>0.452914798206278</c:v>
                </c:pt>
                <c:pt idx="20">
                  <c:v>0.47353760445682452</c:v>
                </c:pt>
                <c:pt idx="21">
                  <c:v>0.49169435215946838</c:v>
                </c:pt>
                <c:pt idx="22">
                  <c:v>0.56172839506172845</c:v>
                </c:pt>
                <c:pt idx="23">
                  <c:v>0.56825568797399784</c:v>
                </c:pt>
                <c:pt idx="24">
                  <c:v>0.57352941176470584</c:v>
                </c:pt>
                <c:pt idx="25">
                  <c:v>0.63088512241054617</c:v>
                </c:pt>
                <c:pt idx="26">
                  <c:v>0.63725910064239821</c:v>
                </c:pt>
                <c:pt idx="27">
                  <c:v>0.65675241157556274</c:v>
                </c:pt>
                <c:pt idx="28">
                  <c:v>0.7294639749390881</c:v>
                </c:pt>
                <c:pt idx="29">
                  <c:v>0.73230769230769222</c:v>
                </c:pt>
                <c:pt idx="30">
                  <c:v>0.74029754204398446</c:v>
                </c:pt>
                <c:pt idx="31">
                  <c:v>0.75170127377421037</c:v>
                </c:pt>
                <c:pt idx="32">
                  <c:v>0.76203966005665724</c:v>
                </c:pt>
                <c:pt idx="33">
                  <c:v>0.78169014084507038</c:v>
                </c:pt>
                <c:pt idx="34">
                  <c:v>0.79190593382553998</c:v>
                </c:pt>
                <c:pt idx="35">
                  <c:v>0.79279125384352578</c:v>
                </c:pt>
                <c:pt idx="36">
                  <c:v>0.79331306990881456</c:v>
                </c:pt>
                <c:pt idx="37">
                  <c:v>0.80538922155688619</c:v>
                </c:pt>
                <c:pt idx="38">
                  <c:v>0.81623277182235843</c:v>
                </c:pt>
                <c:pt idx="39">
                  <c:v>0.8484848484848484</c:v>
                </c:pt>
                <c:pt idx="40">
                  <c:v>0.85845588235294112</c:v>
                </c:pt>
                <c:pt idx="41">
                  <c:v>0.87579774177712322</c:v>
                </c:pt>
                <c:pt idx="42">
                  <c:v>0.87769784172661869</c:v>
                </c:pt>
                <c:pt idx="43">
                  <c:v>0.88800000000000001</c:v>
                </c:pt>
                <c:pt idx="44">
                  <c:v>0.88888888888888884</c:v>
                </c:pt>
                <c:pt idx="45">
                  <c:v>0.89830508474576276</c:v>
                </c:pt>
                <c:pt idx="46" formatCode="0.00_ ">
                  <c:v>0.9200661521499448</c:v>
                </c:pt>
                <c:pt idx="47">
                  <c:v>0.93515981735159814</c:v>
                </c:pt>
                <c:pt idx="48">
                  <c:v>0.96827495042961009</c:v>
                </c:pt>
                <c:pt idx="49">
                  <c:v>0.96969696969696972</c:v>
                </c:pt>
                <c:pt idx="50">
                  <c:v>0.97368421052631571</c:v>
                </c:pt>
                <c:pt idx="51">
                  <c:v>0.97428139183055973</c:v>
                </c:pt>
                <c:pt idx="52">
                  <c:v>0.97435897435897434</c:v>
                </c:pt>
                <c:pt idx="53">
                  <c:v>0.98795180722891573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時間差分析!$E$1</c:f>
              <c:strCache>
                <c:ptCount val="1"/>
                <c:pt idx="0">
                  <c:v>鉄道所要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trendline>
            <c:spPr>
              <a:ln>
                <a:solidFill>
                  <a:srgbClr val="00B0F0"/>
                </a:solidFill>
              </a:ln>
            </c:spPr>
            <c:trendlineType val="poly"/>
            <c:order val="2"/>
            <c:dispRSqr val="1"/>
            <c:dispEq val="0"/>
            <c:trendlineLbl>
              <c:layout>
                <c:manualLayout>
                  <c:x val="7.1275601396112651E-2"/>
                  <c:y val="-4.5339165937591137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B0F0"/>
                      </a:solidFill>
                    </a:defRPr>
                  </a:pPr>
                  <a:endParaRPr lang="ja-JP"/>
                </a:p>
              </c:txPr>
            </c:trendlineLbl>
          </c:trendline>
          <c:xVal>
            <c:numRef>
              <c:f>時間差分析!$E$2:$E$55</c:f>
              <c:numCache>
                <c:formatCode>General</c:formatCode>
                <c:ptCount val="54"/>
                <c:pt idx="0">
                  <c:v>494.5</c:v>
                </c:pt>
                <c:pt idx="1">
                  <c:v>478</c:v>
                </c:pt>
                <c:pt idx="2" formatCode="0.0_ ">
                  <c:v>536</c:v>
                </c:pt>
                <c:pt idx="3" formatCode="0.0_ ">
                  <c:v>388</c:v>
                </c:pt>
                <c:pt idx="4">
                  <c:v>438.5</c:v>
                </c:pt>
                <c:pt idx="5">
                  <c:v>427.5</c:v>
                </c:pt>
                <c:pt idx="6" formatCode="0.0_ ">
                  <c:v>388</c:v>
                </c:pt>
                <c:pt idx="7">
                  <c:v>464</c:v>
                </c:pt>
                <c:pt idx="8">
                  <c:v>509.5</c:v>
                </c:pt>
                <c:pt idx="9">
                  <c:v>414</c:v>
                </c:pt>
                <c:pt idx="10">
                  <c:v>554.5</c:v>
                </c:pt>
                <c:pt idx="11" formatCode="0.0_ ">
                  <c:v>365</c:v>
                </c:pt>
                <c:pt idx="12">
                  <c:v>330.5</c:v>
                </c:pt>
                <c:pt idx="13" formatCode="0.0_ ">
                  <c:v>351.5</c:v>
                </c:pt>
                <c:pt idx="14">
                  <c:v>433</c:v>
                </c:pt>
                <c:pt idx="15" formatCode="0.0_ ">
                  <c:v>335.5</c:v>
                </c:pt>
                <c:pt idx="16" formatCode="0.0_ ">
                  <c:v>393</c:v>
                </c:pt>
                <c:pt idx="17" formatCode="0.0_ ">
                  <c:v>389</c:v>
                </c:pt>
                <c:pt idx="18" formatCode="0.0_ ">
                  <c:v>480</c:v>
                </c:pt>
                <c:pt idx="19">
                  <c:v>306</c:v>
                </c:pt>
                <c:pt idx="20">
                  <c:v>278.5</c:v>
                </c:pt>
                <c:pt idx="21" formatCode="0.0_ ">
                  <c:v>316.5</c:v>
                </c:pt>
                <c:pt idx="22" formatCode="0.0_ ">
                  <c:v>341</c:v>
                </c:pt>
                <c:pt idx="23" formatCode="0.0_ ">
                  <c:v>237</c:v>
                </c:pt>
                <c:pt idx="24" formatCode="0.0_ ">
                  <c:v>320.5</c:v>
                </c:pt>
                <c:pt idx="25" formatCode="0.0_ ">
                  <c:v>307</c:v>
                </c:pt>
                <c:pt idx="26" formatCode="0.0_ ">
                  <c:v>257.5</c:v>
                </c:pt>
                <c:pt idx="27" formatCode="0.0_ ">
                  <c:v>273</c:v>
                </c:pt>
                <c:pt idx="28" formatCode="0.0_ ">
                  <c:v>227</c:v>
                </c:pt>
                <c:pt idx="29" formatCode="0.0_ ">
                  <c:v>259</c:v>
                </c:pt>
                <c:pt idx="30">
                  <c:v>220</c:v>
                </c:pt>
                <c:pt idx="31" formatCode="0.0_ ">
                  <c:v>230.5</c:v>
                </c:pt>
                <c:pt idx="32" formatCode="0.0_ ">
                  <c:v>251.5</c:v>
                </c:pt>
                <c:pt idx="33" formatCode="0.0_ ">
                  <c:v>322.5</c:v>
                </c:pt>
                <c:pt idx="34" formatCode="0.0_ ">
                  <c:v>202.5</c:v>
                </c:pt>
                <c:pt idx="35" formatCode="0.0_ ">
                  <c:v>227</c:v>
                </c:pt>
                <c:pt idx="36" formatCode="0.0_ ">
                  <c:v>266.5</c:v>
                </c:pt>
                <c:pt idx="37" formatCode="0.0_ ">
                  <c:v>230.5</c:v>
                </c:pt>
                <c:pt idx="38" formatCode="0.0_ ">
                  <c:v>236.5</c:v>
                </c:pt>
                <c:pt idx="39" formatCode="0.0_ ">
                  <c:v>318.5</c:v>
                </c:pt>
                <c:pt idx="40" formatCode="0.0_ ">
                  <c:v>290</c:v>
                </c:pt>
                <c:pt idx="41" formatCode="0.0_ ">
                  <c:v>206</c:v>
                </c:pt>
                <c:pt idx="42" formatCode="0.0_ ">
                  <c:v>326</c:v>
                </c:pt>
                <c:pt idx="43" formatCode="0.0_ ">
                  <c:v>322</c:v>
                </c:pt>
                <c:pt idx="44" formatCode="0.0_ ">
                  <c:v>240</c:v>
                </c:pt>
                <c:pt idx="45" formatCode="0.0_ ">
                  <c:v>270</c:v>
                </c:pt>
                <c:pt idx="46" formatCode="0.0_);[Red]\(0.0\)">
                  <c:v>193.5</c:v>
                </c:pt>
                <c:pt idx="47" formatCode="0.0_ ">
                  <c:v>230</c:v>
                </c:pt>
                <c:pt idx="48" formatCode="0.0_ ">
                  <c:v>201.5</c:v>
                </c:pt>
                <c:pt idx="49" formatCode="0.0_ ">
                  <c:v>293</c:v>
                </c:pt>
                <c:pt idx="50" formatCode="0.0_ ">
                  <c:v>211</c:v>
                </c:pt>
                <c:pt idx="51" formatCode="0.0_ ">
                  <c:v>177</c:v>
                </c:pt>
                <c:pt idx="52" formatCode="0.0_ ">
                  <c:v>297</c:v>
                </c:pt>
                <c:pt idx="53" formatCode="0.0_ ">
                  <c:v>241</c:v>
                </c:pt>
              </c:numCache>
            </c:numRef>
          </c:xVal>
          <c:yVal>
            <c:numRef>
              <c:f>時間差分析!$D$2:$D$55</c:f>
              <c:numCache>
                <c:formatCode>0.00_);[Red]\(0.00\)</c:formatCode>
                <c:ptCount val="54"/>
                <c:pt idx="0">
                  <c:v>1.3888888888888888E-2</c:v>
                </c:pt>
                <c:pt idx="1">
                  <c:v>1.9230769230769232E-2</c:v>
                </c:pt>
                <c:pt idx="2">
                  <c:v>3.2454361054766734E-2</c:v>
                </c:pt>
                <c:pt idx="3">
                  <c:v>3.7335285505124452E-2</c:v>
                </c:pt>
                <c:pt idx="4">
                  <c:v>4.4576523031203567E-2</c:v>
                </c:pt>
                <c:pt idx="5">
                  <c:v>4.6511627906976744E-2</c:v>
                </c:pt>
                <c:pt idx="6">
                  <c:v>7.9476390836839647E-2</c:v>
                </c:pt>
                <c:pt idx="7">
                  <c:v>9.0225563909774445E-2</c:v>
                </c:pt>
                <c:pt idx="8">
                  <c:v>0.1</c:v>
                </c:pt>
                <c:pt idx="9">
                  <c:v>0.12014134275618375</c:v>
                </c:pt>
                <c:pt idx="10">
                  <c:v>0.125</c:v>
                </c:pt>
                <c:pt idx="11">
                  <c:v>0.22791519434628973</c:v>
                </c:pt>
                <c:pt idx="12">
                  <c:v>0.23234200743494424</c:v>
                </c:pt>
                <c:pt idx="13">
                  <c:v>0.2558659217877095</c:v>
                </c:pt>
                <c:pt idx="14">
                  <c:v>0.26666666666666666</c:v>
                </c:pt>
                <c:pt idx="15">
                  <c:v>0.28541882109617372</c:v>
                </c:pt>
                <c:pt idx="16">
                  <c:v>0.29921259842519687</c:v>
                </c:pt>
                <c:pt idx="17">
                  <c:v>0.33913043478260868</c:v>
                </c:pt>
                <c:pt idx="18">
                  <c:v>0.42307692307692307</c:v>
                </c:pt>
                <c:pt idx="19">
                  <c:v>0.452914798206278</c:v>
                </c:pt>
                <c:pt idx="20">
                  <c:v>0.47353760445682452</c:v>
                </c:pt>
                <c:pt idx="21">
                  <c:v>0.49169435215946838</c:v>
                </c:pt>
                <c:pt idx="22">
                  <c:v>0.56172839506172845</c:v>
                </c:pt>
                <c:pt idx="23">
                  <c:v>0.56825568797399784</c:v>
                </c:pt>
                <c:pt idx="24">
                  <c:v>0.57352941176470584</c:v>
                </c:pt>
                <c:pt idx="25">
                  <c:v>0.63088512241054617</c:v>
                </c:pt>
                <c:pt idx="26">
                  <c:v>0.63725910064239821</c:v>
                </c:pt>
                <c:pt idx="27">
                  <c:v>0.65675241157556274</c:v>
                </c:pt>
                <c:pt idx="28">
                  <c:v>0.7294639749390881</c:v>
                </c:pt>
                <c:pt idx="29">
                  <c:v>0.73230769230769222</c:v>
                </c:pt>
                <c:pt idx="30">
                  <c:v>0.74029754204398446</c:v>
                </c:pt>
                <c:pt idx="31">
                  <c:v>0.75170127377421037</c:v>
                </c:pt>
                <c:pt idx="32">
                  <c:v>0.76203966005665724</c:v>
                </c:pt>
                <c:pt idx="33">
                  <c:v>0.78169014084507038</c:v>
                </c:pt>
                <c:pt idx="34">
                  <c:v>0.79190593382553998</c:v>
                </c:pt>
                <c:pt idx="35">
                  <c:v>0.79279125384352578</c:v>
                </c:pt>
                <c:pt idx="36">
                  <c:v>0.79331306990881456</c:v>
                </c:pt>
                <c:pt idx="37">
                  <c:v>0.80538922155688619</c:v>
                </c:pt>
                <c:pt idx="38">
                  <c:v>0.81623277182235843</c:v>
                </c:pt>
                <c:pt idx="39">
                  <c:v>0.8484848484848484</c:v>
                </c:pt>
                <c:pt idx="40">
                  <c:v>0.85845588235294112</c:v>
                </c:pt>
                <c:pt idx="41">
                  <c:v>0.87579774177712322</c:v>
                </c:pt>
                <c:pt idx="42">
                  <c:v>0.87769784172661869</c:v>
                </c:pt>
                <c:pt idx="43">
                  <c:v>0.88800000000000001</c:v>
                </c:pt>
                <c:pt idx="44">
                  <c:v>0.88888888888888884</c:v>
                </c:pt>
                <c:pt idx="45">
                  <c:v>0.89830508474576276</c:v>
                </c:pt>
                <c:pt idx="46" formatCode="0.00_ ">
                  <c:v>0.9200661521499448</c:v>
                </c:pt>
                <c:pt idx="47">
                  <c:v>0.93515981735159814</c:v>
                </c:pt>
                <c:pt idx="48">
                  <c:v>0.96827495042961009</c:v>
                </c:pt>
                <c:pt idx="49">
                  <c:v>0.96969696969696972</c:v>
                </c:pt>
                <c:pt idx="50">
                  <c:v>0.97368421052631571</c:v>
                </c:pt>
                <c:pt idx="51">
                  <c:v>0.97428139183055973</c:v>
                </c:pt>
                <c:pt idx="52">
                  <c:v>0.97435897435897434</c:v>
                </c:pt>
                <c:pt idx="53">
                  <c:v>0.98795180722891573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34816"/>
        <c:axId val="55835392"/>
      </c:scatterChart>
      <c:valAx>
        <c:axId val="55834816"/>
        <c:scaling>
          <c:orientation val="minMax"/>
          <c:min val="-200"/>
        </c:scaling>
        <c:delete val="0"/>
        <c:axPos val="b"/>
        <c:minorGridlines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35392"/>
        <c:crosses val="autoZero"/>
        <c:crossBetween val="midCat"/>
      </c:valAx>
      <c:valAx>
        <c:axId val="55835392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55834816"/>
        <c:crosses val="autoZero"/>
        <c:crossBetween val="midCat"/>
      </c:valAx>
    </c:plotArea>
    <c:legend>
      <c:legendPos val="r"/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1.3412912383569153E-2"/>
          <c:y val="5.9774161563137931E-2"/>
          <c:w val="0.19647627471205062"/>
          <c:h val="0.53143283756197146"/>
        </c:manualLayout>
      </c:layout>
      <c:overlay val="0"/>
      <c:spPr>
        <a:solidFill>
          <a:schemeClr val="bg2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8282</xdr:colOff>
      <xdr:row>1</xdr:row>
      <xdr:rowOff>1</xdr:rowOff>
    </xdr:from>
    <xdr:to>
      <xdr:col>13</xdr:col>
      <xdr:colOff>0</xdr:colOff>
      <xdr:row>25</xdr:row>
      <xdr:rowOff>173933</xdr:rowOff>
    </xdr:to>
    <xdr:graphicFrame macro="">
      <xdr:nvGraphicFramePr>
        <xdr:cNvPr id="19969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0.79881</cdr:x>
      <cdr:y>0.01758</cdr:y>
    </cdr:from>
    <cdr:to>
      <cdr:x>0.9869</cdr:x>
      <cdr:y>0.13846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105400" y="76201"/>
          <a:ext cx="1202139" cy="523874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 anchor="ctr" anchorCtr="0"/>
        <a:lstStyle xmlns:a="http://schemas.openxmlformats.org/drawingml/2006/main"/>
        <a:p xmlns:a="http://schemas.openxmlformats.org/drawingml/2006/main">
          <a:r>
            <a:rPr lang="ja-JP" altLang="en-US" sz="1100"/>
            <a:t>縦：鉄</a:t>
          </a:r>
          <a:r>
            <a:rPr lang="en-US" altLang="ja-JP" sz="1100"/>
            <a:t>vs</a:t>
          </a:r>
          <a:r>
            <a:rPr lang="ja-JP" altLang="en-US" sz="1100"/>
            <a:t>空シェア</a:t>
          </a:r>
          <a:endParaRPr lang="en-US" altLang="ja-JP" sz="1100"/>
        </a:p>
        <a:p xmlns:a="http://schemas.openxmlformats.org/drawingml/2006/main">
          <a:r>
            <a:rPr lang="ja-JP" altLang="en-US" sz="1100"/>
            <a:t>横：運賃・総額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6</xdr:row>
      <xdr:rowOff>161925</xdr:rowOff>
    </xdr:from>
    <xdr:to>
      <xdr:col>11</xdr:col>
      <xdr:colOff>38099</xdr:colOff>
      <xdr:row>31</xdr:row>
      <xdr:rowOff>161925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5</xdr:row>
      <xdr:rowOff>9525</xdr:rowOff>
    </xdr:from>
    <xdr:to>
      <xdr:col>21</xdr:col>
      <xdr:colOff>561974</xdr:colOff>
      <xdr:row>30</xdr:row>
      <xdr:rowOff>9525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0.69426</cdr:x>
      <cdr:y>0.26959</cdr:y>
    </cdr:from>
    <cdr:to>
      <cdr:x>0.94011</cdr:x>
      <cdr:y>0.40897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3754360" y="973227"/>
          <a:ext cx="1329508" cy="503147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 anchor="ctr" anchorCtr="0"/>
        <a:lstStyle xmlns:a="http://schemas.openxmlformats.org/drawingml/2006/main"/>
        <a:p xmlns:a="http://schemas.openxmlformats.org/drawingml/2006/main">
          <a:r>
            <a:rPr lang="ja-JP" altLang="en-US" sz="1100"/>
            <a:t>縦：鉄</a:t>
          </a:r>
          <a:r>
            <a:rPr lang="en-US" altLang="ja-JP" sz="1100"/>
            <a:t>vs</a:t>
          </a:r>
          <a:r>
            <a:rPr lang="ja-JP" altLang="en-US" sz="1100"/>
            <a:t>空シェア</a:t>
          </a:r>
          <a:endParaRPr lang="en-US" altLang="ja-JP" sz="1100"/>
        </a:p>
        <a:p xmlns:a="http://schemas.openxmlformats.org/drawingml/2006/main">
          <a:r>
            <a:rPr lang="ja-JP" altLang="en-US" sz="1100"/>
            <a:t>横：所要時間・差分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0.01455</cdr:x>
      <cdr:y>0.67403</cdr:y>
    </cdr:from>
    <cdr:to>
      <cdr:x>0.21014</cdr:x>
      <cdr:y>0.81341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5625" y="2889080"/>
          <a:ext cx="1285499" cy="597418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 anchor="ctr" anchorCtr="0"/>
        <a:lstStyle xmlns:a="http://schemas.openxmlformats.org/drawingml/2006/main"/>
        <a:p xmlns:a="http://schemas.openxmlformats.org/drawingml/2006/main">
          <a:r>
            <a:rPr lang="ja-JP" altLang="en-US" sz="1100"/>
            <a:t>縦：鉄</a:t>
          </a:r>
          <a:r>
            <a:rPr lang="en-US" altLang="ja-JP" sz="1100"/>
            <a:t>vs</a:t>
          </a:r>
          <a:r>
            <a:rPr lang="ja-JP" altLang="en-US" sz="1100"/>
            <a:t>空シェア</a:t>
          </a:r>
          <a:endParaRPr lang="en-US" altLang="ja-JP" sz="1100"/>
        </a:p>
        <a:p xmlns:a="http://schemas.openxmlformats.org/drawingml/2006/main">
          <a:r>
            <a:rPr lang="ja-JP" altLang="en-US" sz="1100"/>
            <a:t>横：所要時間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57"/>
  <sheetViews>
    <sheetView zoomScale="70" zoomScaleNormal="70" workbookViewId="0">
      <selection activeCell="A251" sqref="A251"/>
    </sheetView>
  </sheetViews>
  <sheetFormatPr defaultRowHeight="13.5"/>
  <cols>
    <col min="1" max="1" width="14.5" customWidth="1"/>
    <col min="2" max="2" width="9" customWidth="1"/>
    <col min="3" max="3" width="6.75" customWidth="1"/>
    <col min="4" max="4" width="9" customWidth="1"/>
    <col min="6" max="6" width="4.875" style="16" customWidth="1"/>
    <col min="7" max="7" width="14.125" customWidth="1"/>
    <col min="9" max="9" width="7.375" customWidth="1"/>
    <col min="13" max="15" width="9" style="16"/>
  </cols>
  <sheetData>
    <row r="1" spans="1:11">
      <c r="A1" t="s">
        <v>0</v>
      </c>
    </row>
    <row r="3" spans="1:11">
      <c r="A3" s="16"/>
      <c r="B3" s="16"/>
      <c r="C3" s="16"/>
      <c r="J3" s="16"/>
    </row>
    <row r="4" spans="1:11">
      <c r="A4" s="16"/>
      <c r="B4" s="16"/>
      <c r="C4" s="16"/>
      <c r="D4" s="16"/>
      <c r="E4" s="16"/>
      <c r="G4" s="16"/>
      <c r="H4" s="16"/>
      <c r="I4" s="16"/>
      <c r="J4" s="16"/>
    </row>
    <row r="5" spans="1:11">
      <c r="A5" s="16"/>
      <c r="B5" s="16"/>
      <c r="C5" s="16"/>
      <c r="D5" s="16"/>
      <c r="E5" s="16"/>
      <c r="G5" s="16"/>
      <c r="H5" s="16"/>
      <c r="I5" s="16"/>
      <c r="J5" s="16"/>
    </row>
    <row r="6" spans="1:11">
      <c r="A6" s="16"/>
      <c r="B6" s="16"/>
      <c r="C6" s="16"/>
      <c r="D6" s="16"/>
      <c r="E6" s="16"/>
      <c r="G6" s="16"/>
      <c r="H6" s="16"/>
      <c r="I6" s="16"/>
      <c r="J6" s="16"/>
    </row>
    <row r="7" spans="1:11">
      <c r="A7" s="16"/>
      <c r="B7" s="16"/>
      <c r="C7" s="16"/>
      <c r="D7" t="s">
        <v>73</v>
      </c>
      <c r="F7" s="16" t="s">
        <v>70</v>
      </c>
      <c r="H7" t="s">
        <v>71</v>
      </c>
      <c r="I7" s="16"/>
      <c r="J7" s="16"/>
    </row>
    <row r="8" spans="1:11">
      <c r="A8" s="16" t="s">
        <v>81</v>
      </c>
      <c r="B8" s="16" t="s">
        <v>82</v>
      </c>
      <c r="C8" s="16" t="s">
        <v>83</v>
      </c>
      <c r="D8" s="16" t="s">
        <v>80</v>
      </c>
      <c r="E8" s="16" t="s">
        <v>74</v>
      </c>
      <c r="F8" s="16" t="s">
        <v>69</v>
      </c>
      <c r="G8" s="16" t="s">
        <v>74</v>
      </c>
      <c r="H8" s="16" t="s">
        <v>69</v>
      </c>
      <c r="I8" s="16" t="s">
        <v>74</v>
      </c>
      <c r="J8" s="16"/>
    </row>
    <row r="9" spans="1:11">
      <c r="A9" s="16"/>
      <c r="B9" s="16"/>
      <c r="C9" s="16"/>
      <c r="I9" s="16"/>
      <c r="J9" s="16"/>
    </row>
    <row r="10" spans="1:11">
      <c r="A10" s="17" t="s">
        <v>1</v>
      </c>
      <c r="B10" s="17" t="s">
        <v>72</v>
      </c>
      <c r="C10" s="17" t="s">
        <v>13</v>
      </c>
      <c r="D10" s="17">
        <f>(D13+J13)/2</f>
        <v>290</v>
      </c>
      <c r="E10" s="17">
        <f>(C13+I13)/2</f>
        <v>79.25</v>
      </c>
      <c r="F10" s="16">
        <f>((D13-D12)+(J13-J12))/2</f>
        <v>97</v>
      </c>
      <c r="G10" s="17">
        <f>100*(B13+H13)/(B12+B13+H12+H13)</f>
        <v>85.845588235294116</v>
      </c>
      <c r="H10" s="17">
        <f>(C15*D15+C16*D16+I15*J15+I16*J16)/(C15+C16+I15+I16)-((D13)+(J13))/2</f>
        <v>211.81456953642385</v>
      </c>
      <c r="I10" s="17">
        <f>100*(B13+H13)/(B13+B14+B15+H13+H14+H15)</f>
        <v>95.306122448979593</v>
      </c>
      <c r="J10" s="17"/>
    </row>
    <row r="11" spans="1:11" ht="13.5" customHeight="1">
      <c r="A11" s="10" t="s">
        <v>2</v>
      </c>
      <c r="B11" s="10" t="s">
        <v>3</v>
      </c>
      <c r="C11" s="10" t="s">
        <v>4</v>
      </c>
      <c r="D11" s="10" t="s">
        <v>5</v>
      </c>
      <c r="E11" s="19" t="s">
        <v>6</v>
      </c>
      <c r="F11" s="15"/>
      <c r="G11" s="23" t="s">
        <v>2</v>
      </c>
      <c r="H11" s="10" t="s">
        <v>3</v>
      </c>
      <c r="I11" s="10" t="s">
        <v>4</v>
      </c>
      <c r="J11" s="10" t="s">
        <v>5</v>
      </c>
      <c r="K11" s="10" t="s">
        <v>6</v>
      </c>
    </row>
    <row r="12" spans="1:11">
      <c r="A12" s="2" t="s">
        <v>7</v>
      </c>
      <c r="B12" s="3">
        <v>38</v>
      </c>
      <c r="C12" s="3">
        <v>12.9</v>
      </c>
      <c r="D12" s="3">
        <v>196</v>
      </c>
      <c r="E12" s="20"/>
      <c r="F12" s="15"/>
      <c r="G12" s="24" t="s">
        <v>7</v>
      </c>
      <c r="H12" s="3">
        <v>39</v>
      </c>
      <c r="I12" s="3">
        <v>13.2</v>
      </c>
      <c r="J12" s="3">
        <v>190</v>
      </c>
      <c r="K12" s="8"/>
    </row>
    <row r="13" spans="1:11">
      <c r="A13" s="1" t="s">
        <v>8</v>
      </c>
      <c r="B13" s="5">
        <v>236</v>
      </c>
      <c r="C13" s="5">
        <v>80.2</v>
      </c>
      <c r="D13" s="5">
        <v>290</v>
      </c>
      <c r="E13" s="21">
        <v>637</v>
      </c>
      <c r="F13" s="15"/>
      <c r="G13" s="25" t="s">
        <v>8</v>
      </c>
      <c r="H13" s="5">
        <v>231</v>
      </c>
      <c r="I13" s="5">
        <v>78.3</v>
      </c>
      <c r="J13" s="5">
        <v>290</v>
      </c>
      <c r="K13" s="5">
        <v>637</v>
      </c>
    </row>
    <row r="14" spans="1:11" ht="13.5" customHeight="1">
      <c r="A14" s="2" t="s">
        <v>9</v>
      </c>
      <c r="B14" s="3">
        <v>0</v>
      </c>
      <c r="C14" s="3">
        <v>0</v>
      </c>
      <c r="D14" s="4"/>
      <c r="E14" s="22"/>
      <c r="F14" s="15"/>
      <c r="G14" s="24" t="s">
        <v>9</v>
      </c>
      <c r="H14" s="3">
        <v>0</v>
      </c>
      <c r="I14" s="3">
        <v>0</v>
      </c>
      <c r="J14" s="4"/>
      <c r="K14" s="4"/>
    </row>
    <row r="15" spans="1:11">
      <c r="A15" s="2" t="s">
        <v>10</v>
      </c>
      <c r="B15" s="3">
        <v>9</v>
      </c>
      <c r="C15" s="3">
        <v>3</v>
      </c>
      <c r="D15" s="3">
        <v>505</v>
      </c>
      <c r="E15" s="20"/>
      <c r="F15" s="15"/>
      <c r="G15" s="24" t="s">
        <v>10</v>
      </c>
      <c r="H15" s="3">
        <v>14</v>
      </c>
      <c r="I15" s="3">
        <v>4.7</v>
      </c>
      <c r="J15" s="3">
        <v>505</v>
      </c>
      <c r="K15" s="8"/>
    </row>
    <row r="16" spans="1:11">
      <c r="A16" s="1" t="s">
        <v>11</v>
      </c>
      <c r="B16" s="5">
        <v>11</v>
      </c>
      <c r="C16" s="5">
        <v>3.7</v>
      </c>
      <c r="D16" s="5">
        <v>508</v>
      </c>
      <c r="E16" s="21">
        <v>679</v>
      </c>
      <c r="F16" s="15"/>
      <c r="G16" s="25" t="s">
        <v>11</v>
      </c>
      <c r="H16" s="5">
        <v>11</v>
      </c>
      <c r="I16" s="5">
        <v>3.7</v>
      </c>
      <c r="J16" s="5">
        <v>489</v>
      </c>
      <c r="K16" s="5">
        <v>675</v>
      </c>
    </row>
    <row r="17" spans="1:11">
      <c r="A17" s="2" t="s">
        <v>12</v>
      </c>
      <c r="B17" s="3">
        <v>294</v>
      </c>
      <c r="C17" s="3">
        <v>100</v>
      </c>
      <c r="D17" s="4"/>
      <c r="E17" s="16"/>
      <c r="F17" s="15"/>
      <c r="G17" s="24" t="s">
        <v>12</v>
      </c>
      <c r="H17" s="3">
        <v>295</v>
      </c>
      <c r="I17" s="3">
        <v>100</v>
      </c>
      <c r="J17" s="4"/>
      <c r="K17" s="6"/>
    </row>
    <row r="18" spans="1:11">
      <c r="A18" s="18"/>
      <c r="B18" s="18"/>
      <c r="C18" s="18"/>
      <c r="D18" s="18"/>
      <c r="E18" s="18"/>
      <c r="G18" s="18"/>
      <c r="H18" s="18"/>
      <c r="I18" s="18"/>
      <c r="J18" s="18"/>
      <c r="K18" s="18"/>
    </row>
    <row r="19" spans="1:11">
      <c r="B19" s="16"/>
      <c r="C19" s="16"/>
    </row>
    <row r="20" spans="1:11">
      <c r="A20" t="s">
        <v>1</v>
      </c>
      <c r="B20" t="s">
        <v>72</v>
      </c>
      <c r="C20" t="s">
        <v>14</v>
      </c>
      <c r="D20" s="17">
        <f>(D23+J23)/2</f>
        <v>480</v>
      </c>
      <c r="E20" s="17">
        <f>(C23+I23)/2</f>
        <v>31.45</v>
      </c>
      <c r="F20" s="16">
        <f>((D23-D22)+(J23-J22))/2</f>
        <v>295</v>
      </c>
      <c r="G20" s="17">
        <f>100*(B23+H23)/(B22+B23+H22+H23)</f>
        <v>42.307692307692307</v>
      </c>
      <c r="H20" s="17">
        <f>(C25*D25+C26*D26+I25*J25+I26*J26)/(C25+C26+I25+I26)-((D23)+(J23))/2</f>
        <v>59.496047430830004</v>
      </c>
      <c r="I20" s="17">
        <f>100*(B23+H23)/(B23+B24+B25+H23+H24+H25)</f>
        <v>56.204379562043798</v>
      </c>
    </row>
    <row r="21" spans="1:11" ht="13.5" customHeight="1">
      <c r="A21" s="10" t="s">
        <v>2</v>
      </c>
      <c r="B21" s="10" t="s">
        <v>3</v>
      </c>
      <c r="C21" s="10" t="s">
        <v>4</v>
      </c>
      <c r="D21" s="10" t="s">
        <v>5</v>
      </c>
      <c r="E21" s="19" t="s">
        <v>6</v>
      </c>
      <c r="F21" s="15"/>
      <c r="G21" s="23" t="s">
        <v>2</v>
      </c>
      <c r="H21" s="10" t="s">
        <v>3</v>
      </c>
      <c r="I21" s="10" t="s">
        <v>4</v>
      </c>
      <c r="J21" s="10" t="s">
        <v>5</v>
      </c>
      <c r="K21" s="10" t="s">
        <v>6</v>
      </c>
    </row>
    <row r="22" spans="1:11">
      <c r="A22" s="2" t="s">
        <v>7</v>
      </c>
      <c r="B22" s="3">
        <v>53</v>
      </c>
      <c r="C22" s="3">
        <v>44.9</v>
      </c>
      <c r="D22" s="3">
        <v>185</v>
      </c>
      <c r="E22" s="20"/>
      <c r="F22" s="15"/>
      <c r="G22" s="24" t="s">
        <v>7</v>
      </c>
      <c r="H22" s="3">
        <v>52</v>
      </c>
      <c r="I22" s="3">
        <v>41.2</v>
      </c>
      <c r="J22" s="3">
        <v>185</v>
      </c>
      <c r="K22" s="8"/>
    </row>
    <row r="23" spans="1:11">
      <c r="A23" s="1" t="s">
        <v>8</v>
      </c>
      <c r="B23" s="5">
        <v>35</v>
      </c>
      <c r="C23" s="5">
        <v>29.6</v>
      </c>
      <c r="D23" s="5">
        <v>480</v>
      </c>
      <c r="E23" s="21">
        <v>791</v>
      </c>
      <c r="F23" s="15"/>
      <c r="G23" s="25" t="s">
        <v>8</v>
      </c>
      <c r="H23" s="5">
        <v>42</v>
      </c>
      <c r="I23" s="5">
        <v>33.299999999999997</v>
      </c>
      <c r="J23" s="5">
        <v>480</v>
      </c>
      <c r="K23" s="5">
        <v>791</v>
      </c>
    </row>
    <row r="24" spans="1:11" ht="13.5" customHeight="1">
      <c r="A24" s="2" t="s">
        <v>9</v>
      </c>
      <c r="B24" s="3">
        <v>0</v>
      </c>
      <c r="C24" s="3">
        <v>0</v>
      </c>
      <c r="D24" s="8"/>
      <c r="E24" s="20"/>
      <c r="F24" s="15"/>
      <c r="G24" s="24" t="s">
        <v>9</v>
      </c>
      <c r="H24" s="3">
        <v>0</v>
      </c>
      <c r="I24" s="3">
        <v>0</v>
      </c>
      <c r="J24" s="8"/>
      <c r="K24" s="8"/>
    </row>
    <row r="25" spans="1:11">
      <c r="A25" s="2" t="s">
        <v>10</v>
      </c>
      <c r="B25" s="3">
        <v>29</v>
      </c>
      <c r="C25" s="3">
        <v>24.5</v>
      </c>
      <c r="D25" s="3">
        <v>540</v>
      </c>
      <c r="E25" s="20"/>
      <c r="F25" s="15"/>
      <c r="G25" s="24" t="s">
        <v>10</v>
      </c>
      <c r="H25" s="3">
        <v>31</v>
      </c>
      <c r="I25" s="3">
        <v>24.6</v>
      </c>
      <c r="J25" s="3">
        <v>540</v>
      </c>
      <c r="K25" s="8"/>
    </row>
    <row r="26" spans="1:11">
      <c r="A26" s="1" t="s">
        <v>11</v>
      </c>
      <c r="B26" s="5">
        <v>1</v>
      </c>
      <c r="C26" s="5">
        <v>0.8</v>
      </c>
      <c r="D26" s="5">
        <v>523</v>
      </c>
      <c r="E26" s="21">
        <v>696</v>
      </c>
      <c r="F26" s="15"/>
      <c r="G26" s="25" t="s">
        <v>11</v>
      </c>
      <c r="H26" s="5">
        <v>1</v>
      </c>
      <c r="I26" s="5">
        <v>0.7</v>
      </c>
      <c r="J26" s="5">
        <v>523</v>
      </c>
      <c r="K26" s="5">
        <v>704</v>
      </c>
    </row>
    <row r="27" spans="1:11">
      <c r="A27" s="2" t="s">
        <v>12</v>
      </c>
      <c r="B27" s="3">
        <v>118</v>
      </c>
      <c r="C27" s="3">
        <v>100</v>
      </c>
      <c r="D27" s="8"/>
      <c r="E27" s="16"/>
      <c r="F27" s="15"/>
      <c r="G27" s="24" t="s">
        <v>12</v>
      </c>
      <c r="H27" s="3">
        <v>126</v>
      </c>
      <c r="I27" s="3">
        <v>100</v>
      </c>
      <c r="J27" s="8"/>
      <c r="K27" s="6"/>
    </row>
    <row r="28" spans="1:11">
      <c r="A28" s="18"/>
      <c r="B28" s="18"/>
      <c r="C28" s="18"/>
      <c r="D28" s="18"/>
      <c r="E28" s="18"/>
      <c r="G28" s="18"/>
      <c r="H28" s="18"/>
      <c r="I28" s="18"/>
      <c r="J28" s="18"/>
      <c r="K28" s="18"/>
    </row>
    <row r="29" spans="1:11">
      <c r="B29" s="16"/>
      <c r="C29" s="16"/>
      <c r="D29" s="16"/>
      <c r="E29" s="16"/>
      <c r="G29" s="16"/>
      <c r="H29" s="16"/>
      <c r="I29" s="16"/>
    </row>
    <row r="30" spans="1:11">
      <c r="A30" t="s">
        <v>1</v>
      </c>
      <c r="B30" t="s">
        <v>72</v>
      </c>
      <c r="C30" t="s">
        <v>15</v>
      </c>
      <c r="D30" s="17">
        <f>(D33+J33)/2</f>
        <v>341</v>
      </c>
      <c r="E30" s="17">
        <f>(C33+I33)/2</f>
        <v>51.1</v>
      </c>
      <c r="F30" s="16">
        <f>((D33-D32)+(J33-J32))/2</f>
        <v>177</v>
      </c>
      <c r="G30" s="17">
        <f>100*(B33+H33)/(B32+B33+H32+H33)</f>
        <v>56.172839506172842</v>
      </c>
      <c r="H30" s="17">
        <f>(C35*D35+C36*D36+I35*J35+I36*J36)/(C35+C36+I35+I36)-((D33)+(J33))/2</f>
        <v>227.03370786516848</v>
      </c>
      <c r="I30" s="17">
        <f>100*(B33+H33)/(B33+B34+B35+H33+H34+H35)</f>
        <v>85.84905660377359</v>
      </c>
    </row>
    <row r="31" spans="1:11" ht="13.5" customHeight="1">
      <c r="A31" s="10" t="s">
        <v>2</v>
      </c>
      <c r="B31" s="10" t="s">
        <v>3</v>
      </c>
      <c r="C31" s="10" t="s">
        <v>4</v>
      </c>
      <c r="D31" s="10" t="s">
        <v>5</v>
      </c>
      <c r="E31" s="19" t="s">
        <v>6</v>
      </c>
      <c r="F31" s="15"/>
      <c r="G31" s="23" t="s">
        <v>2</v>
      </c>
      <c r="H31" s="10" t="s">
        <v>3</v>
      </c>
      <c r="I31" s="10" t="s">
        <v>4</v>
      </c>
      <c r="J31" s="10" t="s">
        <v>5</v>
      </c>
      <c r="K31" s="10" t="s">
        <v>6</v>
      </c>
    </row>
    <row r="32" spans="1:11">
      <c r="A32" s="2" t="s">
        <v>7</v>
      </c>
      <c r="B32" s="3">
        <v>72</v>
      </c>
      <c r="C32" s="3">
        <v>40</v>
      </c>
      <c r="D32" s="3">
        <v>164</v>
      </c>
      <c r="E32" s="20"/>
      <c r="F32" s="15"/>
      <c r="G32" s="24" t="s">
        <v>7</v>
      </c>
      <c r="H32" s="3">
        <v>70</v>
      </c>
      <c r="I32" s="3">
        <v>39.700000000000003</v>
      </c>
      <c r="J32" s="3">
        <v>164</v>
      </c>
      <c r="K32" s="8"/>
    </row>
    <row r="33" spans="1:11">
      <c r="A33" s="1" t="s">
        <v>8</v>
      </c>
      <c r="B33" s="5">
        <v>92</v>
      </c>
      <c r="C33" s="5">
        <v>51.1</v>
      </c>
      <c r="D33" s="5">
        <v>342</v>
      </c>
      <c r="E33" s="21">
        <v>728</v>
      </c>
      <c r="F33" s="15"/>
      <c r="G33" s="25" t="s">
        <v>8</v>
      </c>
      <c r="H33" s="5">
        <v>90</v>
      </c>
      <c r="I33" s="5">
        <v>51.1</v>
      </c>
      <c r="J33" s="5">
        <v>340</v>
      </c>
      <c r="K33" s="5">
        <v>728</v>
      </c>
    </row>
    <row r="34" spans="1:11" ht="13.5" customHeight="1">
      <c r="A34" s="2" t="s">
        <v>9</v>
      </c>
      <c r="B34" s="3">
        <v>0</v>
      </c>
      <c r="C34" s="3">
        <v>0</v>
      </c>
      <c r="D34" s="8"/>
      <c r="E34" s="20"/>
      <c r="F34" s="15"/>
      <c r="G34" s="24" t="s">
        <v>9</v>
      </c>
      <c r="H34" s="3">
        <v>0</v>
      </c>
      <c r="I34" s="3">
        <v>0</v>
      </c>
      <c r="J34" s="8"/>
      <c r="K34" s="8"/>
    </row>
    <row r="35" spans="1:11">
      <c r="A35" s="2" t="s">
        <v>10</v>
      </c>
      <c r="B35" s="3">
        <v>15</v>
      </c>
      <c r="C35" s="3">
        <v>8.3000000000000007</v>
      </c>
      <c r="D35" s="3">
        <v>570</v>
      </c>
      <c r="E35" s="20"/>
      <c r="F35" s="15"/>
      <c r="G35" s="24" t="s">
        <v>10</v>
      </c>
      <c r="H35" s="3">
        <v>15</v>
      </c>
      <c r="I35" s="3">
        <v>8.5</v>
      </c>
      <c r="J35" s="3">
        <v>570</v>
      </c>
      <c r="K35" s="8"/>
    </row>
    <row r="36" spans="1:11">
      <c r="A36" s="1" t="s">
        <v>11</v>
      </c>
      <c r="B36" s="5">
        <v>1</v>
      </c>
      <c r="C36" s="5">
        <v>0.5</v>
      </c>
      <c r="D36" s="5">
        <v>543</v>
      </c>
      <c r="E36" s="21">
        <v>728</v>
      </c>
      <c r="F36" s="15"/>
      <c r="G36" s="25" t="s">
        <v>11</v>
      </c>
      <c r="H36" s="5">
        <v>1</v>
      </c>
      <c r="I36" s="5">
        <v>0.5</v>
      </c>
      <c r="J36" s="5">
        <v>527</v>
      </c>
      <c r="K36" s="5">
        <v>725</v>
      </c>
    </row>
    <row r="37" spans="1:11">
      <c r="A37" s="2" t="s">
        <v>12</v>
      </c>
      <c r="B37" s="3">
        <v>180</v>
      </c>
      <c r="C37" s="3">
        <v>100</v>
      </c>
      <c r="D37" s="8"/>
      <c r="E37" s="16"/>
      <c r="F37" s="15"/>
      <c r="G37" s="24" t="s">
        <v>12</v>
      </c>
      <c r="H37" s="3">
        <v>176</v>
      </c>
      <c r="I37" s="3">
        <v>100</v>
      </c>
      <c r="J37" s="8"/>
      <c r="K37" s="6"/>
    </row>
    <row r="38" spans="1:11">
      <c r="A38" s="18"/>
      <c r="B38" s="18"/>
      <c r="C38" s="18"/>
      <c r="D38" s="18"/>
      <c r="E38" s="18"/>
      <c r="G38" s="18"/>
      <c r="H38" s="18"/>
      <c r="I38" s="18"/>
      <c r="J38" s="18"/>
      <c r="K38" s="18"/>
    </row>
    <row r="39" spans="1:11">
      <c r="B39" s="16"/>
      <c r="C39" s="16"/>
      <c r="D39" s="16"/>
      <c r="E39" s="16"/>
      <c r="G39" s="16"/>
      <c r="H39" s="16"/>
      <c r="I39" s="16"/>
    </row>
    <row r="40" spans="1:11">
      <c r="A40" t="s">
        <v>1</v>
      </c>
      <c r="B40" t="s">
        <v>72</v>
      </c>
      <c r="C40" t="s">
        <v>16</v>
      </c>
      <c r="D40" s="17">
        <f>(D43+J43)/2</f>
        <v>275</v>
      </c>
      <c r="E40" s="17">
        <f>(C43+I43)/2</f>
        <v>93.85</v>
      </c>
      <c r="F40" s="16">
        <f>((D43-D42)+(J43-J42))/2</f>
        <v>275</v>
      </c>
      <c r="G40" s="17">
        <f>100*(B43+H43)/(B42+B43+H42+H43)</f>
        <v>99.582027168234063</v>
      </c>
      <c r="H40" s="17">
        <f>(C45*D45+C46*D46+I45*J45+I46*J46)/(C45+C46+I45+I46)-((D43)+(J43))/2</f>
        <v>163.08035714285717</v>
      </c>
      <c r="I40" s="17">
        <f>100*(B43+H43)/(B43+B44+B45+H43+H44+H45)</f>
        <v>96.457489878542503</v>
      </c>
    </row>
    <row r="41" spans="1:11" ht="13.5" customHeight="1">
      <c r="A41" s="10" t="s">
        <v>2</v>
      </c>
      <c r="B41" s="10" t="s">
        <v>3</v>
      </c>
      <c r="C41" s="10" t="s">
        <v>4</v>
      </c>
      <c r="D41" s="10" t="s">
        <v>5</v>
      </c>
      <c r="E41" s="19" t="s">
        <v>6</v>
      </c>
      <c r="F41" s="15"/>
      <c r="G41" s="23" t="s">
        <v>2</v>
      </c>
      <c r="H41" s="10" t="s">
        <v>3</v>
      </c>
      <c r="I41" s="10" t="s">
        <v>4</v>
      </c>
      <c r="J41" s="10" t="s">
        <v>5</v>
      </c>
      <c r="K41" s="10" t="s">
        <v>6</v>
      </c>
    </row>
    <row r="42" spans="1:11">
      <c r="A42" s="2" t="s">
        <v>7</v>
      </c>
      <c r="B42" s="3">
        <v>2</v>
      </c>
      <c r="C42" s="3">
        <v>0.3</v>
      </c>
      <c r="D42" s="8"/>
      <c r="E42" s="20"/>
      <c r="F42" s="15"/>
      <c r="G42" s="24" t="s">
        <v>7</v>
      </c>
      <c r="H42" s="3">
        <v>2</v>
      </c>
      <c r="I42" s="3">
        <v>0.3</v>
      </c>
      <c r="J42" s="8"/>
      <c r="K42" s="8"/>
    </row>
    <row r="43" spans="1:11">
      <c r="A43" s="1" t="s">
        <v>8</v>
      </c>
      <c r="B43" s="5">
        <v>476</v>
      </c>
      <c r="C43" s="5">
        <v>93.7</v>
      </c>
      <c r="D43" s="5">
        <v>273</v>
      </c>
      <c r="E43" s="21">
        <v>538</v>
      </c>
      <c r="F43" s="15"/>
      <c r="G43" s="25" t="s">
        <v>8</v>
      </c>
      <c r="H43" s="5">
        <v>477</v>
      </c>
      <c r="I43" s="5">
        <v>94</v>
      </c>
      <c r="J43" s="5">
        <v>277</v>
      </c>
      <c r="K43" s="5">
        <v>538</v>
      </c>
    </row>
    <row r="44" spans="1:11" ht="13.5" customHeight="1">
      <c r="A44" s="2" t="s">
        <v>9</v>
      </c>
      <c r="B44" s="3">
        <v>0</v>
      </c>
      <c r="C44" s="3">
        <v>0</v>
      </c>
      <c r="D44" s="8"/>
      <c r="E44" s="20"/>
      <c r="F44" s="15"/>
      <c r="G44" s="24" t="s">
        <v>9</v>
      </c>
      <c r="H44" s="3">
        <v>0</v>
      </c>
      <c r="I44" s="3">
        <v>0</v>
      </c>
      <c r="J44" s="8"/>
      <c r="K44" s="8"/>
    </row>
    <row r="45" spans="1:11">
      <c r="A45" s="2" t="s">
        <v>10</v>
      </c>
      <c r="B45" s="3">
        <v>19</v>
      </c>
      <c r="C45" s="3">
        <v>3.7</v>
      </c>
      <c r="D45" s="3">
        <v>440</v>
      </c>
      <c r="E45" s="20"/>
      <c r="F45" s="15"/>
      <c r="G45" s="24" t="s">
        <v>10</v>
      </c>
      <c r="H45" s="3">
        <v>16</v>
      </c>
      <c r="I45" s="3">
        <v>3.1</v>
      </c>
      <c r="J45" s="3">
        <v>440</v>
      </c>
      <c r="K45" s="8"/>
    </row>
    <row r="46" spans="1:11">
      <c r="A46" s="1" t="s">
        <v>11</v>
      </c>
      <c r="B46" s="5">
        <v>11</v>
      </c>
      <c r="C46" s="5">
        <v>2.1</v>
      </c>
      <c r="D46" s="5">
        <v>444</v>
      </c>
      <c r="E46" s="21">
        <v>559</v>
      </c>
      <c r="F46" s="15"/>
      <c r="G46" s="25" t="s">
        <v>11</v>
      </c>
      <c r="H46" s="5">
        <v>12</v>
      </c>
      <c r="I46" s="5">
        <v>2.2999999999999998</v>
      </c>
      <c r="J46" s="5">
        <v>427</v>
      </c>
      <c r="K46" s="5">
        <v>556</v>
      </c>
    </row>
    <row r="47" spans="1:11">
      <c r="A47" s="2" t="s">
        <v>12</v>
      </c>
      <c r="B47" s="3">
        <v>508</v>
      </c>
      <c r="C47" s="3">
        <v>100</v>
      </c>
      <c r="D47" s="8"/>
      <c r="E47" s="16"/>
      <c r="F47" s="15"/>
      <c r="G47" s="24" t="s">
        <v>12</v>
      </c>
      <c r="H47" s="3">
        <v>507</v>
      </c>
      <c r="I47" s="3">
        <v>100</v>
      </c>
      <c r="J47" s="8"/>
      <c r="K47" s="6"/>
    </row>
    <row r="48" spans="1:11">
      <c r="A48" s="18"/>
      <c r="B48" s="18"/>
      <c r="C48" s="18"/>
      <c r="D48" s="18"/>
      <c r="E48" s="18"/>
      <c r="G48" s="18"/>
      <c r="H48" s="18"/>
      <c r="I48" s="18"/>
      <c r="J48" s="18"/>
      <c r="K48" s="18"/>
    </row>
    <row r="49" spans="1:11">
      <c r="B49" s="16"/>
      <c r="C49" s="16"/>
      <c r="D49" s="16"/>
      <c r="E49" s="16"/>
      <c r="G49" s="16"/>
      <c r="H49" s="16"/>
      <c r="I49" s="16"/>
    </row>
    <row r="50" spans="1:11">
      <c r="A50" t="s">
        <v>1</v>
      </c>
      <c r="B50" t="s">
        <v>72</v>
      </c>
      <c r="C50" t="s">
        <v>17</v>
      </c>
      <c r="D50" s="17">
        <f>(D53+J53)/2</f>
        <v>176.5</v>
      </c>
      <c r="E50" s="17">
        <f>(C53+I53)/2</f>
        <v>94.1</v>
      </c>
      <c r="F50" s="16">
        <f>((D53-D52)+(J53-J52))/2</f>
        <v>176.5</v>
      </c>
      <c r="G50" s="17">
        <f>100*(B53+H53)/(B52+B53+H52+H53)</f>
        <v>99.951585572500605</v>
      </c>
      <c r="H50" s="17">
        <f>(C55*D55+C56*D56+I55*J55+I56*J56)/(C55+C56+I55+I56)-((D53)+(J53))/2</f>
        <v>113.97787610619463</v>
      </c>
      <c r="I50" s="17">
        <f>100*(B53+H53)/(B53+B54+B55+H53+H54+H55)</f>
        <v>97.727810650887577</v>
      </c>
    </row>
    <row r="51" spans="1:11" ht="13.5" customHeight="1">
      <c r="A51" s="10" t="s">
        <v>2</v>
      </c>
      <c r="B51" s="10" t="s">
        <v>3</v>
      </c>
      <c r="C51" s="10" t="s">
        <v>4</v>
      </c>
      <c r="D51" s="10" t="s">
        <v>5</v>
      </c>
      <c r="E51" s="19" t="s">
        <v>6</v>
      </c>
      <c r="F51" s="15"/>
      <c r="G51" s="23" t="s">
        <v>2</v>
      </c>
      <c r="H51" s="10" t="s">
        <v>3</v>
      </c>
      <c r="I51" s="10" t="s">
        <v>4</v>
      </c>
      <c r="J51" s="10" t="s">
        <v>5</v>
      </c>
      <c r="K51" s="10" t="s">
        <v>6</v>
      </c>
    </row>
    <row r="52" spans="1:11">
      <c r="A52" s="2" t="s">
        <v>7</v>
      </c>
      <c r="B52" s="3">
        <v>1</v>
      </c>
      <c r="C52" s="3">
        <v>0</v>
      </c>
      <c r="D52" s="8"/>
      <c r="E52" s="20"/>
      <c r="F52" s="15"/>
      <c r="G52" s="24" t="s">
        <v>7</v>
      </c>
      <c r="H52" s="3">
        <v>1</v>
      </c>
      <c r="I52" s="3">
        <v>0</v>
      </c>
      <c r="J52" s="8"/>
      <c r="K52" s="8"/>
    </row>
    <row r="53" spans="1:11">
      <c r="A53" s="1" t="s">
        <v>8</v>
      </c>
      <c r="B53" s="5">
        <v>2062</v>
      </c>
      <c r="C53" s="5">
        <v>93.9</v>
      </c>
      <c r="D53" s="5">
        <v>174</v>
      </c>
      <c r="E53" s="21">
        <v>353</v>
      </c>
      <c r="F53" s="15"/>
      <c r="G53" s="25" t="s">
        <v>8</v>
      </c>
      <c r="H53" s="5">
        <v>2067</v>
      </c>
      <c r="I53" s="5">
        <v>94.3</v>
      </c>
      <c r="J53" s="5">
        <v>179</v>
      </c>
      <c r="K53" s="5">
        <v>353</v>
      </c>
    </row>
    <row r="54" spans="1:11" ht="13.5" customHeight="1">
      <c r="A54" s="2" t="s">
        <v>9</v>
      </c>
      <c r="B54" s="3">
        <v>0</v>
      </c>
      <c r="C54" s="3">
        <v>0</v>
      </c>
      <c r="D54" s="8"/>
      <c r="E54" s="20"/>
      <c r="F54" s="15"/>
      <c r="G54" s="24" t="s">
        <v>9</v>
      </c>
      <c r="H54" s="3">
        <v>0</v>
      </c>
      <c r="I54" s="3">
        <v>0</v>
      </c>
      <c r="J54" s="8"/>
      <c r="K54" s="8"/>
    </row>
    <row r="55" spans="1:11">
      <c r="A55" s="2" t="s">
        <v>10</v>
      </c>
      <c r="B55" s="3">
        <v>48</v>
      </c>
      <c r="C55" s="3">
        <v>2.1</v>
      </c>
      <c r="D55" s="3">
        <v>275</v>
      </c>
      <c r="E55" s="20"/>
      <c r="F55" s="15"/>
      <c r="G55" s="24" t="s">
        <v>10</v>
      </c>
      <c r="H55" s="3">
        <v>48</v>
      </c>
      <c r="I55" s="3">
        <v>2.1</v>
      </c>
      <c r="J55" s="3">
        <v>275</v>
      </c>
      <c r="K55" s="8"/>
    </row>
    <row r="56" spans="1:11">
      <c r="A56" s="1" t="s">
        <v>11</v>
      </c>
      <c r="B56" s="5">
        <v>84</v>
      </c>
      <c r="C56" s="5">
        <v>3.8</v>
      </c>
      <c r="D56" s="5">
        <v>308</v>
      </c>
      <c r="E56" s="21">
        <v>380</v>
      </c>
      <c r="F56" s="15"/>
      <c r="G56" s="25" t="s">
        <v>11</v>
      </c>
      <c r="H56" s="5">
        <v>74</v>
      </c>
      <c r="I56" s="5">
        <v>3.3</v>
      </c>
      <c r="J56" s="5">
        <v>290</v>
      </c>
      <c r="K56" s="5">
        <v>376</v>
      </c>
    </row>
    <row r="57" spans="1:11">
      <c r="A57" s="2" t="s">
        <v>12</v>
      </c>
      <c r="B57" s="3">
        <v>2195</v>
      </c>
      <c r="C57" s="3">
        <v>100</v>
      </c>
      <c r="D57" s="8"/>
      <c r="E57" s="16"/>
      <c r="F57" s="15"/>
      <c r="G57" s="24" t="s">
        <v>12</v>
      </c>
      <c r="H57" s="3">
        <v>2190</v>
      </c>
      <c r="I57" s="3">
        <v>100</v>
      </c>
      <c r="J57" s="8"/>
      <c r="K57" s="6"/>
    </row>
    <row r="58" spans="1:11">
      <c r="A58" s="18"/>
      <c r="B58" s="18"/>
      <c r="C58" s="18"/>
      <c r="D58" s="18"/>
      <c r="E58" s="18"/>
      <c r="G58" s="18"/>
      <c r="H58" s="18"/>
      <c r="I58" s="18"/>
      <c r="J58" s="18"/>
      <c r="K58" s="18"/>
    </row>
    <row r="59" spans="1:11">
      <c r="B59" s="16"/>
      <c r="C59" s="16"/>
      <c r="D59" s="16"/>
      <c r="E59" s="16"/>
      <c r="G59" s="16"/>
      <c r="H59" s="16"/>
      <c r="I59" s="16"/>
    </row>
    <row r="60" spans="1:11">
      <c r="A60" t="s">
        <v>1</v>
      </c>
      <c r="B60" t="s">
        <v>72</v>
      </c>
      <c r="C60" t="s">
        <v>18</v>
      </c>
      <c r="D60" s="17">
        <f>(D63+J63)/2</f>
        <v>223.5</v>
      </c>
      <c r="E60" s="17">
        <f>(C63+I63)/2</f>
        <v>84.75</v>
      </c>
      <c r="F60" s="16">
        <f>((D63-D62)+(J63-J62))/2</f>
        <v>223.5</v>
      </c>
      <c r="G60" s="17">
        <f>100*(B63+H63)/(B62+B63+H62+H63)</f>
        <v>99.898631525595533</v>
      </c>
      <c r="H60" s="17">
        <f>(C65*D65+C66*D66+I65*J65+I66*J66)/(C65+C66+I65+I66)-((D63)+(J63))/2</f>
        <v>49.82333333333338</v>
      </c>
      <c r="I60" s="17">
        <f>100*(B63+H63)/(B63+B64+B65+H63+H64+H65)</f>
        <v>92.622180451127818</v>
      </c>
    </row>
    <row r="61" spans="1:11" ht="13.5" customHeight="1">
      <c r="A61" s="10" t="s">
        <v>2</v>
      </c>
      <c r="B61" s="10" t="s">
        <v>3</v>
      </c>
      <c r="C61" s="10" t="s">
        <v>4</v>
      </c>
      <c r="D61" s="10" t="s">
        <v>5</v>
      </c>
      <c r="E61" s="19" t="s">
        <v>6</v>
      </c>
      <c r="F61" s="15"/>
      <c r="G61" s="23" t="s">
        <v>2</v>
      </c>
      <c r="H61" s="10" t="s">
        <v>3</v>
      </c>
      <c r="I61" s="10" t="s">
        <v>4</v>
      </c>
      <c r="J61" s="10" t="s">
        <v>5</v>
      </c>
      <c r="K61" s="10" t="s">
        <v>6</v>
      </c>
    </row>
    <row r="62" spans="1:11">
      <c r="A62" s="2" t="s">
        <v>7</v>
      </c>
      <c r="B62" s="3">
        <v>1</v>
      </c>
      <c r="C62" s="3">
        <v>0</v>
      </c>
      <c r="D62" s="8"/>
      <c r="E62" s="20"/>
      <c r="F62" s="15"/>
      <c r="G62" s="24" t="s">
        <v>7</v>
      </c>
      <c r="H62" s="3">
        <v>1</v>
      </c>
      <c r="I62" s="3">
        <v>0</v>
      </c>
      <c r="J62" s="8"/>
      <c r="K62" s="8"/>
    </row>
    <row r="63" spans="1:11">
      <c r="A63" s="1" t="s">
        <v>8</v>
      </c>
      <c r="B63" s="5">
        <v>986</v>
      </c>
      <c r="C63" s="5">
        <v>84.7</v>
      </c>
      <c r="D63" s="5">
        <v>223</v>
      </c>
      <c r="E63" s="21">
        <v>339</v>
      </c>
      <c r="F63" s="15"/>
      <c r="G63" s="25" t="s">
        <v>8</v>
      </c>
      <c r="H63" s="5">
        <v>985</v>
      </c>
      <c r="I63" s="5">
        <v>84.8</v>
      </c>
      <c r="J63" s="5">
        <v>224</v>
      </c>
      <c r="K63" s="5">
        <v>339</v>
      </c>
    </row>
    <row r="64" spans="1:11" ht="13.5" customHeight="1">
      <c r="A64" s="2" t="s">
        <v>9</v>
      </c>
      <c r="B64" s="3">
        <v>0</v>
      </c>
      <c r="C64" s="3">
        <v>0</v>
      </c>
      <c r="D64" s="8"/>
      <c r="E64" s="20"/>
      <c r="F64" s="15"/>
      <c r="G64" s="24" t="s">
        <v>9</v>
      </c>
      <c r="H64" s="3">
        <v>0</v>
      </c>
      <c r="I64" s="3">
        <v>0</v>
      </c>
      <c r="J64" s="8"/>
      <c r="K64" s="8"/>
    </row>
    <row r="65" spans="1:11">
      <c r="A65" s="2" t="s">
        <v>10</v>
      </c>
      <c r="B65" s="3">
        <v>79</v>
      </c>
      <c r="C65" s="3">
        <v>6.7</v>
      </c>
      <c r="D65" s="3">
        <v>257</v>
      </c>
      <c r="E65" s="20"/>
      <c r="F65" s="15"/>
      <c r="G65" s="24" t="s">
        <v>10</v>
      </c>
      <c r="H65" s="3">
        <v>78</v>
      </c>
      <c r="I65" s="3">
        <v>6.7</v>
      </c>
      <c r="J65" s="3">
        <v>257</v>
      </c>
      <c r="K65" s="8"/>
    </row>
    <row r="66" spans="1:11">
      <c r="A66" s="1" t="s">
        <v>11</v>
      </c>
      <c r="B66" s="5">
        <v>97</v>
      </c>
      <c r="C66" s="5">
        <v>8.3000000000000007</v>
      </c>
      <c r="D66" s="5">
        <v>285</v>
      </c>
      <c r="E66" s="21">
        <v>351</v>
      </c>
      <c r="F66" s="15"/>
      <c r="G66" s="25" t="s">
        <v>11</v>
      </c>
      <c r="H66" s="5">
        <v>97</v>
      </c>
      <c r="I66" s="5">
        <v>8.3000000000000007</v>
      </c>
      <c r="J66" s="5">
        <v>288</v>
      </c>
      <c r="K66" s="5">
        <v>340</v>
      </c>
    </row>
    <row r="67" spans="1:11">
      <c r="A67" s="2" t="s">
        <v>12</v>
      </c>
      <c r="B67" s="3">
        <v>1163</v>
      </c>
      <c r="C67" s="3">
        <v>100</v>
      </c>
      <c r="D67" s="8"/>
      <c r="E67" s="16"/>
      <c r="F67" s="15"/>
      <c r="G67" s="24" t="s">
        <v>12</v>
      </c>
      <c r="H67" s="3">
        <v>1161</v>
      </c>
      <c r="I67" s="3">
        <v>100</v>
      </c>
      <c r="J67" s="8"/>
      <c r="K67" s="6"/>
    </row>
    <row r="68" spans="1:11">
      <c r="A68" s="18"/>
      <c r="B68" s="18"/>
      <c r="C68" s="18"/>
      <c r="D68" s="18"/>
      <c r="E68" s="18"/>
      <c r="G68" s="18"/>
      <c r="H68" s="18"/>
      <c r="I68" s="18"/>
      <c r="J68" s="18"/>
      <c r="K68" s="18"/>
    </row>
    <row r="69" spans="1:11">
      <c r="B69" s="16"/>
      <c r="C69" s="16"/>
      <c r="D69" s="16"/>
      <c r="E69" s="16"/>
      <c r="G69" s="16"/>
      <c r="H69" s="16"/>
      <c r="I69" s="16"/>
    </row>
    <row r="70" spans="1:11">
      <c r="A70" t="s">
        <v>1</v>
      </c>
      <c r="B70" t="s">
        <v>72</v>
      </c>
      <c r="C70" t="s">
        <v>19</v>
      </c>
      <c r="D70" s="17">
        <f>(D73+J73)/2</f>
        <v>226.5</v>
      </c>
      <c r="E70" s="17">
        <f>(C73+I73)/2</f>
        <v>69.699999999999989</v>
      </c>
      <c r="F70" s="16">
        <f>((D73-D72)+(J73-J72))/2</f>
        <v>226.5</v>
      </c>
      <c r="G70" s="17">
        <f>100*(B73+H73)/(B72+B73+H72+H73)</f>
        <v>100</v>
      </c>
      <c r="H70" s="17">
        <f>(C75*D75+C76*D76+I75*J75+I76*J76)/(C75+C76+I75+I76)-((D73)+(J73))/2</f>
        <v>56.802479338842943</v>
      </c>
      <c r="I70" s="17">
        <f>100*(B73+H73)/(B73+B74+B75+H73+H74+H75)</f>
        <v>93.297587131367294</v>
      </c>
    </row>
    <row r="71" spans="1:11" ht="13.5" customHeight="1">
      <c r="A71" s="10" t="s">
        <v>2</v>
      </c>
      <c r="B71" s="10" t="s">
        <v>3</v>
      </c>
      <c r="C71" s="10" t="s">
        <v>4</v>
      </c>
      <c r="D71" s="10" t="s">
        <v>5</v>
      </c>
      <c r="E71" s="19" t="s">
        <v>6</v>
      </c>
      <c r="F71" s="15"/>
      <c r="G71" s="23" t="s">
        <v>2</v>
      </c>
      <c r="H71" s="10" t="s">
        <v>3</v>
      </c>
      <c r="I71" s="10" t="s">
        <v>4</v>
      </c>
      <c r="J71" s="10" t="s">
        <v>5</v>
      </c>
      <c r="K71" s="10" t="s">
        <v>6</v>
      </c>
    </row>
    <row r="72" spans="1:11">
      <c r="A72" s="2" t="s">
        <v>7</v>
      </c>
      <c r="B72" s="3">
        <v>0</v>
      </c>
      <c r="C72" s="3">
        <v>0</v>
      </c>
      <c r="D72" s="8"/>
      <c r="E72" s="20"/>
      <c r="F72" s="15"/>
      <c r="G72" s="24" t="s">
        <v>7</v>
      </c>
      <c r="H72" s="3">
        <v>0</v>
      </c>
      <c r="I72" s="3">
        <v>0</v>
      </c>
      <c r="J72" s="8"/>
      <c r="K72" s="8"/>
    </row>
    <row r="73" spans="1:11">
      <c r="A73" s="1" t="s">
        <v>8</v>
      </c>
      <c r="B73" s="5">
        <v>174</v>
      </c>
      <c r="C73" s="5">
        <v>69.8</v>
      </c>
      <c r="D73" s="5">
        <v>226</v>
      </c>
      <c r="E73" s="21">
        <v>286</v>
      </c>
      <c r="F73" s="15"/>
      <c r="G73" s="25" t="s">
        <v>8</v>
      </c>
      <c r="H73" s="5">
        <v>174</v>
      </c>
      <c r="I73" s="5">
        <v>69.599999999999994</v>
      </c>
      <c r="J73" s="5">
        <v>227</v>
      </c>
      <c r="K73" s="5">
        <v>285</v>
      </c>
    </row>
    <row r="74" spans="1:11" ht="13.5" customHeight="1">
      <c r="A74" s="2" t="s">
        <v>9</v>
      </c>
      <c r="B74" s="3">
        <v>0</v>
      </c>
      <c r="C74" s="3">
        <v>0</v>
      </c>
      <c r="D74" s="8"/>
      <c r="E74" s="20"/>
      <c r="F74" s="15"/>
      <c r="G74" s="24" t="s">
        <v>9</v>
      </c>
      <c r="H74" s="3">
        <v>0</v>
      </c>
      <c r="I74" s="3">
        <v>0</v>
      </c>
      <c r="J74" s="8"/>
      <c r="K74" s="8"/>
    </row>
    <row r="75" spans="1:11">
      <c r="A75" s="2" t="s">
        <v>10</v>
      </c>
      <c r="B75" s="3">
        <v>12</v>
      </c>
      <c r="C75" s="3">
        <v>4.8</v>
      </c>
      <c r="D75" s="3">
        <v>252</v>
      </c>
      <c r="E75" s="20"/>
      <c r="F75" s="15"/>
      <c r="G75" s="24" t="s">
        <v>10</v>
      </c>
      <c r="H75" s="3">
        <v>13</v>
      </c>
      <c r="I75" s="3">
        <v>5.2</v>
      </c>
      <c r="J75" s="3">
        <v>252</v>
      </c>
      <c r="K75" s="8"/>
    </row>
    <row r="76" spans="1:11">
      <c r="A76" s="1" t="s">
        <v>11</v>
      </c>
      <c r="B76" s="5">
        <v>63</v>
      </c>
      <c r="C76" s="5">
        <v>25.3</v>
      </c>
      <c r="D76" s="5">
        <v>290</v>
      </c>
      <c r="E76" s="21">
        <v>365</v>
      </c>
      <c r="F76" s="15"/>
      <c r="G76" s="25" t="s">
        <v>11</v>
      </c>
      <c r="H76" s="5">
        <v>63</v>
      </c>
      <c r="I76" s="5">
        <v>25.2</v>
      </c>
      <c r="J76" s="5">
        <v>289</v>
      </c>
      <c r="K76" s="5">
        <v>365</v>
      </c>
    </row>
    <row r="77" spans="1:11">
      <c r="A77" s="2" t="s">
        <v>12</v>
      </c>
      <c r="B77" s="3">
        <v>249</v>
      </c>
      <c r="C77" s="3">
        <v>100</v>
      </c>
      <c r="D77" s="8"/>
      <c r="E77" s="16"/>
      <c r="F77" s="15"/>
      <c r="G77" s="24" t="s">
        <v>12</v>
      </c>
      <c r="H77" s="3">
        <v>250</v>
      </c>
      <c r="I77" s="3">
        <v>100</v>
      </c>
      <c r="J77" s="8"/>
      <c r="K77" s="6"/>
    </row>
    <row r="78" spans="1:11">
      <c r="A78" s="18"/>
      <c r="B78" s="18"/>
      <c r="C78" s="18"/>
      <c r="D78" s="18"/>
      <c r="E78" s="18"/>
      <c r="G78" s="18"/>
      <c r="H78" s="18"/>
      <c r="I78" s="18"/>
      <c r="J78" s="18"/>
      <c r="K78" s="18"/>
    </row>
    <row r="79" spans="1:11">
      <c r="B79" s="16"/>
      <c r="C79" s="16"/>
      <c r="D79" s="16"/>
      <c r="E79" s="16"/>
      <c r="G79" s="16"/>
      <c r="H79" s="16"/>
      <c r="I79" s="16"/>
    </row>
    <row r="80" spans="1:11">
      <c r="A80" t="s">
        <v>1</v>
      </c>
      <c r="B80" t="s">
        <v>72</v>
      </c>
      <c r="C80" t="s">
        <v>20</v>
      </c>
      <c r="D80" s="17">
        <f>(D83+J83)/2</f>
        <v>316.5</v>
      </c>
      <c r="E80" s="17">
        <f>(C83+I83)/2</f>
        <v>45</v>
      </c>
      <c r="F80" s="16">
        <f>((D83-D82)+(J83-J82))/2</f>
        <v>162</v>
      </c>
      <c r="G80" s="17">
        <f>100*(B83+H83)/(B82+B83+H82+H83)</f>
        <v>49.169435215946841</v>
      </c>
      <c r="H80" s="17">
        <f>(C85*D85+C86*D86+I85*J85+I86*J86)/(C85+C86+I85+I86)-((D83)+(J83))/2</f>
        <v>60.697604790419177</v>
      </c>
      <c r="I80" s="17">
        <f>100*(B83+H83)/(B83+B84+B85+H83+H84+H85)</f>
        <v>91.358024691358025</v>
      </c>
    </row>
    <row r="81" spans="1:11" ht="13.5" customHeight="1">
      <c r="A81" s="10" t="s">
        <v>2</v>
      </c>
      <c r="B81" s="10" t="s">
        <v>3</v>
      </c>
      <c r="C81" s="10" t="s">
        <v>4</v>
      </c>
      <c r="D81" s="10" t="s">
        <v>5</v>
      </c>
      <c r="E81" s="19" t="s">
        <v>6</v>
      </c>
      <c r="F81" s="15"/>
      <c r="G81" s="23" t="s">
        <v>2</v>
      </c>
      <c r="H81" s="10" t="s">
        <v>3</v>
      </c>
      <c r="I81" s="10" t="s">
        <v>4</v>
      </c>
      <c r="J81" s="10" t="s">
        <v>5</v>
      </c>
      <c r="K81" s="10" t="s">
        <v>6</v>
      </c>
    </row>
    <row r="82" spans="1:11">
      <c r="A82" s="2" t="s">
        <v>7</v>
      </c>
      <c r="B82" s="3">
        <v>159</v>
      </c>
      <c r="C82" s="3">
        <v>47.7</v>
      </c>
      <c r="D82" s="3">
        <v>155</v>
      </c>
      <c r="E82" s="20"/>
      <c r="F82" s="15"/>
      <c r="G82" s="24" t="s">
        <v>7</v>
      </c>
      <c r="H82" s="3">
        <v>147</v>
      </c>
      <c r="I82" s="3">
        <v>45.3</v>
      </c>
      <c r="J82" s="3">
        <v>154</v>
      </c>
      <c r="K82" s="8"/>
    </row>
    <row r="83" spans="1:11">
      <c r="A83" s="1" t="s">
        <v>8</v>
      </c>
      <c r="B83" s="5">
        <v>150</v>
      </c>
      <c r="C83" s="5">
        <v>45</v>
      </c>
      <c r="D83" s="5">
        <v>316</v>
      </c>
      <c r="E83" s="21">
        <v>401</v>
      </c>
      <c r="F83" s="15"/>
      <c r="G83" s="25" t="s">
        <v>8</v>
      </c>
      <c r="H83" s="5">
        <v>146</v>
      </c>
      <c r="I83" s="5">
        <v>45</v>
      </c>
      <c r="J83" s="5">
        <v>317</v>
      </c>
      <c r="K83" s="5">
        <v>401</v>
      </c>
    </row>
    <row r="84" spans="1:11" ht="13.5" customHeight="1">
      <c r="A84" s="2" t="s">
        <v>9</v>
      </c>
      <c r="B84" s="3">
        <v>0</v>
      </c>
      <c r="C84" s="3">
        <v>0</v>
      </c>
      <c r="D84" s="8"/>
      <c r="E84" s="20"/>
      <c r="F84" s="15"/>
      <c r="G84" s="24" t="s">
        <v>9</v>
      </c>
      <c r="H84" s="3">
        <v>0</v>
      </c>
      <c r="I84" s="3">
        <v>0</v>
      </c>
      <c r="J84" s="8"/>
      <c r="K84" s="8"/>
    </row>
    <row r="85" spans="1:11">
      <c r="A85" s="2" t="s">
        <v>10</v>
      </c>
      <c r="B85" s="3">
        <v>14</v>
      </c>
      <c r="C85" s="3">
        <v>4.2</v>
      </c>
      <c r="D85" s="3">
        <v>378</v>
      </c>
      <c r="E85" s="20"/>
      <c r="F85" s="15"/>
      <c r="G85" s="24" t="s">
        <v>10</v>
      </c>
      <c r="H85" s="3">
        <v>14</v>
      </c>
      <c r="I85" s="3">
        <v>4.3</v>
      </c>
      <c r="J85" s="3">
        <v>378</v>
      </c>
      <c r="K85" s="8"/>
    </row>
    <row r="86" spans="1:11">
      <c r="A86" s="1" t="s">
        <v>11</v>
      </c>
      <c r="B86" s="5">
        <v>10</v>
      </c>
      <c r="C86" s="5">
        <v>3</v>
      </c>
      <c r="D86" s="5">
        <v>377</v>
      </c>
      <c r="E86" s="21">
        <v>486</v>
      </c>
      <c r="F86" s="15"/>
      <c r="G86" s="25" t="s">
        <v>11</v>
      </c>
      <c r="H86" s="5">
        <v>17</v>
      </c>
      <c r="I86" s="5">
        <v>5.2</v>
      </c>
      <c r="J86" s="5">
        <v>376</v>
      </c>
      <c r="K86" s="5">
        <v>485</v>
      </c>
    </row>
    <row r="87" spans="1:11">
      <c r="A87" s="2" t="s">
        <v>12</v>
      </c>
      <c r="B87" s="3">
        <v>333</v>
      </c>
      <c r="C87" s="3">
        <v>100</v>
      </c>
      <c r="D87" s="8"/>
      <c r="E87" s="16"/>
      <c r="F87" s="15"/>
      <c r="G87" s="24" t="s">
        <v>12</v>
      </c>
      <c r="H87" s="3">
        <v>324</v>
      </c>
      <c r="I87" s="3">
        <v>100</v>
      </c>
      <c r="J87" s="8"/>
      <c r="K87" s="6"/>
    </row>
    <row r="88" spans="1:11">
      <c r="A88" s="18"/>
      <c r="B88" s="18"/>
      <c r="C88" s="18"/>
      <c r="D88" s="18"/>
      <c r="E88" s="18"/>
      <c r="G88" s="18"/>
      <c r="H88" s="18"/>
      <c r="I88" s="18"/>
      <c r="J88" s="18"/>
      <c r="K88" s="18"/>
    </row>
    <row r="89" spans="1:11">
      <c r="B89" s="16"/>
      <c r="C89" s="16"/>
      <c r="D89" s="16"/>
      <c r="E89" s="16"/>
      <c r="G89" s="16"/>
      <c r="H89" s="16"/>
      <c r="I89" s="16"/>
    </row>
    <row r="90" spans="1:11">
      <c r="A90" t="s">
        <v>1</v>
      </c>
      <c r="B90" t="s">
        <v>72</v>
      </c>
      <c r="C90" t="s">
        <v>21</v>
      </c>
      <c r="D90" s="17">
        <f>(D93+J93)/2</f>
        <v>335.5</v>
      </c>
      <c r="E90" s="17">
        <f>(C93+I93)/2</f>
        <v>26</v>
      </c>
      <c r="F90" s="16">
        <f>((D93-D92)+(J93-J92))/2</f>
        <v>160</v>
      </c>
      <c r="G90" s="17">
        <f>100*(B93+H93)/(B92+B93+H92+H93)</f>
        <v>28.541882109617372</v>
      </c>
      <c r="H90" s="17">
        <f>(C95*D95+C96*D96+I95*J95+I96*J96)/(C95+C96+I95+I96)-((D93)+(J93))/2</f>
        <v>63.817647058823582</v>
      </c>
      <c r="I90" s="17">
        <f>100*(B93+H93)/(B93+B94+B95+H93+H94+H95)</f>
        <v>80.466472303206999</v>
      </c>
    </row>
    <row r="91" spans="1:11" ht="13.5" customHeight="1">
      <c r="A91" s="10" t="s">
        <v>2</v>
      </c>
      <c r="B91" s="10" t="s">
        <v>3</v>
      </c>
      <c r="C91" s="10" t="s">
        <v>4</v>
      </c>
      <c r="D91" s="10" t="s">
        <v>5</v>
      </c>
      <c r="E91" s="19" t="s">
        <v>6</v>
      </c>
      <c r="F91" s="15"/>
      <c r="G91" s="23" t="s">
        <v>2</v>
      </c>
      <c r="H91" s="10" t="s">
        <v>3</v>
      </c>
      <c r="I91" s="10" t="s">
        <v>4</v>
      </c>
      <c r="J91" s="10" t="s">
        <v>5</v>
      </c>
      <c r="K91" s="10" t="s">
        <v>6</v>
      </c>
    </row>
    <row r="92" spans="1:11">
      <c r="A92" s="2" t="s">
        <v>7</v>
      </c>
      <c r="B92" s="3">
        <v>344</v>
      </c>
      <c r="C92" s="3">
        <v>65.2</v>
      </c>
      <c r="D92" s="3">
        <v>175</v>
      </c>
      <c r="E92" s="20"/>
      <c r="F92" s="15"/>
      <c r="G92" s="24" t="s">
        <v>7</v>
      </c>
      <c r="H92" s="3">
        <v>347</v>
      </c>
      <c r="I92" s="3">
        <v>65.3</v>
      </c>
      <c r="J92" s="3">
        <v>176</v>
      </c>
      <c r="K92" s="8"/>
    </row>
    <row r="93" spans="1:11">
      <c r="A93" s="1" t="s">
        <v>8</v>
      </c>
      <c r="B93" s="5">
        <v>138</v>
      </c>
      <c r="C93" s="5">
        <v>26.1</v>
      </c>
      <c r="D93" s="5">
        <v>335</v>
      </c>
      <c r="E93" s="21">
        <v>462</v>
      </c>
      <c r="F93" s="15"/>
      <c r="G93" s="25" t="s">
        <v>8</v>
      </c>
      <c r="H93" s="5">
        <v>138</v>
      </c>
      <c r="I93" s="5">
        <v>25.9</v>
      </c>
      <c r="J93" s="5">
        <v>336</v>
      </c>
      <c r="K93" s="5">
        <v>636</v>
      </c>
    </row>
    <row r="94" spans="1:11" ht="13.5" customHeight="1">
      <c r="A94" s="2" t="s">
        <v>9</v>
      </c>
      <c r="B94" s="3">
        <v>0</v>
      </c>
      <c r="C94" s="3">
        <v>0</v>
      </c>
      <c r="D94" s="8"/>
      <c r="E94" s="20"/>
      <c r="F94" s="15"/>
      <c r="G94" s="24" t="s">
        <v>9</v>
      </c>
      <c r="H94" s="3">
        <v>0</v>
      </c>
      <c r="I94" s="3">
        <v>0</v>
      </c>
      <c r="J94" s="8"/>
      <c r="K94" s="8"/>
    </row>
    <row r="95" spans="1:11">
      <c r="A95" s="2" t="s">
        <v>10</v>
      </c>
      <c r="B95" s="3">
        <v>35</v>
      </c>
      <c r="C95" s="3">
        <v>6.6</v>
      </c>
      <c r="D95" s="3">
        <v>390</v>
      </c>
      <c r="E95" s="20"/>
      <c r="F95" s="15"/>
      <c r="G95" s="24" t="s">
        <v>10</v>
      </c>
      <c r="H95" s="3">
        <v>32</v>
      </c>
      <c r="I95" s="3">
        <v>6</v>
      </c>
      <c r="J95" s="3">
        <v>390</v>
      </c>
      <c r="K95" s="8"/>
    </row>
    <row r="96" spans="1:11">
      <c r="A96" s="1" t="s">
        <v>11</v>
      </c>
      <c r="B96" s="5">
        <v>10</v>
      </c>
      <c r="C96" s="5">
        <v>1.8</v>
      </c>
      <c r="D96" s="5">
        <v>426</v>
      </c>
      <c r="E96" s="21">
        <v>548</v>
      </c>
      <c r="F96" s="15"/>
      <c r="G96" s="25" t="s">
        <v>11</v>
      </c>
      <c r="H96" s="5">
        <v>14</v>
      </c>
      <c r="I96" s="5">
        <v>2.6</v>
      </c>
      <c r="J96" s="5">
        <v>426</v>
      </c>
      <c r="K96" s="5">
        <v>548</v>
      </c>
    </row>
    <row r="97" spans="1:11">
      <c r="A97" s="2" t="s">
        <v>12</v>
      </c>
      <c r="B97" s="3">
        <v>527</v>
      </c>
      <c r="C97" s="3">
        <v>100</v>
      </c>
      <c r="D97" s="8"/>
      <c r="E97" s="16"/>
      <c r="F97" s="15"/>
      <c r="G97" s="24" t="s">
        <v>12</v>
      </c>
      <c r="H97" s="3">
        <v>531</v>
      </c>
      <c r="I97" s="3">
        <v>100</v>
      </c>
      <c r="J97" s="8"/>
      <c r="K97" s="6"/>
    </row>
    <row r="98" spans="1:11">
      <c r="A98" s="18"/>
      <c r="B98" s="18"/>
      <c r="C98" s="18"/>
      <c r="D98" s="18"/>
      <c r="E98" s="18"/>
      <c r="G98" s="18"/>
      <c r="H98" s="18"/>
      <c r="I98" s="18"/>
      <c r="J98" s="18"/>
      <c r="K98" s="18"/>
    </row>
    <row r="99" spans="1:11">
      <c r="B99" s="16"/>
      <c r="C99" s="16"/>
      <c r="D99" s="16"/>
      <c r="E99" s="16"/>
      <c r="G99" s="16"/>
      <c r="H99" s="16"/>
      <c r="I99" s="16"/>
    </row>
    <row r="100" spans="1:11">
      <c r="A100" t="s">
        <v>1</v>
      </c>
      <c r="B100" t="s">
        <v>72</v>
      </c>
      <c r="C100" t="s">
        <v>22</v>
      </c>
      <c r="D100" s="17">
        <f>(D103+J103)/2</f>
        <v>165</v>
      </c>
      <c r="E100" s="17">
        <f>(C103+I103)/2</f>
        <v>72.199999999999989</v>
      </c>
      <c r="F100" s="16">
        <f>((D103-D102)+(J103-J102))/2</f>
        <v>165</v>
      </c>
      <c r="G100" s="17">
        <f>100*(B103+H103)/(B102+B103+H102+H103)</f>
        <v>99.724517906336089</v>
      </c>
      <c r="H100" s="17">
        <f>(C105*D105+C106*D106+I105*J105+I106*J106)/(C105+C106+I105+I106)-((D103)+(J103))/2</f>
        <v>71.23905109489047</v>
      </c>
      <c r="I100" s="17">
        <f>100*(B103+H103)/(B103+B104+B105+H103+H104+H105)</f>
        <v>91.414141414141412</v>
      </c>
    </row>
    <row r="101" spans="1:11" ht="13.5" customHeight="1">
      <c r="A101" s="10" t="s">
        <v>2</v>
      </c>
      <c r="B101" s="10" t="s">
        <v>3</v>
      </c>
      <c r="C101" s="10" t="s">
        <v>4</v>
      </c>
      <c r="D101" s="10" t="s">
        <v>5</v>
      </c>
      <c r="E101" s="19" t="s">
        <v>6</v>
      </c>
      <c r="F101" s="15"/>
      <c r="G101" s="23" t="s">
        <v>2</v>
      </c>
      <c r="H101" s="10" t="s">
        <v>3</v>
      </c>
      <c r="I101" s="10" t="s">
        <v>4</v>
      </c>
      <c r="J101" s="10" t="s">
        <v>5</v>
      </c>
      <c r="K101" s="10" t="s">
        <v>6</v>
      </c>
    </row>
    <row r="102" spans="1:11">
      <c r="A102" s="2" t="s">
        <v>7</v>
      </c>
      <c r="B102" s="3">
        <v>2</v>
      </c>
      <c r="C102" s="3">
        <v>0.1</v>
      </c>
      <c r="D102" s="8"/>
      <c r="E102" s="20"/>
      <c r="F102" s="15"/>
      <c r="G102" s="24" t="s">
        <v>7</v>
      </c>
      <c r="H102" s="3">
        <v>2</v>
      </c>
      <c r="I102" s="3">
        <v>0.1</v>
      </c>
      <c r="J102" s="8"/>
      <c r="K102" s="8"/>
    </row>
    <row r="103" spans="1:11">
      <c r="A103" s="1" t="s">
        <v>8</v>
      </c>
      <c r="B103" s="5">
        <v>723</v>
      </c>
      <c r="C103" s="5">
        <v>72.099999999999994</v>
      </c>
      <c r="D103" s="5">
        <v>164</v>
      </c>
      <c r="E103" s="21">
        <v>223</v>
      </c>
      <c r="F103" s="15"/>
      <c r="G103" s="25" t="s">
        <v>8</v>
      </c>
      <c r="H103" s="5">
        <v>725</v>
      </c>
      <c r="I103" s="5">
        <v>72.3</v>
      </c>
      <c r="J103" s="5">
        <v>166</v>
      </c>
      <c r="K103" s="5">
        <v>223</v>
      </c>
    </row>
    <row r="104" spans="1:11" ht="13.5" customHeight="1">
      <c r="A104" s="2" t="s">
        <v>9</v>
      </c>
      <c r="B104" s="3">
        <v>0</v>
      </c>
      <c r="C104" s="3">
        <v>0</v>
      </c>
      <c r="D104" s="8"/>
      <c r="E104" s="20"/>
      <c r="F104" s="15"/>
      <c r="G104" s="24" t="s">
        <v>9</v>
      </c>
      <c r="H104" s="3">
        <v>0</v>
      </c>
      <c r="I104" s="3">
        <v>0</v>
      </c>
      <c r="J104" s="8"/>
      <c r="K104" s="8"/>
    </row>
    <row r="105" spans="1:11">
      <c r="A105" s="2" t="s">
        <v>10</v>
      </c>
      <c r="B105" s="3">
        <v>69</v>
      </c>
      <c r="C105" s="3">
        <v>6.8</v>
      </c>
      <c r="D105" s="3">
        <v>186</v>
      </c>
      <c r="E105" s="20"/>
      <c r="F105" s="15"/>
      <c r="G105" s="24" t="s">
        <v>10</v>
      </c>
      <c r="H105" s="3">
        <v>67</v>
      </c>
      <c r="I105" s="3">
        <v>6.6</v>
      </c>
      <c r="J105" s="3">
        <v>186</v>
      </c>
      <c r="K105" s="8"/>
    </row>
    <row r="106" spans="1:11">
      <c r="A106" s="1" t="s">
        <v>11</v>
      </c>
      <c r="B106" s="5">
        <v>208</v>
      </c>
      <c r="C106" s="5">
        <v>20.7</v>
      </c>
      <c r="D106" s="5">
        <v>252</v>
      </c>
      <c r="E106" s="21">
        <v>282</v>
      </c>
      <c r="F106" s="15"/>
      <c r="G106" s="25" t="s">
        <v>11</v>
      </c>
      <c r="H106" s="5">
        <v>208</v>
      </c>
      <c r="I106" s="5">
        <v>20.7</v>
      </c>
      <c r="J106" s="5">
        <v>253</v>
      </c>
      <c r="K106" s="5">
        <v>282</v>
      </c>
    </row>
    <row r="107" spans="1:11">
      <c r="A107" s="2" t="s">
        <v>12</v>
      </c>
      <c r="B107" s="3">
        <v>1002</v>
      </c>
      <c r="C107" s="3">
        <v>100</v>
      </c>
      <c r="D107" s="8"/>
      <c r="E107" s="16"/>
      <c r="F107" s="15"/>
      <c r="G107" s="24" t="s">
        <v>12</v>
      </c>
      <c r="H107" s="3">
        <v>1002</v>
      </c>
      <c r="I107" s="3">
        <v>100</v>
      </c>
      <c r="J107" s="8"/>
      <c r="K107" s="6"/>
    </row>
    <row r="108" spans="1:11">
      <c r="A108" s="18"/>
      <c r="B108" s="18"/>
      <c r="C108" s="18"/>
      <c r="D108" s="18"/>
      <c r="E108" s="18"/>
      <c r="G108" s="18"/>
      <c r="H108" s="18"/>
      <c r="I108" s="18"/>
      <c r="J108" s="18"/>
      <c r="K108" s="18"/>
    </row>
    <row r="109" spans="1:11">
      <c r="B109" s="16"/>
      <c r="C109" s="16"/>
      <c r="D109" s="16"/>
      <c r="E109" s="16"/>
      <c r="G109" s="16"/>
      <c r="H109" s="16"/>
      <c r="I109" s="16"/>
    </row>
    <row r="110" spans="1:11">
      <c r="A110" t="s">
        <v>1</v>
      </c>
      <c r="B110" t="s">
        <v>72</v>
      </c>
      <c r="C110" t="s">
        <v>23</v>
      </c>
      <c r="D110" s="17">
        <f>(D113+J113)/2</f>
        <v>189</v>
      </c>
      <c r="E110" s="17">
        <f>(C113+I113)/2</f>
        <v>95.449999999999989</v>
      </c>
      <c r="F110" s="16">
        <f>((D113-D112)+(J113-J112))/2</f>
        <v>189</v>
      </c>
      <c r="G110" s="17">
        <f>100*(B113+H113)/(B112+B113+H112+H113)</f>
        <v>100</v>
      </c>
      <c r="H110" s="17">
        <f>(C115*D115+C116*D116+I115*J115+I116*J116)/(C115+C116+I115+I116)-((D113)+(J113))/2</f>
        <v>213.28089887640459</v>
      </c>
      <c r="I110" s="17">
        <f>100*(B113+H113)/(B113+B114+B115+H113+H114+H115)</f>
        <v>97.760358342665171</v>
      </c>
    </row>
    <row r="111" spans="1:11" ht="13.5" customHeight="1">
      <c r="A111" s="10" t="s">
        <v>2</v>
      </c>
      <c r="B111" s="10" t="s">
        <v>3</v>
      </c>
      <c r="C111" s="10" t="s">
        <v>4</v>
      </c>
      <c r="D111" s="10" t="s">
        <v>5</v>
      </c>
      <c r="E111" s="19" t="s">
        <v>6</v>
      </c>
      <c r="F111" s="15"/>
      <c r="G111" s="23" t="s">
        <v>2</v>
      </c>
      <c r="H111" s="10" t="s">
        <v>3</v>
      </c>
      <c r="I111" s="10" t="s">
        <v>4</v>
      </c>
      <c r="J111" s="10" t="s">
        <v>5</v>
      </c>
      <c r="K111" s="10" t="s">
        <v>6</v>
      </c>
    </row>
    <row r="112" spans="1:11">
      <c r="A112" s="2" t="s">
        <v>7</v>
      </c>
      <c r="B112" s="3">
        <v>0</v>
      </c>
      <c r="C112" s="3">
        <v>0</v>
      </c>
      <c r="D112" s="8"/>
      <c r="E112" s="20"/>
      <c r="F112" s="15"/>
      <c r="G112" s="24" t="s">
        <v>7</v>
      </c>
      <c r="H112" s="3">
        <v>0</v>
      </c>
      <c r="I112" s="3">
        <v>0</v>
      </c>
      <c r="J112" s="8"/>
      <c r="K112" s="8"/>
    </row>
    <row r="113" spans="1:11">
      <c r="A113" s="1" t="s">
        <v>8</v>
      </c>
      <c r="B113" s="5">
        <v>423</v>
      </c>
      <c r="C113" s="5">
        <v>94.8</v>
      </c>
      <c r="D113" s="5">
        <v>189</v>
      </c>
      <c r="E113" s="21">
        <v>406</v>
      </c>
      <c r="F113" s="15"/>
      <c r="G113" s="25" t="s">
        <v>8</v>
      </c>
      <c r="H113" s="5">
        <v>450</v>
      </c>
      <c r="I113" s="5">
        <v>96.1</v>
      </c>
      <c r="J113" s="5">
        <v>189</v>
      </c>
      <c r="K113" s="5">
        <v>412</v>
      </c>
    </row>
    <row r="114" spans="1:11">
      <c r="A114" s="2" t="s">
        <v>9</v>
      </c>
      <c r="B114" s="3">
        <v>0</v>
      </c>
      <c r="C114" s="3">
        <v>0</v>
      </c>
      <c r="D114" s="8"/>
      <c r="E114" s="20"/>
      <c r="F114" s="15"/>
      <c r="G114" s="24" t="s">
        <v>9</v>
      </c>
      <c r="H114" s="3">
        <v>0</v>
      </c>
      <c r="I114" s="3">
        <v>0</v>
      </c>
      <c r="J114" s="8"/>
      <c r="K114" s="8"/>
    </row>
    <row r="115" spans="1:11">
      <c r="A115" s="2" t="s">
        <v>10</v>
      </c>
      <c r="B115" s="3">
        <v>10</v>
      </c>
      <c r="C115" s="3">
        <v>2.2000000000000002</v>
      </c>
      <c r="D115" s="3">
        <v>480</v>
      </c>
      <c r="E115" s="20"/>
      <c r="F115" s="15"/>
      <c r="G115" s="24" t="s">
        <v>10</v>
      </c>
      <c r="H115" s="3">
        <v>10</v>
      </c>
      <c r="I115" s="3">
        <v>2.1</v>
      </c>
      <c r="J115" s="3">
        <v>480</v>
      </c>
      <c r="K115" s="8"/>
    </row>
    <row r="116" spans="1:11">
      <c r="A116" s="1" t="s">
        <v>11</v>
      </c>
      <c r="B116" s="5">
        <v>13</v>
      </c>
      <c r="C116" s="5">
        <v>2.9</v>
      </c>
      <c r="D116" s="5">
        <v>330</v>
      </c>
      <c r="E116" s="21">
        <v>399</v>
      </c>
      <c r="F116" s="15"/>
      <c r="G116" s="25" t="s">
        <v>11</v>
      </c>
      <c r="H116" s="5">
        <v>8</v>
      </c>
      <c r="I116" s="5">
        <v>1.7</v>
      </c>
      <c r="J116" s="5">
        <v>329</v>
      </c>
      <c r="K116" s="5">
        <v>396</v>
      </c>
    </row>
    <row r="117" spans="1:11">
      <c r="A117" s="2" t="s">
        <v>12</v>
      </c>
      <c r="B117" s="3">
        <v>446</v>
      </c>
      <c r="C117" s="3">
        <v>100</v>
      </c>
      <c r="D117" s="8"/>
      <c r="E117" s="16"/>
      <c r="F117" s="15"/>
      <c r="G117" s="24" t="s">
        <v>12</v>
      </c>
      <c r="H117" s="3">
        <v>468</v>
      </c>
      <c r="I117" s="3">
        <v>100</v>
      </c>
      <c r="J117" s="8"/>
      <c r="K117" s="6"/>
    </row>
    <row r="118" spans="1:11">
      <c r="A118" s="18"/>
      <c r="B118" s="18"/>
      <c r="C118" s="18"/>
      <c r="D118" s="18"/>
      <c r="E118" s="18"/>
      <c r="G118" s="18"/>
      <c r="H118" s="18"/>
      <c r="I118" s="18"/>
      <c r="J118" s="18"/>
      <c r="K118" s="18"/>
    </row>
    <row r="119" spans="1:11">
      <c r="B119" s="16"/>
      <c r="C119" s="16"/>
      <c r="D119" s="16"/>
      <c r="E119" s="16"/>
      <c r="G119" s="16"/>
      <c r="H119" s="16"/>
      <c r="I119" s="16"/>
    </row>
    <row r="120" spans="1:11">
      <c r="A120" t="s">
        <v>1</v>
      </c>
      <c r="B120" t="s">
        <v>72</v>
      </c>
      <c r="C120" t="s">
        <v>24</v>
      </c>
      <c r="D120" s="17">
        <f>(D123+J123)/2</f>
        <v>165</v>
      </c>
      <c r="E120" s="17">
        <f>(C123+I123)/2</f>
        <v>95.45</v>
      </c>
      <c r="F120" s="16">
        <f>((D123-D122)+(J123-J122))/2</f>
        <v>165</v>
      </c>
      <c r="G120" s="17">
        <f>100*(B123+H123)/(B122+B123+H122+H123)</f>
        <v>99.668569324249674</v>
      </c>
      <c r="H120" s="17">
        <f>(C125*D125+C126*D126+I125*J125+I126*J126)/(C125+C126+I125+I126)-((D123)+(J123))/2</f>
        <v>131.75609756097566</v>
      </c>
      <c r="I120" s="17">
        <f>100*(B123+H123)/(B123+B124+B125+H123+H124+H125)</f>
        <v>97.338608163999282</v>
      </c>
    </row>
    <row r="121" spans="1:11" ht="13.5" customHeight="1">
      <c r="A121" s="10" t="s">
        <v>2</v>
      </c>
      <c r="B121" s="10" t="s">
        <v>3</v>
      </c>
      <c r="C121" s="10" t="s">
        <v>4</v>
      </c>
      <c r="D121" s="10" t="s">
        <v>5</v>
      </c>
      <c r="E121" s="19" t="s">
        <v>6</v>
      </c>
      <c r="F121" s="15"/>
      <c r="G121" s="23" t="s">
        <v>2</v>
      </c>
      <c r="H121" s="10" t="s">
        <v>3</v>
      </c>
      <c r="I121" s="10" t="s">
        <v>4</v>
      </c>
      <c r="J121" s="10" t="s">
        <v>5</v>
      </c>
      <c r="K121" s="10" t="s">
        <v>6</v>
      </c>
    </row>
    <row r="122" spans="1:11">
      <c r="A122" s="2" t="s">
        <v>7</v>
      </c>
      <c r="B122" s="3">
        <v>9</v>
      </c>
      <c r="C122" s="3">
        <v>0.3</v>
      </c>
      <c r="D122" s="8"/>
      <c r="E122" s="20"/>
      <c r="F122" s="15"/>
      <c r="G122" s="24" t="s">
        <v>7</v>
      </c>
      <c r="H122" s="3">
        <v>9</v>
      </c>
      <c r="I122" s="3">
        <v>0.3</v>
      </c>
      <c r="J122" s="8"/>
      <c r="K122" s="8"/>
    </row>
    <row r="123" spans="1:11">
      <c r="A123" s="1" t="s">
        <v>8</v>
      </c>
      <c r="B123" s="5">
        <v>2706</v>
      </c>
      <c r="C123" s="5">
        <v>95.4</v>
      </c>
      <c r="D123" s="5">
        <v>165</v>
      </c>
      <c r="E123" s="21">
        <v>375</v>
      </c>
      <c r="F123" s="15"/>
      <c r="G123" s="25" t="s">
        <v>8</v>
      </c>
      <c r="H123" s="5">
        <v>2707</v>
      </c>
      <c r="I123" s="5">
        <v>95.5</v>
      </c>
      <c r="J123" s="5">
        <v>165</v>
      </c>
      <c r="K123" s="5">
        <v>382</v>
      </c>
    </row>
    <row r="124" spans="1:11">
      <c r="A124" s="2" t="s">
        <v>9</v>
      </c>
      <c r="B124" s="3">
        <v>0</v>
      </c>
      <c r="C124" s="3">
        <v>0</v>
      </c>
      <c r="D124" s="8"/>
      <c r="E124" s="20"/>
      <c r="F124" s="15"/>
      <c r="G124" s="24" t="s">
        <v>9</v>
      </c>
      <c r="H124" s="3">
        <v>0</v>
      </c>
      <c r="I124" s="3">
        <v>0</v>
      </c>
      <c r="J124" s="8"/>
      <c r="K124" s="8"/>
    </row>
    <row r="125" spans="1:11">
      <c r="A125" s="2" t="s">
        <v>10</v>
      </c>
      <c r="B125" s="3">
        <v>74</v>
      </c>
      <c r="C125" s="3">
        <v>2.6</v>
      </c>
      <c r="D125" s="3">
        <v>292</v>
      </c>
      <c r="E125" s="20"/>
      <c r="F125" s="15"/>
      <c r="G125" s="24" t="s">
        <v>10</v>
      </c>
      <c r="H125" s="3">
        <v>74</v>
      </c>
      <c r="I125" s="3">
        <v>2.6</v>
      </c>
      <c r="J125" s="3">
        <v>292</v>
      </c>
      <c r="K125" s="8"/>
    </row>
    <row r="126" spans="1:11">
      <c r="A126" s="1" t="s">
        <v>11</v>
      </c>
      <c r="B126" s="5">
        <v>45</v>
      </c>
      <c r="C126" s="5">
        <v>1.5</v>
      </c>
      <c r="D126" s="5">
        <v>307</v>
      </c>
      <c r="E126" s="21">
        <v>361</v>
      </c>
      <c r="F126" s="15"/>
      <c r="G126" s="25" t="s">
        <v>11</v>
      </c>
      <c r="H126" s="5">
        <v>43</v>
      </c>
      <c r="I126" s="5">
        <v>1.5</v>
      </c>
      <c r="J126" s="5">
        <v>303</v>
      </c>
      <c r="K126" s="5">
        <v>367</v>
      </c>
    </row>
    <row r="127" spans="1:11">
      <c r="A127" s="2" t="s">
        <v>12</v>
      </c>
      <c r="B127" s="3">
        <v>2834</v>
      </c>
      <c r="C127" s="3">
        <v>100</v>
      </c>
      <c r="D127" s="8"/>
      <c r="E127" s="16"/>
      <c r="F127" s="15"/>
      <c r="G127" s="24" t="s">
        <v>12</v>
      </c>
      <c r="H127" s="3">
        <v>2833</v>
      </c>
      <c r="I127" s="3">
        <v>100</v>
      </c>
      <c r="J127" s="8"/>
      <c r="K127" s="6"/>
    </row>
    <row r="128" spans="1:11">
      <c r="A128" s="18"/>
      <c r="B128" s="18"/>
      <c r="C128" s="18"/>
      <c r="D128" s="18"/>
      <c r="E128" s="18"/>
      <c r="G128" s="18"/>
      <c r="H128" s="18"/>
      <c r="I128" s="18"/>
      <c r="J128" s="18"/>
      <c r="K128" s="18"/>
    </row>
    <row r="129" spans="1:11">
      <c r="B129" s="16"/>
      <c r="C129" s="16"/>
      <c r="D129" s="16"/>
      <c r="E129" s="16"/>
      <c r="G129" s="16"/>
      <c r="H129" s="16"/>
      <c r="I129" s="16"/>
    </row>
    <row r="130" spans="1:11">
      <c r="A130" t="s">
        <v>1</v>
      </c>
      <c r="B130" t="s">
        <v>72</v>
      </c>
      <c r="C130" t="s">
        <v>25</v>
      </c>
      <c r="D130" s="17">
        <f>(D133+J133)/2</f>
        <v>206.5</v>
      </c>
      <c r="E130" s="17">
        <f>(C133+I133)/2</f>
        <v>91.85</v>
      </c>
      <c r="F130" s="16">
        <f>((D133-D132)+(J133-J132))/2</f>
        <v>38</v>
      </c>
      <c r="G130" s="17">
        <f>100*(B133+H133)/(B132+B133+H132+H133)</f>
        <v>98.520710059171591</v>
      </c>
      <c r="H130" s="17">
        <f>(C135*D135+C136*D136+I135*J135+I136*J136)/(C135+C136+I135+I136)-((D133)+(J133))/2</f>
        <v>171.35714285714283</v>
      </c>
      <c r="I130" s="17">
        <f>100*(B133+H133)/(B133+B134+B135+H133+H134+H135)</f>
        <v>96.943231441048042</v>
      </c>
    </row>
    <row r="131" spans="1:11" ht="13.5" customHeight="1">
      <c r="A131" s="10" t="s">
        <v>2</v>
      </c>
      <c r="B131" s="10" t="s">
        <v>3</v>
      </c>
      <c r="C131" s="10" t="s">
        <v>4</v>
      </c>
      <c r="D131" s="10" t="s">
        <v>5</v>
      </c>
      <c r="E131" s="19" t="s">
        <v>6</v>
      </c>
      <c r="F131" s="15"/>
      <c r="G131" s="23" t="s">
        <v>2</v>
      </c>
      <c r="H131" s="10" t="s">
        <v>3</v>
      </c>
      <c r="I131" s="10" t="s">
        <v>4</v>
      </c>
      <c r="J131" s="10" t="s">
        <v>5</v>
      </c>
      <c r="K131" s="10" t="s">
        <v>6</v>
      </c>
    </row>
    <row r="132" spans="1:11">
      <c r="A132" s="2" t="s">
        <v>7</v>
      </c>
      <c r="B132" s="3">
        <v>5</v>
      </c>
      <c r="C132" s="3">
        <v>1.3</v>
      </c>
      <c r="D132" s="3">
        <v>167</v>
      </c>
      <c r="E132" s="20"/>
      <c r="F132" s="15"/>
      <c r="G132" s="24" t="s">
        <v>7</v>
      </c>
      <c r="H132" s="3">
        <v>5</v>
      </c>
      <c r="I132" s="3">
        <v>1.3</v>
      </c>
      <c r="J132" s="3">
        <v>170</v>
      </c>
      <c r="K132" s="8"/>
    </row>
    <row r="133" spans="1:11">
      <c r="A133" s="1" t="s">
        <v>8</v>
      </c>
      <c r="B133" s="5">
        <v>334</v>
      </c>
      <c r="C133" s="5">
        <v>92</v>
      </c>
      <c r="D133" s="5">
        <v>207</v>
      </c>
      <c r="E133" s="21">
        <v>530</v>
      </c>
      <c r="F133" s="15"/>
      <c r="G133" s="25" t="s">
        <v>8</v>
      </c>
      <c r="H133" s="5">
        <v>332</v>
      </c>
      <c r="I133" s="5">
        <v>91.7</v>
      </c>
      <c r="J133" s="5">
        <v>206</v>
      </c>
      <c r="K133" s="5">
        <v>536</v>
      </c>
    </row>
    <row r="134" spans="1:11">
      <c r="A134" s="2" t="s">
        <v>9</v>
      </c>
      <c r="B134" s="3">
        <v>0</v>
      </c>
      <c r="C134" s="3">
        <v>0</v>
      </c>
      <c r="D134" s="8"/>
      <c r="E134" s="20"/>
      <c r="F134" s="15"/>
      <c r="G134" s="24" t="s">
        <v>9</v>
      </c>
      <c r="H134" s="3">
        <v>0</v>
      </c>
      <c r="I134" s="3">
        <v>0</v>
      </c>
      <c r="J134" s="8"/>
      <c r="K134" s="8"/>
    </row>
    <row r="135" spans="1:11">
      <c r="A135" s="2" t="s">
        <v>10</v>
      </c>
      <c r="B135" s="3">
        <v>10</v>
      </c>
      <c r="C135" s="3">
        <v>2.7</v>
      </c>
      <c r="D135" s="3">
        <v>389</v>
      </c>
      <c r="E135" s="20"/>
      <c r="F135" s="15"/>
      <c r="G135" s="24" t="s">
        <v>10</v>
      </c>
      <c r="H135" s="3">
        <v>11</v>
      </c>
      <c r="I135" s="3">
        <v>3</v>
      </c>
      <c r="J135" s="3">
        <v>389</v>
      </c>
      <c r="K135" s="8"/>
    </row>
    <row r="136" spans="1:11">
      <c r="A136" s="1" t="s">
        <v>11</v>
      </c>
      <c r="B136" s="5">
        <v>14</v>
      </c>
      <c r="C136" s="5">
        <v>3.8</v>
      </c>
      <c r="D136" s="5">
        <v>369</v>
      </c>
      <c r="E136" s="21">
        <v>485</v>
      </c>
      <c r="F136" s="15"/>
      <c r="G136" s="25" t="s">
        <v>11</v>
      </c>
      <c r="H136" s="5">
        <v>14</v>
      </c>
      <c r="I136" s="5">
        <v>3.8</v>
      </c>
      <c r="J136" s="5">
        <v>370</v>
      </c>
      <c r="K136" s="5">
        <v>484</v>
      </c>
    </row>
    <row r="137" spans="1:11">
      <c r="A137" s="2" t="s">
        <v>12</v>
      </c>
      <c r="B137" s="3">
        <v>363</v>
      </c>
      <c r="C137" s="3">
        <v>100</v>
      </c>
      <c r="D137" s="8"/>
      <c r="E137" s="16"/>
      <c r="F137" s="15"/>
      <c r="G137" s="24" t="s">
        <v>12</v>
      </c>
      <c r="H137" s="3">
        <v>362</v>
      </c>
      <c r="I137" s="3">
        <v>100</v>
      </c>
      <c r="J137" s="8"/>
      <c r="K137" s="6"/>
    </row>
    <row r="138" spans="1:11">
      <c r="A138" s="18"/>
      <c r="B138" s="18"/>
      <c r="C138" s="18"/>
      <c r="D138" s="18"/>
      <c r="E138" s="18"/>
      <c r="G138" s="18"/>
      <c r="H138" s="18"/>
      <c r="I138" s="18"/>
      <c r="J138" s="18"/>
      <c r="K138" s="18"/>
    </row>
    <row r="139" spans="1:11">
      <c r="B139" s="16"/>
      <c r="C139" s="16"/>
      <c r="D139" s="16"/>
      <c r="E139" s="16"/>
      <c r="G139" s="16"/>
      <c r="H139" s="16"/>
      <c r="I139" s="16"/>
    </row>
    <row r="140" spans="1:11">
      <c r="A140" t="s">
        <v>1</v>
      </c>
      <c r="B140" t="s">
        <v>72</v>
      </c>
      <c r="C140" t="s">
        <v>26</v>
      </c>
      <c r="D140" s="17">
        <f>(D143+J143)/2</f>
        <v>201.5</v>
      </c>
      <c r="E140" s="17">
        <f>(C143+I143)/2</f>
        <v>92.699999999999989</v>
      </c>
      <c r="F140" s="16">
        <f>((D143-D142)+(J143-J142))/2</f>
        <v>25</v>
      </c>
      <c r="G140" s="17">
        <f>100*(B143+H143)/(B142+B143+H142+H143)</f>
        <v>96.398980242192479</v>
      </c>
      <c r="H140" s="17">
        <f>(C145*D145+C146*D146+I145*J145+I146*J146)/(C145+C146+I145+I146)-((D143)+(J143))/2</f>
        <v>220.65068493150687</v>
      </c>
      <c r="I140" s="17">
        <f>100*(B143+H143)/(B143+B144+B145+H143+H144+H145)</f>
        <v>97.864768683274022</v>
      </c>
    </row>
    <row r="141" spans="1:11" ht="13.5" customHeight="1">
      <c r="A141" s="10" t="s">
        <v>2</v>
      </c>
      <c r="B141" s="10" t="s">
        <v>3</v>
      </c>
      <c r="C141" s="10" t="s">
        <v>4</v>
      </c>
      <c r="D141" s="10" t="s">
        <v>5</v>
      </c>
      <c r="E141" s="19" t="s">
        <v>6</v>
      </c>
      <c r="F141" s="15"/>
      <c r="G141" s="23" t="s">
        <v>2</v>
      </c>
      <c r="H141" s="10" t="s">
        <v>3</v>
      </c>
      <c r="I141" s="10" t="s">
        <v>4</v>
      </c>
      <c r="J141" s="10" t="s">
        <v>5</v>
      </c>
      <c r="K141" s="10" t="s">
        <v>6</v>
      </c>
    </row>
    <row r="142" spans="1:11">
      <c r="A142" s="2" t="s">
        <v>7</v>
      </c>
      <c r="B142" s="3">
        <v>55</v>
      </c>
      <c r="C142" s="3">
        <v>3.3</v>
      </c>
      <c r="D142" s="3">
        <v>175</v>
      </c>
      <c r="E142" s="20"/>
      <c r="F142" s="15"/>
      <c r="G142" s="24" t="s">
        <v>7</v>
      </c>
      <c r="H142" s="3">
        <v>58</v>
      </c>
      <c r="I142" s="3">
        <v>3.5</v>
      </c>
      <c r="J142" s="3">
        <v>178</v>
      </c>
      <c r="K142" s="8"/>
    </row>
    <row r="143" spans="1:11">
      <c r="A143" s="1" t="s">
        <v>8</v>
      </c>
      <c r="B143" s="5">
        <v>1509</v>
      </c>
      <c r="C143" s="5">
        <v>92.6</v>
      </c>
      <c r="D143" s="5">
        <v>202</v>
      </c>
      <c r="E143" s="21">
        <v>523</v>
      </c>
      <c r="F143" s="15"/>
      <c r="G143" s="25" t="s">
        <v>8</v>
      </c>
      <c r="H143" s="5">
        <v>1516</v>
      </c>
      <c r="I143" s="5">
        <v>92.8</v>
      </c>
      <c r="J143" s="5">
        <v>201</v>
      </c>
      <c r="K143" s="5">
        <v>529</v>
      </c>
    </row>
    <row r="144" spans="1:11">
      <c r="A144" s="2" t="s">
        <v>9</v>
      </c>
      <c r="B144" s="3">
        <v>0</v>
      </c>
      <c r="C144" s="3">
        <v>0</v>
      </c>
      <c r="D144" s="8"/>
      <c r="E144" s="20"/>
      <c r="F144" s="15"/>
      <c r="G144" s="24" t="s">
        <v>9</v>
      </c>
      <c r="H144" s="3">
        <v>0</v>
      </c>
      <c r="I144" s="3">
        <v>0</v>
      </c>
      <c r="J144" s="8"/>
      <c r="K144" s="8"/>
    </row>
    <row r="145" spans="1:11">
      <c r="A145" s="2" t="s">
        <v>10</v>
      </c>
      <c r="B145" s="3">
        <v>34</v>
      </c>
      <c r="C145" s="3">
        <v>2</v>
      </c>
      <c r="D145" s="3">
        <v>431</v>
      </c>
      <c r="E145" s="20"/>
      <c r="F145" s="15"/>
      <c r="G145" s="24" t="s">
        <v>10</v>
      </c>
      <c r="H145" s="3">
        <v>32</v>
      </c>
      <c r="I145" s="3">
        <v>1.9</v>
      </c>
      <c r="J145" s="3">
        <v>431</v>
      </c>
      <c r="K145" s="8"/>
    </row>
    <row r="146" spans="1:11">
      <c r="A146" s="1" t="s">
        <v>11</v>
      </c>
      <c r="B146" s="5">
        <v>30</v>
      </c>
      <c r="C146" s="5">
        <v>1.8</v>
      </c>
      <c r="D146" s="5">
        <v>412</v>
      </c>
      <c r="E146" s="21">
        <v>506</v>
      </c>
      <c r="F146" s="15"/>
      <c r="G146" s="25" t="s">
        <v>11</v>
      </c>
      <c r="H146" s="5">
        <v>27</v>
      </c>
      <c r="I146" s="5">
        <v>1.6</v>
      </c>
      <c r="J146" s="5">
        <v>412</v>
      </c>
      <c r="K146" s="5">
        <v>505</v>
      </c>
    </row>
    <row r="147" spans="1:11">
      <c r="A147" s="2" t="s">
        <v>12</v>
      </c>
      <c r="B147" s="3">
        <v>1628</v>
      </c>
      <c r="C147" s="3">
        <v>100</v>
      </c>
      <c r="D147" s="8"/>
      <c r="E147" s="16"/>
      <c r="F147" s="15"/>
      <c r="G147" s="24" t="s">
        <v>12</v>
      </c>
      <c r="H147" s="3">
        <v>1633</v>
      </c>
      <c r="I147" s="3">
        <v>100</v>
      </c>
      <c r="J147" s="8"/>
      <c r="K147" s="6"/>
    </row>
    <row r="148" spans="1:11">
      <c r="A148" s="18"/>
      <c r="B148" s="18"/>
      <c r="C148" s="18"/>
      <c r="D148" s="18"/>
      <c r="E148" s="18"/>
      <c r="G148" s="18"/>
      <c r="H148" s="18"/>
      <c r="I148" s="18"/>
      <c r="J148" s="18"/>
      <c r="K148" s="18"/>
    </row>
    <row r="149" spans="1:11">
      <c r="B149" s="16"/>
      <c r="C149" s="16"/>
      <c r="D149" s="16"/>
      <c r="E149" s="16"/>
      <c r="G149" s="16"/>
      <c r="H149" s="16"/>
      <c r="I149" s="16"/>
    </row>
    <row r="150" spans="1:11">
      <c r="A150" t="s">
        <v>1</v>
      </c>
      <c r="B150" t="s">
        <v>72</v>
      </c>
      <c r="C150" t="s">
        <v>27</v>
      </c>
      <c r="D150" s="17">
        <f>(D153+J153)/2</f>
        <v>227</v>
      </c>
      <c r="E150" s="17">
        <f>(C153+I153)/2</f>
        <v>76.55</v>
      </c>
      <c r="F150" s="16">
        <f>((D153-D152)+(J153-J152))/2</f>
        <v>89</v>
      </c>
      <c r="G150" s="17">
        <f>100*(B153+H153)/(B152+B153+H152+H153)</f>
        <v>79.279125384352582</v>
      </c>
      <c r="H150" s="17">
        <f>(C155*D155+C156*D156+I155*J155+I156*J156)/(C155+C156+I155+I156)-((D153)+(J153))/2</f>
        <v>249.66153846153844</v>
      </c>
      <c r="I150" s="17">
        <f>100*(B153+H153)/(B153+B154+B155+H153+H154+H155)</f>
        <v>96.42634531477249</v>
      </c>
    </row>
    <row r="151" spans="1:11" ht="13.5" customHeight="1">
      <c r="A151" s="10" t="s">
        <v>2</v>
      </c>
      <c r="B151" s="10" t="s">
        <v>3</v>
      </c>
      <c r="C151" s="10" t="s">
        <v>4</v>
      </c>
      <c r="D151" s="10" t="s">
        <v>5</v>
      </c>
      <c r="E151" s="19" t="s">
        <v>6</v>
      </c>
      <c r="F151" s="15"/>
      <c r="G151" s="23" t="s">
        <v>2</v>
      </c>
      <c r="H151" s="10" t="s">
        <v>3</v>
      </c>
      <c r="I151" s="10" t="s">
        <v>4</v>
      </c>
      <c r="J151" s="10" t="s">
        <v>5</v>
      </c>
      <c r="K151" s="10" t="s">
        <v>6</v>
      </c>
    </row>
    <row r="152" spans="1:11">
      <c r="A152" s="2" t="s">
        <v>7</v>
      </c>
      <c r="B152" s="3">
        <v>601</v>
      </c>
      <c r="C152" s="3">
        <v>19.7</v>
      </c>
      <c r="D152" s="3">
        <v>140</v>
      </c>
      <c r="E152" s="20"/>
      <c r="F152" s="15"/>
      <c r="G152" s="24" t="s">
        <v>7</v>
      </c>
      <c r="H152" s="3">
        <v>612</v>
      </c>
      <c r="I152" s="3">
        <v>20.2</v>
      </c>
      <c r="J152" s="3">
        <v>136</v>
      </c>
      <c r="K152" s="8"/>
    </row>
    <row r="153" spans="1:11">
      <c r="A153" s="1" t="s">
        <v>8</v>
      </c>
      <c r="B153" s="5">
        <v>2336</v>
      </c>
      <c r="C153" s="5">
        <v>76.8</v>
      </c>
      <c r="D153" s="5">
        <v>227</v>
      </c>
      <c r="E153" s="21">
        <v>564</v>
      </c>
      <c r="F153" s="15"/>
      <c r="G153" s="25" t="s">
        <v>8</v>
      </c>
      <c r="H153" s="5">
        <v>2305</v>
      </c>
      <c r="I153" s="5">
        <v>76.3</v>
      </c>
      <c r="J153" s="5">
        <v>227</v>
      </c>
      <c r="K153" s="5">
        <v>571</v>
      </c>
    </row>
    <row r="154" spans="1:11">
      <c r="A154" s="2" t="s">
        <v>9</v>
      </c>
      <c r="B154" s="3">
        <v>0</v>
      </c>
      <c r="C154" s="3">
        <v>0</v>
      </c>
      <c r="D154" s="8"/>
      <c r="E154" s="20"/>
      <c r="F154" s="15"/>
      <c r="G154" s="24" t="s">
        <v>9</v>
      </c>
      <c r="H154" s="3">
        <v>0</v>
      </c>
      <c r="I154" s="3">
        <v>0</v>
      </c>
      <c r="J154" s="8"/>
      <c r="K154" s="8"/>
    </row>
    <row r="155" spans="1:11">
      <c r="A155" s="2" t="s">
        <v>10</v>
      </c>
      <c r="B155" s="3">
        <v>87</v>
      </c>
      <c r="C155" s="3">
        <v>2.8</v>
      </c>
      <c r="D155" s="3">
        <v>482</v>
      </c>
      <c r="E155" s="20"/>
      <c r="F155" s="15"/>
      <c r="G155" s="24" t="s">
        <v>10</v>
      </c>
      <c r="H155" s="3">
        <v>85</v>
      </c>
      <c r="I155" s="3">
        <v>2.8</v>
      </c>
      <c r="J155" s="3">
        <v>482</v>
      </c>
      <c r="K155" s="8"/>
    </row>
    <row r="156" spans="1:11">
      <c r="A156" s="1" t="s">
        <v>11</v>
      </c>
      <c r="B156" s="5">
        <v>15</v>
      </c>
      <c r="C156" s="5">
        <v>0.4</v>
      </c>
      <c r="D156" s="5">
        <v>444</v>
      </c>
      <c r="E156" s="21">
        <v>556</v>
      </c>
      <c r="F156" s="15"/>
      <c r="G156" s="25" t="s">
        <v>11</v>
      </c>
      <c r="H156" s="5">
        <v>17</v>
      </c>
      <c r="I156" s="5">
        <v>0.5</v>
      </c>
      <c r="J156" s="5">
        <v>443</v>
      </c>
      <c r="K156" s="5">
        <v>556</v>
      </c>
    </row>
    <row r="157" spans="1:11">
      <c r="A157" s="2" t="s">
        <v>12</v>
      </c>
      <c r="B157" s="3">
        <v>3039</v>
      </c>
      <c r="C157" s="3">
        <v>100</v>
      </c>
      <c r="D157" s="8"/>
      <c r="E157" s="16"/>
      <c r="F157" s="15"/>
      <c r="G157" s="24" t="s">
        <v>12</v>
      </c>
      <c r="H157" s="3">
        <v>3019</v>
      </c>
      <c r="I157" s="3">
        <v>100</v>
      </c>
      <c r="J157" s="8"/>
      <c r="K157" s="6"/>
    </row>
    <row r="158" spans="1:11">
      <c r="A158" s="18"/>
      <c r="B158" s="18"/>
      <c r="C158" s="18"/>
      <c r="D158" s="18"/>
      <c r="E158" s="18"/>
      <c r="G158" s="18"/>
      <c r="H158" s="18"/>
      <c r="I158" s="18"/>
      <c r="J158" s="18"/>
      <c r="K158" s="18"/>
    </row>
    <row r="159" spans="1:11">
      <c r="B159" s="16"/>
      <c r="C159" s="16"/>
      <c r="D159" s="16"/>
      <c r="E159" s="16"/>
      <c r="G159" s="16"/>
      <c r="H159" s="16"/>
      <c r="I159" s="16"/>
    </row>
    <row r="160" spans="1:11">
      <c r="A160" t="s">
        <v>1</v>
      </c>
      <c r="B160" t="s">
        <v>72</v>
      </c>
      <c r="C160" t="s">
        <v>28</v>
      </c>
      <c r="D160" s="17">
        <f>(D163+J163)/2</f>
        <v>251.5</v>
      </c>
      <c r="E160" s="17">
        <f>(C163+I163)/2</f>
        <v>72.300000000000011</v>
      </c>
      <c r="F160" s="16">
        <f>((D163-D162)+(J163-J162))/2</f>
        <v>103.5</v>
      </c>
      <c r="G160" s="17">
        <f>100*(B163+H163)/(B162+B163+H162+H163)</f>
        <v>76.20396600566572</v>
      </c>
      <c r="H160" s="17">
        <f>(C165*D165+C166*D166+I165*J165+I166*J166)/(C165+C166+I165+I166)-((D163)+(J163))/2</f>
        <v>178.96938775510205</v>
      </c>
      <c r="I160" s="17">
        <f>100*(B163+H163)/(B163+B164+B165+H163+H164+H165)</f>
        <v>95.957193816884654</v>
      </c>
    </row>
    <row r="161" spans="1:11" ht="13.5" customHeight="1">
      <c r="A161" s="10" t="s">
        <v>2</v>
      </c>
      <c r="B161" s="10" t="s">
        <v>3</v>
      </c>
      <c r="C161" s="10" t="s">
        <v>4</v>
      </c>
      <c r="D161" s="10" t="s">
        <v>5</v>
      </c>
      <c r="E161" s="19" t="s">
        <v>6</v>
      </c>
      <c r="F161" s="15"/>
      <c r="G161" s="23" t="s">
        <v>2</v>
      </c>
      <c r="H161" s="10" t="s">
        <v>3</v>
      </c>
      <c r="I161" s="10" t="s">
        <v>4</v>
      </c>
      <c r="J161" s="10" t="s">
        <v>5</v>
      </c>
      <c r="K161" s="10" t="s">
        <v>6</v>
      </c>
    </row>
    <row r="162" spans="1:11">
      <c r="A162" s="2" t="s">
        <v>7</v>
      </c>
      <c r="B162" s="3">
        <v>125</v>
      </c>
      <c r="C162" s="3">
        <v>22.4</v>
      </c>
      <c r="D162" s="3">
        <v>150</v>
      </c>
      <c r="E162" s="20"/>
      <c r="F162" s="15"/>
      <c r="G162" s="24" t="s">
        <v>7</v>
      </c>
      <c r="H162" s="3">
        <v>127</v>
      </c>
      <c r="I162" s="3">
        <v>22.8</v>
      </c>
      <c r="J162" s="3">
        <v>146</v>
      </c>
      <c r="K162" s="8"/>
    </row>
    <row r="163" spans="1:11">
      <c r="A163" s="1" t="s">
        <v>8</v>
      </c>
      <c r="B163" s="5">
        <v>406</v>
      </c>
      <c r="C163" s="5">
        <v>72.7</v>
      </c>
      <c r="D163" s="5">
        <v>252</v>
      </c>
      <c r="E163" s="21">
        <v>576</v>
      </c>
      <c r="F163" s="15"/>
      <c r="G163" s="25" t="s">
        <v>8</v>
      </c>
      <c r="H163" s="5">
        <v>401</v>
      </c>
      <c r="I163" s="5">
        <v>71.900000000000006</v>
      </c>
      <c r="J163" s="5">
        <v>251</v>
      </c>
      <c r="K163" s="5">
        <v>583</v>
      </c>
    </row>
    <row r="164" spans="1:11">
      <c r="A164" s="2" t="s">
        <v>9</v>
      </c>
      <c r="B164" s="3">
        <v>0</v>
      </c>
      <c r="C164" s="3">
        <v>0</v>
      </c>
      <c r="D164" s="8"/>
      <c r="E164" s="20"/>
      <c r="F164" s="15"/>
      <c r="G164" s="24" t="s">
        <v>9</v>
      </c>
      <c r="H164" s="3">
        <v>0</v>
      </c>
      <c r="I164" s="3">
        <v>0</v>
      </c>
      <c r="J164" s="8"/>
      <c r="K164" s="8"/>
    </row>
    <row r="165" spans="1:11">
      <c r="A165" s="2" t="s">
        <v>10</v>
      </c>
      <c r="B165" s="3">
        <v>17</v>
      </c>
      <c r="C165" s="3">
        <v>3</v>
      </c>
      <c r="D165" s="3">
        <v>425</v>
      </c>
      <c r="E165" s="20"/>
      <c r="F165" s="15"/>
      <c r="G165" s="24" t="s">
        <v>10</v>
      </c>
      <c r="H165" s="3">
        <v>17</v>
      </c>
      <c r="I165" s="3">
        <v>3</v>
      </c>
      <c r="J165" s="3">
        <v>425</v>
      </c>
      <c r="K165" s="8"/>
    </row>
    <row r="166" spans="1:11">
      <c r="A166" s="1" t="s">
        <v>11</v>
      </c>
      <c r="B166" s="5">
        <v>10</v>
      </c>
      <c r="C166" s="5">
        <v>1.7</v>
      </c>
      <c r="D166" s="5">
        <v>438</v>
      </c>
      <c r="E166" s="21">
        <v>552</v>
      </c>
      <c r="F166" s="15"/>
      <c r="G166" s="25" t="s">
        <v>11</v>
      </c>
      <c r="H166" s="5">
        <v>12</v>
      </c>
      <c r="I166" s="5">
        <v>2.1</v>
      </c>
      <c r="J166" s="5">
        <v>440</v>
      </c>
      <c r="K166" s="5">
        <v>551</v>
      </c>
    </row>
    <row r="167" spans="1:11">
      <c r="A167" s="2" t="s">
        <v>12</v>
      </c>
      <c r="B167" s="3">
        <v>558</v>
      </c>
      <c r="C167" s="3">
        <v>100</v>
      </c>
      <c r="D167" s="8"/>
      <c r="E167" s="16"/>
      <c r="F167" s="15"/>
      <c r="G167" s="24" t="s">
        <v>12</v>
      </c>
      <c r="H167" s="3">
        <v>557</v>
      </c>
      <c r="I167" s="3">
        <v>100</v>
      </c>
      <c r="J167" s="8"/>
      <c r="K167" s="6"/>
    </row>
    <row r="168" spans="1:11">
      <c r="A168" s="18"/>
      <c r="B168" s="18"/>
      <c r="C168" s="18"/>
      <c r="D168" s="18"/>
      <c r="E168" s="18"/>
      <c r="G168" s="18"/>
      <c r="H168" s="18"/>
      <c r="I168" s="18"/>
      <c r="J168" s="18"/>
      <c r="K168" s="18"/>
    </row>
    <row r="169" spans="1:11">
      <c r="B169" s="16"/>
      <c r="C169" s="16"/>
      <c r="D169" s="16"/>
      <c r="E169" s="16"/>
      <c r="G169" s="16"/>
      <c r="H169" s="16"/>
      <c r="I169" s="16"/>
    </row>
    <row r="170" spans="1:11">
      <c r="A170" t="s">
        <v>1</v>
      </c>
      <c r="B170" t="s">
        <v>72</v>
      </c>
      <c r="C170" t="s">
        <v>29</v>
      </c>
      <c r="D170" s="17">
        <f>(D173+J173)/2</f>
        <v>230.5</v>
      </c>
      <c r="E170" s="17">
        <f>(C173+I173)/2</f>
        <v>77.300000000000011</v>
      </c>
      <c r="F170" s="16">
        <f>((D173-D172)+(J173-J172))/2</f>
        <v>74</v>
      </c>
      <c r="G170" s="17">
        <f>100*(B173+H173)/(B172+B173+H172+H173)</f>
        <v>80.538922155688624</v>
      </c>
      <c r="H170" s="17">
        <f>(C175*D175+C176*D176+I175*J175+I176*J176)/(C175+C176+I175+I176)-((D173)+(J173))/2</f>
        <v>265.71052631578954</v>
      </c>
      <c r="I170" s="17">
        <f>100*(B173+H173)/(B173+B174+B175+H173+H174+H175)</f>
        <v>96.185935637663889</v>
      </c>
    </row>
    <row r="171" spans="1:11" ht="13.5" customHeight="1">
      <c r="A171" s="10" t="s">
        <v>2</v>
      </c>
      <c r="B171" s="10" t="s">
        <v>3</v>
      </c>
      <c r="C171" s="10" t="s">
        <v>4</v>
      </c>
      <c r="D171" s="10" t="s">
        <v>5</v>
      </c>
      <c r="E171" s="19" t="s">
        <v>6</v>
      </c>
      <c r="F171" s="15"/>
      <c r="G171" s="23" t="s">
        <v>2</v>
      </c>
      <c r="H171" s="10" t="s">
        <v>3</v>
      </c>
      <c r="I171" s="10" t="s">
        <v>4</v>
      </c>
      <c r="J171" s="10" t="s">
        <v>5</v>
      </c>
      <c r="K171" s="10" t="s">
        <v>6</v>
      </c>
    </row>
    <row r="172" spans="1:11">
      <c r="A172" s="2" t="s">
        <v>7</v>
      </c>
      <c r="B172" s="3">
        <v>191</v>
      </c>
      <c r="C172" s="3">
        <v>18.2</v>
      </c>
      <c r="D172" s="3">
        <v>158</v>
      </c>
      <c r="E172" s="20"/>
      <c r="F172" s="15"/>
      <c r="G172" s="24" t="s">
        <v>7</v>
      </c>
      <c r="H172" s="3">
        <v>199</v>
      </c>
      <c r="I172" s="3">
        <v>19</v>
      </c>
      <c r="J172" s="3">
        <v>155</v>
      </c>
      <c r="K172" s="8"/>
    </row>
    <row r="173" spans="1:11">
      <c r="A173" s="1" t="s">
        <v>8</v>
      </c>
      <c r="B173" s="5">
        <v>812</v>
      </c>
      <c r="C173" s="5">
        <v>77.7</v>
      </c>
      <c r="D173" s="5">
        <v>230</v>
      </c>
      <c r="E173" s="21">
        <v>597</v>
      </c>
      <c r="F173" s="15"/>
      <c r="G173" s="25" t="s">
        <v>8</v>
      </c>
      <c r="H173" s="5">
        <v>802</v>
      </c>
      <c r="I173" s="5">
        <v>76.900000000000006</v>
      </c>
      <c r="J173" s="5">
        <v>231</v>
      </c>
      <c r="K173" s="5">
        <v>603</v>
      </c>
    </row>
    <row r="174" spans="1:11">
      <c r="A174" s="2" t="s">
        <v>9</v>
      </c>
      <c r="B174" s="3">
        <v>0</v>
      </c>
      <c r="C174" s="3">
        <v>0</v>
      </c>
      <c r="D174" s="8"/>
      <c r="E174" s="20"/>
      <c r="F174" s="15"/>
      <c r="G174" s="24" t="s">
        <v>9</v>
      </c>
      <c r="H174" s="3">
        <v>0</v>
      </c>
      <c r="I174" s="3">
        <v>0</v>
      </c>
      <c r="J174" s="8"/>
      <c r="K174" s="8"/>
    </row>
    <row r="175" spans="1:11">
      <c r="A175" s="2" t="s">
        <v>10</v>
      </c>
      <c r="B175" s="3">
        <v>32</v>
      </c>
      <c r="C175" s="3">
        <v>3</v>
      </c>
      <c r="D175" s="3">
        <v>508</v>
      </c>
      <c r="E175" s="20"/>
      <c r="F175" s="15"/>
      <c r="G175" s="24" t="s">
        <v>10</v>
      </c>
      <c r="H175" s="3">
        <v>32</v>
      </c>
      <c r="I175" s="3">
        <v>3</v>
      </c>
      <c r="J175" s="3">
        <v>508</v>
      </c>
      <c r="K175" s="8"/>
    </row>
    <row r="176" spans="1:11">
      <c r="A176" s="1" t="s">
        <v>11</v>
      </c>
      <c r="B176" s="5">
        <v>9</v>
      </c>
      <c r="C176" s="5">
        <v>0.8</v>
      </c>
      <c r="D176" s="5">
        <v>453</v>
      </c>
      <c r="E176" s="21">
        <v>573</v>
      </c>
      <c r="F176" s="15"/>
      <c r="G176" s="25" t="s">
        <v>11</v>
      </c>
      <c r="H176" s="5">
        <v>9</v>
      </c>
      <c r="I176" s="5">
        <v>0.8</v>
      </c>
      <c r="J176" s="5">
        <v>451</v>
      </c>
      <c r="K176" s="5">
        <v>570</v>
      </c>
    </row>
    <row r="177" spans="1:11">
      <c r="A177" s="2" t="s">
        <v>12</v>
      </c>
      <c r="B177" s="3">
        <v>1044</v>
      </c>
      <c r="C177" s="3">
        <v>100</v>
      </c>
      <c r="D177" s="8"/>
      <c r="E177" s="16"/>
      <c r="F177" s="15"/>
      <c r="G177" s="24" t="s">
        <v>12</v>
      </c>
      <c r="H177" s="3">
        <v>1042</v>
      </c>
      <c r="I177" s="3">
        <v>100</v>
      </c>
      <c r="J177" s="8"/>
      <c r="K177" s="6"/>
    </row>
    <row r="178" spans="1:11">
      <c r="A178" s="18"/>
      <c r="B178" s="18"/>
      <c r="C178" s="18"/>
      <c r="D178" s="18"/>
      <c r="E178" s="18"/>
      <c r="G178" s="18"/>
      <c r="H178" s="18"/>
      <c r="I178" s="18"/>
      <c r="J178" s="18"/>
      <c r="K178" s="18"/>
    </row>
    <row r="179" spans="1:11">
      <c r="B179" s="16"/>
      <c r="C179" s="16"/>
      <c r="D179" s="16"/>
      <c r="E179" s="16"/>
      <c r="G179" s="16"/>
      <c r="H179" s="16"/>
      <c r="I179" s="16"/>
    </row>
    <row r="180" spans="1:11">
      <c r="A180" t="s">
        <v>1</v>
      </c>
      <c r="B180" t="s">
        <v>72</v>
      </c>
      <c r="C180" t="s">
        <v>30</v>
      </c>
      <c r="D180" s="17">
        <f>(D183+J183)/2</f>
        <v>237</v>
      </c>
      <c r="E180" s="17">
        <f>(C183+I183)/2</f>
        <v>50.1</v>
      </c>
      <c r="F180" s="16">
        <f>((D183-D182)+(J183-J182))/2</f>
        <v>97</v>
      </c>
      <c r="G180" s="17">
        <f>100*(B183+H183)/(B182+B183+H182+H183)</f>
        <v>56.825568797399782</v>
      </c>
      <c r="H180" s="17">
        <f>(C185*D185+C186*D186+I185*J185+I186*J186)/(C185+C186+I185+I186)-((D183)+(J183))/2</f>
        <v>141.96581196581195</v>
      </c>
      <c r="I180" s="17">
        <f>100*(B183+H183)/(B183+B184+B185+H183+H184+H185)</f>
        <v>96.860572483841182</v>
      </c>
    </row>
    <row r="181" spans="1:11" ht="13.5" customHeight="1">
      <c r="A181" s="10" t="s">
        <v>2</v>
      </c>
      <c r="B181" s="10" t="s">
        <v>3</v>
      </c>
      <c r="C181" s="10" t="s">
        <v>4</v>
      </c>
      <c r="D181" s="10" t="s">
        <v>5</v>
      </c>
      <c r="E181" s="19" t="s">
        <v>6</v>
      </c>
      <c r="F181" s="15"/>
      <c r="G181" s="23" t="s">
        <v>2</v>
      </c>
      <c r="H181" s="10" t="s">
        <v>3</v>
      </c>
      <c r="I181" s="10" t="s">
        <v>4</v>
      </c>
      <c r="J181" s="10" t="s">
        <v>5</v>
      </c>
      <c r="K181" s="10" t="s">
        <v>6</v>
      </c>
    </row>
    <row r="182" spans="1:11">
      <c r="A182" s="2" t="s">
        <v>7</v>
      </c>
      <c r="B182" s="3">
        <v>393</v>
      </c>
      <c r="C182" s="3">
        <v>37.6</v>
      </c>
      <c r="D182" s="3">
        <v>142</v>
      </c>
      <c r="E182" s="20"/>
      <c r="F182" s="15"/>
      <c r="G182" s="24" t="s">
        <v>7</v>
      </c>
      <c r="H182" s="3">
        <v>404</v>
      </c>
      <c r="I182" s="3">
        <v>38.5</v>
      </c>
      <c r="J182" s="3">
        <v>138</v>
      </c>
      <c r="K182" s="8"/>
    </row>
    <row r="183" spans="1:11">
      <c r="A183" s="1" t="s">
        <v>8</v>
      </c>
      <c r="B183" s="5">
        <v>528</v>
      </c>
      <c r="C183" s="5">
        <v>50.5</v>
      </c>
      <c r="D183" s="5">
        <v>237</v>
      </c>
      <c r="E183" s="21">
        <v>578</v>
      </c>
      <c r="F183" s="15"/>
      <c r="G183" s="25" t="s">
        <v>8</v>
      </c>
      <c r="H183" s="5">
        <v>521</v>
      </c>
      <c r="I183" s="5">
        <v>49.7</v>
      </c>
      <c r="J183" s="5">
        <v>237</v>
      </c>
      <c r="K183" s="5">
        <v>585</v>
      </c>
    </row>
    <row r="184" spans="1:11">
      <c r="A184" s="2" t="s">
        <v>9</v>
      </c>
      <c r="B184" s="3">
        <v>0</v>
      </c>
      <c r="C184" s="3">
        <v>0</v>
      </c>
      <c r="D184" s="8"/>
      <c r="E184" s="20"/>
      <c r="F184" s="15"/>
      <c r="G184" s="24" t="s">
        <v>9</v>
      </c>
      <c r="H184" s="3">
        <v>0</v>
      </c>
      <c r="I184" s="3">
        <v>0</v>
      </c>
      <c r="J184" s="8"/>
      <c r="K184" s="8"/>
    </row>
    <row r="185" spans="1:11">
      <c r="A185" s="2" t="s">
        <v>10</v>
      </c>
      <c r="B185" s="3">
        <v>17</v>
      </c>
      <c r="C185" s="3">
        <v>1.6</v>
      </c>
      <c r="D185" s="8"/>
      <c r="E185" s="20"/>
      <c r="F185" s="15"/>
      <c r="G185" s="24" t="s">
        <v>10</v>
      </c>
      <c r="H185" s="3">
        <v>17</v>
      </c>
      <c r="I185" s="3">
        <v>1.6</v>
      </c>
      <c r="J185" s="8"/>
      <c r="K185" s="8"/>
    </row>
    <row r="186" spans="1:11">
      <c r="A186" s="1" t="s">
        <v>11</v>
      </c>
      <c r="B186" s="5">
        <v>107</v>
      </c>
      <c r="C186" s="5">
        <v>10.199999999999999</v>
      </c>
      <c r="D186" s="5">
        <v>439</v>
      </c>
      <c r="E186" s="21">
        <v>550</v>
      </c>
      <c r="F186" s="15"/>
      <c r="G186" s="25" t="s">
        <v>11</v>
      </c>
      <c r="H186" s="5">
        <v>105</v>
      </c>
      <c r="I186" s="5">
        <v>10</v>
      </c>
      <c r="J186" s="5">
        <v>439</v>
      </c>
      <c r="K186" s="5">
        <v>550</v>
      </c>
    </row>
    <row r="187" spans="1:11">
      <c r="A187" s="2" t="s">
        <v>12</v>
      </c>
      <c r="B187" s="3">
        <v>1045</v>
      </c>
      <c r="C187" s="3">
        <v>100</v>
      </c>
      <c r="D187" s="8"/>
      <c r="E187" s="16"/>
      <c r="F187" s="15"/>
      <c r="G187" s="24" t="s">
        <v>12</v>
      </c>
      <c r="H187" s="3">
        <v>1047</v>
      </c>
      <c r="I187" s="3">
        <v>100</v>
      </c>
      <c r="J187" s="8"/>
      <c r="K187" s="6"/>
    </row>
    <row r="188" spans="1:11">
      <c r="A188" s="18"/>
      <c r="B188" s="18"/>
      <c r="C188" s="18"/>
      <c r="D188" s="18"/>
      <c r="E188" s="18"/>
      <c r="G188" s="18"/>
      <c r="H188" s="18"/>
      <c r="I188" s="18"/>
      <c r="J188" s="18"/>
      <c r="K188" s="18"/>
    </row>
    <row r="189" spans="1:11">
      <c r="B189" s="16"/>
      <c r="C189" s="16"/>
      <c r="D189" s="16"/>
      <c r="E189" s="16"/>
      <c r="G189" s="16"/>
      <c r="H189" s="16"/>
      <c r="I189" s="16"/>
    </row>
    <row r="190" spans="1:11">
      <c r="A190" t="s">
        <v>1</v>
      </c>
      <c r="B190" t="s">
        <v>72</v>
      </c>
      <c r="C190" t="s">
        <v>31</v>
      </c>
      <c r="D190" s="17">
        <f>(D193+J193)/2</f>
        <v>273</v>
      </c>
      <c r="E190" s="17">
        <f>(C193+I193)/2</f>
        <v>63.75</v>
      </c>
      <c r="F190" s="16">
        <f>((D193-D192)+(J193-J192))/2</f>
        <v>84</v>
      </c>
      <c r="G190" s="17">
        <f>100*(B193+H193)/(B192+B193+H192+H193)</f>
        <v>65.675241157556272</v>
      </c>
      <c r="H190" s="17">
        <f>(C195*D195+C196*D196+I195*J195+I196*J196)/(C195+C196+I195+I196)-((D193)+(J193))/2</f>
        <v>309.22222222222229</v>
      </c>
      <c r="I190" s="17">
        <f>100*(B193+H193)/(B193+B194+B195+H193+H194+H195)</f>
        <v>96.230859835100119</v>
      </c>
    </row>
    <row r="191" spans="1:11" ht="13.5" customHeight="1">
      <c r="A191" s="10" t="s">
        <v>2</v>
      </c>
      <c r="B191" s="10" t="s">
        <v>3</v>
      </c>
      <c r="C191" s="10" t="s">
        <v>4</v>
      </c>
      <c r="D191" s="10" t="s">
        <v>5</v>
      </c>
      <c r="E191" s="19" t="s">
        <v>6</v>
      </c>
      <c r="F191" s="15"/>
      <c r="G191" s="23" t="s">
        <v>2</v>
      </c>
      <c r="H191" s="10" t="s">
        <v>3</v>
      </c>
      <c r="I191" s="10" t="s">
        <v>4</v>
      </c>
      <c r="J191" s="10" t="s">
        <v>5</v>
      </c>
      <c r="K191" s="10" t="s">
        <v>6</v>
      </c>
    </row>
    <row r="192" spans="1:11">
      <c r="A192" s="2" t="s">
        <v>7</v>
      </c>
      <c r="B192" s="3">
        <v>213</v>
      </c>
      <c r="C192" s="3">
        <v>33.299999999999997</v>
      </c>
      <c r="D192" s="3">
        <v>190</v>
      </c>
      <c r="E192" s="20"/>
      <c r="F192" s="15"/>
      <c r="G192" s="24" t="s">
        <v>7</v>
      </c>
      <c r="H192" s="3">
        <v>214</v>
      </c>
      <c r="I192" s="3">
        <v>33.299999999999997</v>
      </c>
      <c r="J192" s="3">
        <v>188</v>
      </c>
      <c r="K192" s="8"/>
    </row>
    <row r="193" spans="1:11">
      <c r="A193" s="1" t="s">
        <v>8</v>
      </c>
      <c r="B193" s="5">
        <v>407</v>
      </c>
      <c r="C193" s="5">
        <v>63.7</v>
      </c>
      <c r="D193" s="5">
        <v>273</v>
      </c>
      <c r="E193" s="21">
        <v>740</v>
      </c>
      <c r="F193" s="15"/>
      <c r="G193" s="25" t="s">
        <v>8</v>
      </c>
      <c r="H193" s="5">
        <v>410</v>
      </c>
      <c r="I193" s="5">
        <v>63.8</v>
      </c>
      <c r="J193" s="5">
        <v>273</v>
      </c>
      <c r="K193" s="5">
        <v>746</v>
      </c>
    </row>
    <row r="194" spans="1:11">
      <c r="A194" s="2" t="s">
        <v>9</v>
      </c>
      <c r="B194" s="3">
        <v>0</v>
      </c>
      <c r="C194" s="3">
        <v>0</v>
      </c>
      <c r="D194" s="8"/>
      <c r="E194" s="20"/>
      <c r="F194" s="15"/>
      <c r="G194" s="24" t="s">
        <v>9</v>
      </c>
      <c r="H194" s="3">
        <v>0</v>
      </c>
      <c r="I194" s="3">
        <v>0</v>
      </c>
      <c r="J194" s="8"/>
      <c r="K194" s="8"/>
    </row>
    <row r="195" spans="1:11">
      <c r="A195" s="2" t="s">
        <v>10</v>
      </c>
      <c r="B195" s="3">
        <v>15</v>
      </c>
      <c r="C195" s="3">
        <v>2.2999999999999998</v>
      </c>
      <c r="D195" s="3">
        <v>585</v>
      </c>
      <c r="E195" s="20"/>
      <c r="F195" s="15"/>
      <c r="G195" s="24" t="s">
        <v>10</v>
      </c>
      <c r="H195" s="3">
        <v>17</v>
      </c>
      <c r="I195" s="3">
        <v>2.6</v>
      </c>
      <c r="J195" s="3">
        <v>585</v>
      </c>
      <c r="K195" s="8"/>
    </row>
    <row r="196" spans="1:11">
      <c r="A196" s="1" t="s">
        <v>11</v>
      </c>
      <c r="B196" s="5">
        <v>3</v>
      </c>
      <c r="C196" s="5">
        <v>0.4</v>
      </c>
      <c r="D196" s="5">
        <v>555</v>
      </c>
      <c r="E196" s="21">
        <v>711</v>
      </c>
      <c r="F196" s="15"/>
      <c r="G196" s="25" t="s">
        <v>11</v>
      </c>
      <c r="H196" s="5">
        <v>1</v>
      </c>
      <c r="I196" s="5">
        <v>0.1</v>
      </c>
      <c r="J196" s="5">
        <v>555</v>
      </c>
      <c r="K196" s="5">
        <v>710</v>
      </c>
    </row>
    <row r="197" spans="1:11">
      <c r="A197" s="2" t="s">
        <v>12</v>
      </c>
      <c r="B197" s="3">
        <v>638</v>
      </c>
      <c r="C197" s="3">
        <v>100</v>
      </c>
      <c r="D197" s="8"/>
      <c r="E197" s="16"/>
      <c r="F197" s="15"/>
      <c r="G197" s="24" t="s">
        <v>12</v>
      </c>
      <c r="H197" s="3">
        <v>642</v>
      </c>
      <c r="I197" s="3">
        <v>100</v>
      </c>
      <c r="J197" s="8"/>
      <c r="K197" s="6"/>
    </row>
    <row r="198" spans="1:11">
      <c r="A198" s="18"/>
      <c r="B198" s="18"/>
      <c r="C198" s="18"/>
      <c r="D198" s="18"/>
      <c r="E198" s="18"/>
      <c r="G198" s="18"/>
      <c r="H198" s="18"/>
      <c r="I198" s="18"/>
      <c r="J198" s="18"/>
      <c r="K198" s="18"/>
    </row>
    <row r="199" spans="1:11">
      <c r="B199" s="16"/>
      <c r="C199" s="16"/>
      <c r="D199" s="16"/>
      <c r="E199" s="16"/>
      <c r="G199" s="16"/>
      <c r="H199" s="16"/>
      <c r="I199" s="16"/>
    </row>
    <row r="200" spans="1:11">
      <c r="A200" t="s">
        <v>1</v>
      </c>
      <c r="B200" t="s">
        <v>72</v>
      </c>
      <c r="C200" t="s">
        <v>32</v>
      </c>
      <c r="D200" s="17">
        <f>(D203+J203)/2</f>
        <v>320.5</v>
      </c>
      <c r="E200" s="17">
        <f>(C203+I203)/2</f>
        <v>56.2</v>
      </c>
      <c r="F200" s="16">
        <f>((D203-D202)+(J203-J202))/2</f>
        <v>120.5</v>
      </c>
      <c r="G200" s="17">
        <f>100*(B203+H203)/(B202+B203+H202+H203)</f>
        <v>57.352941176470587</v>
      </c>
      <c r="H200" s="17">
        <f>(C205*D205+C206*D206+I205*J205+I206*J206)/(C205+C206+I205+I206)-((D203)+(J203))/2</f>
        <v>324.07894736842127</v>
      </c>
      <c r="I200" s="17">
        <f>100*(B203+H203)/(B203+B204+B205+H203+H204+H205)</f>
        <v>98.025134649910228</v>
      </c>
    </row>
    <row r="201" spans="1:11" ht="13.5" customHeight="1">
      <c r="A201" s="10" t="s">
        <v>2</v>
      </c>
      <c r="B201" s="10" t="s">
        <v>3</v>
      </c>
      <c r="C201" s="10" t="s">
        <v>4</v>
      </c>
      <c r="D201" s="10" t="s">
        <v>5</v>
      </c>
      <c r="E201" s="19" t="s">
        <v>6</v>
      </c>
      <c r="F201" s="15"/>
      <c r="G201" s="23" t="s">
        <v>2</v>
      </c>
      <c r="H201" s="10" t="s">
        <v>3</v>
      </c>
      <c r="I201" s="10" t="s">
        <v>4</v>
      </c>
      <c r="J201" s="10" t="s">
        <v>5</v>
      </c>
      <c r="K201" s="10" t="s">
        <v>6</v>
      </c>
    </row>
    <row r="202" spans="1:11">
      <c r="A202" s="2" t="s">
        <v>7</v>
      </c>
      <c r="B202" s="3">
        <v>407</v>
      </c>
      <c r="C202" s="3">
        <v>41.9</v>
      </c>
      <c r="D202" s="3">
        <v>199</v>
      </c>
      <c r="E202" s="20"/>
      <c r="F202" s="15"/>
      <c r="G202" s="24" t="s">
        <v>7</v>
      </c>
      <c r="H202" s="3">
        <v>405</v>
      </c>
      <c r="I202" s="3">
        <v>41.7</v>
      </c>
      <c r="J202" s="3">
        <v>201</v>
      </c>
      <c r="K202" s="8"/>
    </row>
    <row r="203" spans="1:11">
      <c r="A203" s="1" t="s">
        <v>8</v>
      </c>
      <c r="B203" s="5">
        <v>545</v>
      </c>
      <c r="C203" s="5">
        <v>56.1</v>
      </c>
      <c r="D203" s="5">
        <v>321</v>
      </c>
      <c r="E203" s="21">
        <v>902</v>
      </c>
      <c r="F203" s="15"/>
      <c r="G203" s="25" t="s">
        <v>8</v>
      </c>
      <c r="H203" s="5">
        <v>547</v>
      </c>
      <c r="I203" s="5">
        <v>56.3</v>
      </c>
      <c r="J203" s="5">
        <v>320</v>
      </c>
      <c r="K203" s="5">
        <v>908</v>
      </c>
    </row>
    <row r="204" spans="1:11">
      <c r="A204" s="2" t="s">
        <v>9</v>
      </c>
      <c r="B204" s="3">
        <v>0</v>
      </c>
      <c r="C204" s="3">
        <v>0</v>
      </c>
      <c r="D204" s="8"/>
      <c r="E204" s="20"/>
      <c r="F204" s="15"/>
      <c r="G204" s="24" t="s">
        <v>9</v>
      </c>
      <c r="H204" s="3">
        <v>0</v>
      </c>
      <c r="I204" s="3">
        <v>0</v>
      </c>
      <c r="J204" s="8"/>
      <c r="K204" s="8"/>
    </row>
    <row r="205" spans="1:11">
      <c r="A205" s="2" t="s">
        <v>10</v>
      </c>
      <c r="B205" s="3">
        <v>11</v>
      </c>
      <c r="C205" s="3">
        <v>1.1000000000000001</v>
      </c>
      <c r="D205" s="3">
        <v>629</v>
      </c>
      <c r="E205" s="20"/>
      <c r="F205" s="15"/>
      <c r="G205" s="24" t="s">
        <v>10</v>
      </c>
      <c r="H205" s="3">
        <v>11</v>
      </c>
      <c r="I205" s="3">
        <v>1.1000000000000001</v>
      </c>
      <c r="J205" s="3">
        <v>629</v>
      </c>
      <c r="K205" s="8"/>
    </row>
    <row r="206" spans="1:11">
      <c r="A206" s="1" t="s">
        <v>11</v>
      </c>
      <c r="B206" s="5">
        <v>8</v>
      </c>
      <c r="C206" s="5">
        <v>0.8</v>
      </c>
      <c r="D206" s="5">
        <v>666</v>
      </c>
      <c r="E206" s="21">
        <v>858</v>
      </c>
      <c r="F206" s="15"/>
      <c r="G206" s="25" t="s">
        <v>11</v>
      </c>
      <c r="H206" s="5">
        <v>8</v>
      </c>
      <c r="I206" s="5">
        <v>0.8</v>
      </c>
      <c r="J206" s="5">
        <v>666</v>
      </c>
      <c r="K206" s="5">
        <v>857</v>
      </c>
    </row>
    <row r="207" spans="1:11">
      <c r="A207" s="2" t="s">
        <v>12</v>
      </c>
      <c r="B207" s="3">
        <v>971</v>
      </c>
      <c r="C207" s="3">
        <v>100</v>
      </c>
      <c r="D207" s="8"/>
      <c r="E207" s="16"/>
      <c r="F207" s="15"/>
      <c r="G207" s="24" t="s">
        <v>12</v>
      </c>
      <c r="H207" s="3">
        <v>971</v>
      </c>
      <c r="I207" s="3">
        <v>100</v>
      </c>
      <c r="J207" s="8"/>
      <c r="K207" s="6"/>
    </row>
    <row r="208" spans="1:11">
      <c r="A208" s="18"/>
      <c r="B208" s="18"/>
      <c r="C208" s="18"/>
      <c r="D208" s="18"/>
      <c r="E208" s="18"/>
      <c r="G208" s="18"/>
      <c r="H208" s="18"/>
      <c r="I208" s="18"/>
      <c r="J208" s="18"/>
      <c r="K208" s="18"/>
    </row>
    <row r="209" spans="1:11">
      <c r="B209" s="16"/>
      <c r="C209" s="16"/>
      <c r="D209" s="16"/>
      <c r="E209" s="16"/>
      <c r="G209" s="16"/>
      <c r="H209" s="16"/>
      <c r="I209" s="16"/>
    </row>
    <row r="210" spans="1:11">
      <c r="A210" t="s">
        <v>1</v>
      </c>
      <c r="B210" t="s">
        <v>72</v>
      </c>
      <c r="C210" t="s">
        <v>33</v>
      </c>
      <c r="D210" s="17">
        <f>(D213+J213)/2</f>
        <v>393</v>
      </c>
      <c r="E210" s="17">
        <f>(C213+I213)/2</f>
        <v>29.4</v>
      </c>
      <c r="F210" s="16">
        <f>((D213-D212)+(J213-J212))/2</f>
        <v>182.5</v>
      </c>
      <c r="G210" s="17">
        <f>100*(B213+H213)/(B212+B213+H212+H213)</f>
        <v>29.921259842519685</v>
      </c>
      <c r="H210" s="17">
        <f>(C215*D215+C216*D216+I215*J215+I216*J216)/(C215+C216+I215+I216)-((D213)+(J213))/2</f>
        <v>351.5</v>
      </c>
      <c r="I210" s="17">
        <f>100*(B213+H213)/(B213+B214+B215+H213+H214+H215)</f>
        <v>100</v>
      </c>
    </row>
    <row r="211" spans="1:11" ht="13.5" customHeight="1">
      <c r="A211" s="10" t="s">
        <v>2</v>
      </c>
      <c r="B211" s="10" t="s">
        <v>3</v>
      </c>
      <c r="C211" s="10" t="s">
        <v>4</v>
      </c>
      <c r="D211" s="10" t="s">
        <v>5</v>
      </c>
      <c r="E211" s="19" t="s">
        <v>6</v>
      </c>
      <c r="F211" s="15"/>
      <c r="G211" s="23" t="s">
        <v>2</v>
      </c>
      <c r="H211" s="10" t="s">
        <v>3</v>
      </c>
      <c r="I211" s="10" t="s">
        <v>4</v>
      </c>
      <c r="J211" s="10" t="s">
        <v>5</v>
      </c>
      <c r="K211" s="10" t="s">
        <v>6</v>
      </c>
    </row>
    <row r="212" spans="1:11">
      <c r="A212" s="2" t="s">
        <v>7</v>
      </c>
      <c r="B212" s="3">
        <v>89</v>
      </c>
      <c r="C212" s="3">
        <v>68.900000000000006</v>
      </c>
      <c r="D212" s="3">
        <v>210</v>
      </c>
      <c r="E212" s="20"/>
      <c r="F212" s="15"/>
      <c r="G212" s="24" t="s">
        <v>7</v>
      </c>
      <c r="H212" s="3">
        <v>89</v>
      </c>
      <c r="I212" s="3">
        <v>68.900000000000006</v>
      </c>
      <c r="J212" s="3">
        <v>211</v>
      </c>
      <c r="K212" s="8"/>
    </row>
    <row r="213" spans="1:11">
      <c r="A213" s="1" t="s">
        <v>8</v>
      </c>
      <c r="B213" s="5">
        <v>38</v>
      </c>
      <c r="C213" s="5">
        <v>29.4</v>
      </c>
      <c r="D213" s="5">
        <v>393</v>
      </c>
      <c r="E213" s="21">
        <v>1048</v>
      </c>
      <c r="F213" s="15"/>
      <c r="G213" s="25" t="s">
        <v>8</v>
      </c>
      <c r="H213" s="5">
        <v>38</v>
      </c>
      <c r="I213" s="5">
        <v>29.4</v>
      </c>
      <c r="J213" s="5">
        <v>393</v>
      </c>
      <c r="K213" s="5">
        <v>1054</v>
      </c>
    </row>
    <row r="214" spans="1:11">
      <c r="A214" s="2" t="s">
        <v>9</v>
      </c>
      <c r="B214" s="3">
        <v>0</v>
      </c>
      <c r="C214" s="3">
        <v>0</v>
      </c>
      <c r="D214" s="8"/>
      <c r="E214" s="20"/>
      <c r="F214" s="15"/>
      <c r="G214" s="24" t="s">
        <v>9</v>
      </c>
      <c r="H214" s="3">
        <v>0</v>
      </c>
      <c r="I214" s="3">
        <v>0</v>
      </c>
      <c r="J214" s="8"/>
      <c r="K214" s="8"/>
    </row>
    <row r="215" spans="1:11">
      <c r="A215" s="2" t="s">
        <v>10</v>
      </c>
      <c r="B215" s="3">
        <v>0</v>
      </c>
      <c r="C215" s="3">
        <v>0</v>
      </c>
      <c r="D215" s="3">
        <v>735</v>
      </c>
      <c r="E215" s="20"/>
      <c r="F215" s="15"/>
      <c r="G215" s="24" t="s">
        <v>10</v>
      </c>
      <c r="H215" s="3">
        <v>0</v>
      </c>
      <c r="I215" s="3">
        <v>0</v>
      </c>
      <c r="J215" s="3">
        <v>735</v>
      </c>
      <c r="K215" s="8"/>
    </row>
    <row r="216" spans="1:11">
      <c r="A216" s="1" t="s">
        <v>11</v>
      </c>
      <c r="B216" s="5">
        <v>2</v>
      </c>
      <c r="C216" s="5">
        <v>1.5</v>
      </c>
      <c r="D216" s="5">
        <v>745</v>
      </c>
      <c r="E216" s="21">
        <v>999</v>
      </c>
      <c r="F216" s="15"/>
      <c r="G216" s="25" t="s">
        <v>11</v>
      </c>
      <c r="H216" s="5">
        <v>2</v>
      </c>
      <c r="I216" s="5">
        <v>1.5</v>
      </c>
      <c r="J216" s="5">
        <v>744</v>
      </c>
      <c r="K216" s="5">
        <v>997</v>
      </c>
    </row>
    <row r="217" spans="1:11">
      <c r="A217" s="2" t="s">
        <v>12</v>
      </c>
      <c r="B217" s="3">
        <v>129</v>
      </c>
      <c r="C217" s="3">
        <v>100</v>
      </c>
      <c r="D217" s="8"/>
      <c r="E217" s="16"/>
      <c r="F217" s="15"/>
      <c r="G217" s="24" t="s">
        <v>12</v>
      </c>
      <c r="H217" s="3">
        <v>129</v>
      </c>
      <c r="I217" s="3">
        <v>100</v>
      </c>
      <c r="J217" s="8"/>
      <c r="K217" s="6"/>
    </row>
    <row r="218" spans="1:11">
      <c r="A218" s="18"/>
      <c r="B218" s="18"/>
      <c r="C218" s="18"/>
      <c r="D218" s="18"/>
      <c r="E218" s="18"/>
      <c r="G218" s="18"/>
      <c r="H218" s="18"/>
      <c r="I218" s="18"/>
      <c r="J218" s="18"/>
      <c r="K218" s="18"/>
    </row>
    <row r="219" spans="1:11">
      <c r="B219" s="16"/>
      <c r="C219" s="16"/>
      <c r="D219" s="16"/>
      <c r="E219" s="16"/>
      <c r="G219" s="16"/>
      <c r="H219" s="16"/>
      <c r="I219" s="16"/>
    </row>
    <row r="220" spans="1:11">
      <c r="A220" t="s">
        <v>1</v>
      </c>
      <c r="B220" t="s">
        <v>72</v>
      </c>
      <c r="C220" t="s">
        <v>34</v>
      </c>
      <c r="D220" s="17">
        <f>(D223+J223)/2</f>
        <v>389</v>
      </c>
      <c r="E220" s="17">
        <f>(C223+I223)/2</f>
        <v>32.150000000000006</v>
      </c>
      <c r="F220" s="16">
        <f>((D223-D222)+(J223-J222))/2</f>
        <v>165.5</v>
      </c>
      <c r="G220" s="17">
        <f>100*(B223+H223)/(B222+B223+H222+H223)</f>
        <v>33.913043478260867</v>
      </c>
      <c r="H220" s="17">
        <f>(C225*D225+C226*D226+I225*J225+I226*J226)/(C225+C226+I225+I226)-((D223)+(J223))/2</f>
        <v>426.24742268041234</v>
      </c>
      <c r="I220" s="17">
        <f>100*(B223+H223)/(B223+B224+B225+H223+H224+H225)</f>
        <v>95.121951219512198</v>
      </c>
    </row>
    <row r="221" spans="1:11" ht="13.5" customHeight="1">
      <c r="A221" s="10" t="s">
        <v>2</v>
      </c>
      <c r="B221" s="10" t="s">
        <v>3</v>
      </c>
      <c r="C221" s="10" t="s">
        <v>4</v>
      </c>
      <c r="D221" s="10" t="s">
        <v>5</v>
      </c>
      <c r="E221" s="19" t="s">
        <v>6</v>
      </c>
      <c r="F221" s="15"/>
      <c r="G221" s="23" t="s">
        <v>2</v>
      </c>
      <c r="H221" s="10" t="s">
        <v>3</v>
      </c>
      <c r="I221" s="10" t="s">
        <v>4</v>
      </c>
      <c r="J221" s="10" t="s">
        <v>5</v>
      </c>
      <c r="K221" s="10" t="s">
        <v>6</v>
      </c>
    </row>
    <row r="222" spans="1:11">
      <c r="A222" s="2" t="s">
        <v>7</v>
      </c>
      <c r="B222" s="3">
        <v>38</v>
      </c>
      <c r="C222" s="3">
        <v>63.3</v>
      </c>
      <c r="D222" s="3">
        <v>223</v>
      </c>
      <c r="E222" s="20"/>
      <c r="F222" s="15"/>
      <c r="G222" s="24" t="s">
        <v>7</v>
      </c>
      <c r="H222" s="3">
        <v>38</v>
      </c>
      <c r="I222" s="3">
        <v>62.2</v>
      </c>
      <c r="J222" s="3">
        <v>224</v>
      </c>
      <c r="K222" s="8"/>
    </row>
    <row r="223" spans="1:11">
      <c r="A223" s="1" t="s">
        <v>8</v>
      </c>
      <c r="B223" s="5">
        <v>19</v>
      </c>
      <c r="C223" s="5">
        <v>31.6</v>
      </c>
      <c r="D223" s="5">
        <v>389</v>
      </c>
      <c r="E223" s="21">
        <v>1102</v>
      </c>
      <c r="F223" s="15"/>
      <c r="G223" s="25" t="s">
        <v>8</v>
      </c>
      <c r="H223" s="5">
        <v>20</v>
      </c>
      <c r="I223" s="5">
        <v>32.700000000000003</v>
      </c>
      <c r="J223" s="5">
        <v>389</v>
      </c>
      <c r="K223" s="5">
        <v>1108</v>
      </c>
    </row>
    <row r="224" spans="1:11">
      <c r="A224" s="2" t="s">
        <v>9</v>
      </c>
      <c r="B224" s="3">
        <v>0</v>
      </c>
      <c r="C224" s="3">
        <v>0</v>
      </c>
      <c r="D224" s="8"/>
      <c r="E224" s="20"/>
      <c r="F224" s="15"/>
      <c r="G224" s="24" t="s">
        <v>9</v>
      </c>
      <c r="H224" s="3">
        <v>0</v>
      </c>
      <c r="I224" s="3">
        <v>0</v>
      </c>
      <c r="J224" s="8"/>
      <c r="K224" s="8"/>
    </row>
    <row r="225" spans="1:11">
      <c r="A225" s="2" t="s">
        <v>10</v>
      </c>
      <c r="B225" s="3">
        <v>1</v>
      </c>
      <c r="C225" s="3">
        <v>1.6</v>
      </c>
      <c r="D225" s="3">
        <v>895</v>
      </c>
      <c r="E225" s="20"/>
      <c r="F225" s="15"/>
      <c r="G225" s="24" t="s">
        <v>10</v>
      </c>
      <c r="H225" s="3">
        <v>1</v>
      </c>
      <c r="I225" s="3">
        <v>1.6</v>
      </c>
      <c r="J225" s="3">
        <v>895</v>
      </c>
      <c r="K225" s="8"/>
    </row>
    <row r="226" spans="1:11">
      <c r="A226" s="1" t="s">
        <v>11</v>
      </c>
      <c r="B226" s="5">
        <v>2</v>
      </c>
      <c r="C226" s="5">
        <v>3.3</v>
      </c>
      <c r="D226" s="5">
        <v>775</v>
      </c>
      <c r="E226" s="21">
        <v>1042</v>
      </c>
      <c r="F226" s="15"/>
      <c r="G226" s="25" t="s">
        <v>11</v>
      </c>
      <c r="H226" s="5">
        <v>2</v>
      </c>
      <c r="I226" s="5">
        <v>3.2</v>
      </c>
      <c r="J226" s="5">
        <v>777</v>
      </c>
      <c r="K226" s="5">
        <v>1041</v>
      </c>
    </row>
    <row r="227" spans="1:11">
      <c r="A227" s="2" t="s">
        <v>12</v>
      </c>
      <c r="B227" s="3">
        <v>60</v>
      </c>
      <c r="C227" s="3">
        <v>100</v>
      </c>
      <c r="D227" s="8"/>
      <c r="E227" s="16"/>
      <c r="F227" s="15"/>
      <c r="G227" s="24" t="s">
        <v>12</v>
      </c>
      <c r="H227" s="3">
        <v>61</v>
      </c>
      <c r="I227" s="3">
        <v>100</v>
      </c>
      <c r="J227" s="8"/>
      <c r="K227" s="6"/>
    </row>
    <row r="228" spans="1:11">
      <c r="A228" s="18"/>
      <c r="B228" s="18"/>
      <c r="C228" s="18"/>
      <c r="D228" s="18"/>
      <c r="E228" s="18"/>
      <c r="G228" s="18"/>
      <c r="H228" s="18"/>
      <c r="I228" s="18"/>
      <c r="J228" s="18"/>
      <c r="K228" s="18"/>
    </row>
    <row r="229" spans="1:11">
      <c r="B229" s="16"/>
      <c r="C229" s="16"/>
      <c r="D229" s="16"/>
      <c r="E229" s="16"/>
      <c r="G229" s="16"/>
      <c r="H229" s="16"/>
      <c r="I229" s="16"/>
    </row>
    <row r="230" spans="1:11">
      <c r="A230" t="s">
        <v>1</v>
      </c>
      <c r="B230" t="s">
        <v>72</v>
      </c>
      <c r="C230" t="s">
        <v>35</v>
      </c>
      <c r="D230" s="17">
        <f>(D233+J233)/2</f>
        <v>388</v>
      </c>
      <c r="E230" s="17">
        <f>(C233+I233)/2</f>
        <v>3.6</v>
      </c>
      <c r="F230" s="16">
        <f>((D233-D232)+(J233-J232))/2</f>
        <v>230</v>
      </c>
      <c r="G230" s="17">
        <f>100*(B233+H233)/(B232+B233+H232+H233)</f>
        <v>3.7335285505124451</v>
      </c>
      <c r="H230" s="17">
        <f>(C235*D235+C236*D236+I235*J235+I236*J236)/(C235+C236+I235+I236)-((D233)+(J233))/2</f>
        <v>462</v>
      </c>
      <c r="I230" s="17">
        <f>100*(B233+H233)/(B233+B234+B235+H233+H234+H235)</f>
        <v>76.691729323308266</v>
      </c>
    </row>
    <row r="231" spans="1:11" ht="13.5" customHeight="1">
      <c r="A231" s="10" t="s">
        <v>2</v>
      </c>
      <c r="B231" s="10" t="s">
        <v>3</v>
      </c>
      <c r="C231" s="10" t="s">
        <v>4</v>
      </c>
      <c r="D231" s="10" t="s">
        <v>5</v>
      </c>
      <c r="E231" s="19" t="s">
        <v>6</v>
      </c>
      <c r="F231" s="15"/>
      <c r="G231" s="23" t="s">
        <v>2</v>
      </c>
      <c r="H231" s="10" t="s">
        <v>3</v>
      </c>
      <c r="I231" s="10" t="s">
        <v>4</v>
      </c>
      <c r="J231" s="10" t="s">
        <v>5</v>
      </c>
      <c r="K231" s="10" t="s">
        <v>6</v>
      </c>
    </row>
    <row r="232" spans="1:11">
      <c r="A232" s="2" t="s">
        <v>7</v>
      </c>
      <c r="B232" s="3">
        <v>1313</v>
      </c>
      <c r="C232" s="3">
        <v>95</v>
      </c>
      <c r="D232" s="3">
        <v>157</v>
      </c>
      <c r="E232" s="20"/>
      <c r="F232" s="15"/>
      <c r="G232" s="24" t="s">
        <v>7</v>
      </c>
      <c r="H232" s="3">
        <v>1317</v>
      </c>
      <c r="I232" s="3">
        <v>95.1</v>
      </c>
      <c r="J232" s="3">
        <v>159</v>
      </c>
      <c r="K232" s="8"/>
    </row>
    <row r="233" spans="1:11">
      <c r="A233" s="1" t="s">
        <v>8</v>
      </c>
      <c r="B233" s="5">
        <v>51</v>
      </c>
      <c r="C233" s="5">
        <v>3.6</v>
      </c>
      <c r="D233" s="5">
        <v>388</v>
      </c>
      <c r="E233" s="21">
        <v>1182</v>
      </c>
      <c r="F233" s="15"/>
      <c r="G233" s="25" t="s">
        <v>8</v>
      </c>
      <c r="H233" s="5">
        <v>51</v>
      </c>
      <c r="I233" s="5">
        <v>3.6</v>
      </c>
      <c r="J233" s="5">
        <v>388</v>
      </c>
      <c r="K233" s="5">
        <v>1189</v>
      </c>
    </row>
    <row r="234" spans="1:11">
      <c r="A234" s="2" t="s">
        <v>9</v>
      </c>
      <c r="B234" s="3">
        <v>1</v>
      </c>
      <c r="C234" s="3">
        <v>0</v>
      </c>
      <c r="D234" s="8"/>
      <c r="E234" s="20"/>
      <c r="F234" s="15"/>
      <c r="G234" s="24" t="s">
        <v>9</v>
      </c>
      <c r="H234" s="3">
        <v>1</v>
      </c>
      <c r="I234" s="3">
        <v>0</v>
      </c>
      <c r="J234" s="8"/>
      <c r="K234" s="8"/>
    </row>
    <row r="235" spans="1:11">
      <c r="A235" s="2" t="s">
        <v>10</v>
      </c>
      <c r="B235" s="3">
        <v>15</v>
      </c>
      <c r="C235" s="3">
        <v>1</v>
      </c>
      <c r="D235" s="3">
        <v>850</v>
      </c>
      <c r="E235" s="20"/>
      <c r="F235" s="15"/>
      <c r="G235" s="24" t="s">
        <v>10</v>
      </c>
      <c r="H235" s="3">
        <v>14</v>
      </c>
      <c r="I235" s="3">
        <v>1</v>
      </c>
      <c r="J235" s="3">
        <v>850</v>
      </c>
      <c r="K235" s="8"/>
    </row>
    <row r="236" spans="1:11">
      <c r="A236" s="1" t="s">
        <v>11</v>
      </c>
      <c r="B236" s="5">
        <v>1</v>
      </c>
      <c r="C236" s="5">
        <v>0</v>
      </c>
      <c r="D236" s="5">
        <v>857</v>
      </c>
      <c r="E236" s="21">
        <v>1144</v>
      </c>
      <c r="F236" s="15"/>
      <c r="G236" s="25" t="s">
        <v>11</v>
      </c>
      <c r="H236" s="5">
        <v>1</v>
      </c>
      <c r="I236" s="5">
        <v>0</v>
      </c>
      <c r="J236" s="5">
        <v>858</v>
      </c>
      <c r="K236" s="5">
        <v>1143</v>
      </c>
    </row>
    <row r="237" spans="1:11">
      <c r="A237" s="2" t="s">
        <v>12</v>
      </c>
      <c r="B237" s="3">
        <v>1381</v>
      </c>
      <c r="C237" s="3">
        <v>100</v>
      </c>
      <c r="D237" s="8"/>
      <c r="E237" s="16"/>
      <c r="F237" s="15"/>
      <c r="G237" s="24" t="s">
        <v>12</v>
      </c>
      <c r="H237" s="3">
        <v>1384</v>
      </c>
      <c r="I237" s="3">
        <v>100</v>
      </c>
      <c r="J237" s="8"/>
      <c r="K237" s="6"/>
    </row>
    <row r="238" spans="1:11">
      <c r="A238" s="18"/>
      <c r="B238" s="18"/>
      <c r="C238" s="18"/>
      <c r="D238" s="18"/>
      <c r="E238" s="18"/>
      <c r="G238" s="18"/>
      <c r="H238" s="18"/>
      <c r="I238" s="18"/>
      <c r="J238" s="18"/>
      <c r="K238" s="18"/>
    </row>
    <row r="239" spans="1:11">
      <c r="B239" s="16"/>
      <c r="C239" s="16"/>
      <c r="D239" s="16"/>
      <c r="E239" s="16"/>
      <c r="G239" s="16"/>
      <c r="H239" s="16"/>
      <c r="I239" s="16"/>
    </row>
    <row r="240" spans="1:11">
      <c r="A240" t="s">
        <v>1</v>
      </c>
      <c r="B240" t="s">
        <v>72</v>
      </c>
      <c r="C240" t="s">
        <v>36</v>
      </c>
      <c r="D240" s="17">
        <f>(D243+J243)/2</f>
        <v>365</v>
      </c>
      <c r="E240" s="17">
        <f>(C243+I243)/2</f>
        <v>22.200000000000003</v>
      </c>
      <c r="F240" s="16">
        <f>((D243-D242)+(J243-J242))/2</f>
        <v>158</v>
      </c>
      <c r="G240" s="17">
        <f>100*(B243+H243)/(B242+B243+H242+H243)</f>
        <v>22.791519434628974</v>
      </c>
      <c r="H240" s="17">
        <f>(C245*D245+C246*D246+I245*J245+I246*J246)/(C245+C246+I245+I246)-((D243)+(J243))/2</f>
        <v>227.41304347826087</v>
      </c>
      <c r="I240" s="17">
        <f>100*(B243+H243)/(B243+B244+B245+H243+H244+H245)</f>
        <v>96.992481203007515</v>
      </c>
    </row>
    <row r="241" spans="1:11" ht="13.5" customHeight="1">
      <c r="A241" s="10" t="s">
        <v>2</v>
      </c>
      <c r="B241" s="10" t="s">
        <v>3</v>
      </c>
      <c r="C241" s="10" t="s">
        <v>4</v>
      </c>
      <c r="D241" s="10" t="s">
        <v>5</v>
      </c>
      <c r="E241" s="19" t="s">
        <v>6</v>
      </c>
      <c r="F241" s="15"/>
      <c r="G241" s="23" t="s">
        <v>2</v>
      </c>
      <c r="H241" s="10" t="s">
        <v>3</v>
      </c>
      <c r="I241" s="10" t="s">
        <v>4</v>
      </c>
      <c r="J241" s="10" t="s">
        <v>5</v>
      </c>
      <c r="K241" s="10" t="s">
        <v>6</v>
      </c>
    </row>
    <row r="242" spans="1:11">
      <c r="A242" s="2" t="s">
        <v>7</v>
      </c>
      <c r="B242" s="3">
        <v>219</v>
      </c>
      <c r="C242" s="3">
        <v>75.2</v>
      </c>
      <c r="D242" s="3">
        <v>207</v>
      </c>
      <c r="E242" s="20"/>
      <c r="F242" s="15"/>
      <c r="G242" s="24" t="s">
        <v>7</v>
      </c>
      <c r="H242" s="3">
        <v>218</v>
      </c>
      <c r="I242" s="3">
        <v>75.400000000000006</v>
      </c>
      <c r="J242" s="3">
        <v>207</v>
      </c>
      <c r="K242" s="8"/>
    </row>
    <row r="243" spans="1:11">
      <c r="A243" s="1" t="s">
        <v>8</v>
      </c>
      <c r="B243" s="5">
        <v>65</v>
      </c>
      <c r="C243" s="5">
        <v>22.3</v>
      </c>
      <c r="D243" s="5">
        <v>365</v>
      </c>
      <c r="E243" s="21">
        <v>1114</v>
      </c>
      <c r="F243" s="15"/>
      <c r="G243" s="25" t="s">
        <v>8</v>
      </c>
      <c r="H243" s="5">
        <v>64</v>
      </c>
      <c r="I243" s="5">
        <v>22.1</v>
      </c>
      <c r="J243" s="5">
        <v>365</v>
      </c>
      <c r="K243" s="5">
        <v>1120</v>
      </c>
    </row>
    <row r="244" spans="1:11">
      <c r="A244" s="2" t="s">
        <v>9</v>
      </c>
      <c r="B244" s="3">
        <v>0</v>
      </c>
      <c r="C244" s="3">
        <v>0</v>
      </c>
      <c r="D244" s="8"/>
      <c r="E244" s="20"/>
      <c r="F244" s="15"/>
      <c r="G244" s="24" t="s">
        <v>9</v>
      </c>
      <c r="H244" s="3">
        <v>0</v>
      </c>
      <c r="I244" s="3">
        <v>0</v>
      </c>
      <c r="J244" s="8"/>
      <c r="K244" s="8"/>
    </row>
    <row r="245" spans="1:11">
      <c r="A245" s="2" t="s">
        <v>10</v>
      </c>
      <c r="B245" s="3">
        <v>2</v>
      </c>
      <c r="C245" s="3">
        <v>0.6</v>
      </c>
      <c r="D245" s="8"/>
      <c r="E245" s="20"/>
      <c r="F245" s="15"/>
      <c r="G245" s="24" t="s">
        <v>10</v>
      </c>
      <c r="H245" s="3">
        <v>2</v>
      </c>
      <c r="I245" s="3">
        <v>0.6</v>
      </c>
      <c r="J245" s="8"/>
      <c r="K245" s="8"/>
    </row>
    <row r="246" spans="1:11">
      <c r="A246" s="1" t="s">
        <v>11</v>
      </c>
      <c r="B246" s="5">
        <v>5</v>
      </c>
      <c r="C246" s="5">
        <v>1.7</v>
      </c>
      <c r="D246" s="5">
        <v>800</v>
      </c>
      <c r="E246" s="21">
        <v>1075</v>
      </c>
      <c r="F246" s="15"/>
      <c r="G246" s="25" t="s">
        <v>11</v>
      </c>
      <c r="H246" s="5">
        <v>5</v>
      </c>
      <c r="I246" s="5">
        <v>1.7</v>
      </c>
      <c r="J246" s="5">
        <v>803</v>
      </c>
      <c r="K246" s="5">
        <v>1070</v>
      </c>
    </row>
    <row r="247" spans="1:11">
      <c r="A247" s="2" t="s">
        <v>12</v>
      </c>
      <c r="B247" s="3">
        <v>291</v>
      </c>
      <c r="C247" s="3">
        <v>100</v>
      </c>
      <c r="D247" s="8"/>
      <c r="E247" s="16"/>
      <c r="F247" s="15"/>
      <c r="G247" s="24" t="s">
        <v>12</v>
      </c>
      <c r="H247" s="3">
        <v>289</v>
      </c>
      <c r="I247" s="3">
        <v>100</v>
      </c>
      <c r="J247" s="8"/>
      <c r="K247" s="6"/>
    </row>
    <row r="248" spans="1:11">
      <c r="A248" s="18"/>
      <c r="B248" s="18"/>
      <c r="C248" s="18"/>
      <c r="D248" s="18"/>
      <c r="E248" s="18"/>
      <c r="G248" s="18"/>
      <c r="H248" s="18"/>
      <c r="I248" s="18"/>
      <c r="J248" s="18"/>
      <c r="K248" s="18"/>
    </row>
    <row r="249" spans="1:11">
      <c r="B249" s="16"/>
      <c r="C249" s="16"/>
      <c r="D249" s="16"/>
      <c r="E249" s="16"/>
      <c r="G249" s="16"/>
      <c r="H249" s="16"/>
      <c r="I249" s="16"/>
    </row>
    <row r="250" spans="1:11">
      <c r="A250" t="s">
        <v>1</v>
      </c>
      <c r="B250" t="s">
        <v>72</v>
      </c>
      <c r="C250" t="s">
        <v>37</v>
      </c>
      <c r="D250" s="17">
        <f>(D253+J253)/2</f>
        <v>536</v>
      </c>
      <c r="E250" s="17">
        <f>(C253+I253)/2</f>
        <v>3.2</v>
      </c>
      <c r="F250" s="16">
        <f>((D253-D252)+(J253-J252))/2</f>
        <v>323.5</v>
      </c>
      <c r="G250" s="17">
        <f>100*(B253+H253)/(B252+B253+H252+H253)</f>
        <v>3.2454361054766734</v>
      </c>
      <c r="H250" s="17">
        <f>(C255*D255+C256*D256+I255*J255+I256*J256)/(C255+C256+I255+I256)-((D253)+(J253))/2</f>
        <v>-72.25</v>
      </c>
      <c r="I250" s="17">
        <f>100*(B253+H253)/(B253+B254+B255+H253+H254+H255)</f>
        <v>88.888888888888886</v>
      </c>
    </row>
    <row r="251" spans="1:11" ht="13.5" customHeight="1">
      <c r="A251" s="10" t="s">
        <v>2</v>
      </c>
      <c r="B251" s="10" t="s">
        <v>3</v>
      </c>
      <c r="C251" s="10" t="s">
        <v>4</v>
      </c>
      <c r="D251" s="10" t="s">
        <v>5</v>
      </c>
      <c r="E251" s="19" t="s">
        <v>6</v>
      </c>
      <c r="F251" s="15"/>
      <c r="G251" s="23" t="s">
        <v>2</v>
      </c>
      <c r="H251" s="10" t="s">
        <v>3</v>
      </c>
      <c r="I251" s="10" t="s">
        <v>4</v>
      </c>
      <c r="J251" s="10" t="s">
        <v>5</v>
      </c>
      <c r="K251" s="10" t="s">
        <v>6</v>
      </c>
    </row>
    <row r="252" spans="1:11">
      <c r="A252" s="2" t="s">
        <v>7</v>
      </c>
      <c r="B252" s="3">
        <v>239</v>
      </c>
      <c r="C252" s="3">
        <v>95.9</v>
      </c>
      <c r="D252" s="3">
        <v>213</v>
      </c>
      <c r="E252" s="20"/>
      <c r="F252" s="15"/>
      <c r="G252" s="24" t="s">
        <v>7</v>
      </c>
      <c r="H252" s="3">
        <v>238</v>
      </c>
      <c r="I252" s="3">
        <v>95.9</v>
      </c>
      <c r="J252" s="3">
        <v>212</v>
      </c>
      <c r="K252" s="8"/>
    </row>
    <row r="253" spans="1:11">
      <c r="A253" s="1" t="s">
        <v>8</v>
      </c>
      <c r="B253" s="5">
        <v>8</v>
      </c>
      <c r="C253" s="5">
        <v>3.2</v>
      </c>
      <c r="D253" s="5">
        <v>536</v>
      </c>
      <c r="E253" s="21">
        <v>1335</v>
      </c>
      <c r="F253" s="15"/>
      <c r="G253" s="25" t="s">
        <v>8</v>
      </c>
      <c r="H253" s="5">
        <v>8</v>
      </c>
      <c r="I253" s="5">
        <v>3.2</v>
      </c>
      <c r="J253" s="5">
        <v>536</v>
      </c>
      <c r="K253" s="5">
        <v>1341</v>
      </c>
    </row>
    <row r="254" spans="1:11">
      <c r="A254" s="2" t="s">
        <v>9</v>
      </c>
      <c r="B254" s="3">
        <v>0</v>
      </c>
      <c r="C254" s="3">
        <v>0</v>
      </c>
      <c r="D254" s="8"/>
      <c r="E254" s="20"/>
      <c r="F254" s="15"/>
      <c r="G254" s="24" t="s">
        <v>9</v>
      </c>
      <c r="H254" s="3">
        <v>0</v>
      </c>
      <c r="I254" s="3">
        <v>0</v>
      </c>
      <c r="J254" s="8"/>
      <c r="K254" s="8"/>
    </row>
    <row r="255" spans="1:11">
      <c r="A255" s="2" t="s">
        <v>10</v>
      </c>
      <c r="B255" s="3">
        <v>1</v>
      </c>
      <c r="C255" s="3">
        <v>0.4</v>
      </c>
      <c r="D255" s="8"/>
      <c r="E255" s="20"/>
      <c r="F255" s="15"/>
      <c r="G255" s="24" t="s">
        <v>10</v>
      </c>
      <c r="H255" s="3">
        <v>1</v>
      </c>
      <c r="I255" s="3">
        <v>0.4</v>
      </c>
      <c r="J255" s="8"/>
      <c r="K255" s="8"/>
    </row>
    <row r="256" spans="1:11">
      <c r="A256" s="1" t="s">
        <v>11</v>
      </c>
      <c r="B256" s="5">
        <v>1</v>
      </c>
      <c r="C256" s="5">
        <v>0.4</v>
      </c>
      <c r="D256" s="5">
        <v>928</v>
      </c>
      <c r="E256" s="21">
        <v>1269</v>
      </c>
      <c r="F256" s="15"/>
      <c r="G256" s="25" t="s">
        <v>11</v>
      </c>
      <c r="H256" s="5">
        <v>1</v>
      </c>
      <c r="I256" s="5">
        <v>0.4</v>
      </c>
      <c r="J256" s="5">
        <v>927</v>
      </c>
      <c r="K256" s="5">
        <v>1268</v>
      </c>
    </row>
    <row r="257" spans="1:11">
      <c r="A257" s="1" t="s">
        <v>12</v>
      </c>
      <c r="B257" s="5">
        <v>249</v>
      </c>
      <c r="C257" s="5">
        <v>100</v>
      </c>
      <c r="D257" s="9"/>
      <c r="E257" s="9"/>
      <c r="F257" s="15"/>
      <c r="G257" s="25" t="s">
        <v>12</v>
      </c>
      <c r="H257" s="5">
        <v>248</v>
      </c>
      <c r="I257" s="5">
        <v>100</v>
      </c>
      <c r="J257" s="9"/>
      <c r="K257" s="7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588"/>
  <sheetViews>
    <sheetView topLeftCell="A21" zoomScale="70" zoomScaleNormal="70" workbookViewId="0">
      <selection activeCell="G51" sqref="G51"/>
    </sheetView>
  </sheetViews>
  <sheetFormatPr defaultRowHeight="13.5"/>
  <cols>
    <col min="1" max="1" width="11.375" customWidth="1"/>
    <col min="2" max="2" width="12.25" customWidth="1"/>
    <col min="7" max="7" width="11.25" customWidth="1"/>
    <col min="13" max="15" width="9" style="16"/>
  </cols>
  <sheetData>
    <row r="1" spans="1:15" ht="13.5" customHeight="1">
      <c r="A1" t="s">
        <v>39</v>
      </c>
      <c r="B1" t="s">
        <v>51</v>
      </c>
    </row>
    <row r="2" spans="1:15" ht="13.5" customHeight="1"/>
    <row r="3" spans="1:15" ht="13.5" customHeight="1"/>
    <row r="4" spans="1:15" ht="13.5" customHeight="1"/>
    <row r="5" spans="1:15" ht="13.5" customHeight="1"/>
    <row r="6" spans="1:15" ht="13.5" customHeight="1"/>
    <row r="7" spans="1:15" ht="13.5" customHeight="1">
      <c r="A7" s="16"/>
      <c r="B7" s="16"/>
      <c r="C7" s="16"/>
      <c r="D7" t="s">
        <v>73</v>
      </c>
      <c r="F7" s="16" t="s">
        <v>70</v>
      </c>
      <c r="H7" t="s">
        <v>71</v>
      </c>
      <c r="I7" s="16"/>
    </row>
    <row r="8" spans="1:15" ht="13.5" customHeight="1">
      <c r="A8" s="16" t="s">
        <v>81</v>
      </c>
      <c r="B8" s="16" t="s">
        <v>82</v>
      </c>
      <c r="C8" s="16" t="s">
        <v>83</v>
      </c>
      <c r="D8" s="16" t="s">
        <v>80</v>
      </c>
      <c r="E8" s="16" t="s">
        <v>74</v>
      </c>
      <c r="F8" s="16" t="s">
        <v>69</v>
      </c>
      <c r="G8" s="16" t="s">
        <v>74</v>
      </c>
      <c r="H8" s="16" t="s">
        <v>69</v>
      </c>
      <c r="I8" s="16" t="s">
        <v>74</v>
      </c>
    </row>
    <row r="9" spans="1:15" ht="13.5" customHeight="1"/>
    <row r="10" spans="1:15" s="14" customFormat="1" ht="13.5" customHeight="1">
      <c r="A10" s="17" t="s">
        <v>39</v>
      </c>
      <c r="B10" s="29" t="s">
        <v>41</v>
      </c>
      <c r="C10" s="29" t="s">
        <v>49</v>
      </c>
      <c r="D10" s="29">
        <f>(D13+J13)/2</f>
        <v>260.5</v>
      </c>
      <c r="E10" s="29">
        <f>(C13+I13)/2</f>
        <v>77.900000000000006</v>
      </c>
      <c r="F10" s="28">
        <f>((D13-D12)+(J13-J12))/2</f>
        <v>260.5</v>
      </c>
      <c r="G10" s="29">
        <f>100*(B13+H13)/(B12+B13+H12+H13)</f>
        <v>99.305555555555557</v>
      </c>
      <c r="H10" s="29">
        <f>(C15*D15+C16*D16+I15*J15+I16*J16)/(C15+C16+I15+I16)-((D13)+(J13))/2</f>
        <v>64.733644859813126</v>
      </c>
      <c r="I10" s="29">
        <f>100*(B13+H13)/(B13+B14+B15+H13+H14+H15)</f>
        <v>94.701986754966882</v>
      </c>
      <c r="J10" s="29"/>
      <c r="K10" s="29"/>
      <c r="M10" s="27"/>
      <c r="N10" s="27"/>
      <c r="O10" s="27"/>
    </row>
    <row r="11" spans="1:15" ht="13.5" customHeight="1">
      <c r="A11" s="26" t="s">
        <v>52</v>
      </c>
      <c r="B11" s="26" t="s">
        <v>3</v>
      </c>
      <c r="C11" s="26" t="s">
        <v>4</v>
      </c>
      <c r="D11" s="26" t="s">
        <v>5</v>
      </c>
      <c r="E11" s="26" t="s">
        <v>6</v>
      </c>
      <c r="G11" s="26" t="s">
        <v>52</v>
      </c>
      <c r="H11" s="26" t="s">
        <v>3</v>
      </c>
      <c r="I11" s="26" t="s">
        <v>4</v>
      </c>
      <c r="J11" s="26" t="s">
        <v>5</v>
      </c>
      <c r="K11" s="26" t="s">
        <v>6</v>
      </c>
    </row>
    <row r="12" spans="1:15" ht="13.5" customHeight="1">
      <c r="A12" s="11" t="s">
        <v>7</v>
      </c>
      <c r="B12" s="12">
        <v>1</v>
      </c>
      <c r="C12" s="12">
        <v>0.5</v>
      </c>
      <c r="D12" s="8"/>
      <c r="E12" s="8"/>
      <c r="G12" s="11" t="s">
        <v>7</v>
      </c>
      <c r="H12" s="12">
        <v>1</v>
      </c>
      <c r="I12" s="12">
        <v>0.5</v>
      </c>
      <c r="J12" s="8"/>
      <c r="K12" s="8"/>
    </row>
    <row r="13" spans="1:15" ht="13.5" customHeight="1">
      <c r="A13" s="10" t="s">
        <v>8</v>
      </c>
      <c r="B13" s="13">
        <v>141</v>
      </c>
      <c r="C13" s="13">
        <v>76.599999999999994</v>
      </c>
      <c r="D13" s="13">
        <v>260</v>
      </c>
      <c r="E13" s="13">
        <v>497</v>
      </c>
      <c r="G13" s="10" t="s">
        <v>8</v>
      </c>
      <c r="H13" s="13">
        <v>145</v>
      </c>
      <c r="I13" s="13">
        <v>79.2</v>
      </c>
      <c r="J13" s="13">
        <v>261</v>
      </c>
      <c r="K13" s="13">
        <v>492</v>
      </c>
    </row>
    <row r="14" spans="1:15" ht="13.5" customHeight="1">
      <c r="A14" s="11" t="s">
        <v>9</v>
      </c>
      <c r="B14" s="12">
        <v>0</v>
      </c>
      <c r="C14" s="12">
        <v>0</v>
      </c>
      <c r="D14" s="8"/>
      <c r="E14" s="8"/>
      <c r="G14" s="11" t="s">
        <v>9</v>
      </c>
      <c r="H14" s="12">
        <v>0</v>
      </c>
      <c r="I14" s="12">
        <v>0</v>
      </c>
      <c r="J14" s="8"/>
      <c r="K14" s="8"/>
    </row>
    <row r="15" spans="1:15" ht="13.5" customHeight="1">
      <c r="A15" s="11" t="s">
        <v>10</v>
      </c>
      <c r="B15" s="12">
        <v>11</v>
      </c>
      <c r="C15" s="12">
        <v>5.9</v>
      </c>
      <c r="D15" s="8"/>
      <c r="E15" s="8"/>
      <c r="G15" s="11" t="s">
        <v>10</v>
      </c>
      <c r="H15" s="12">
        <v>5</v>
      </c>
      <c r="I15" s="12">
        <v>2.7</v>
      </c>
      <c r="J15" s="8"/>
      <c r="K15" s="8"/>
    </row>
    <row r="16" spans="1:15" ht="13.5" customHeight="1">
      <c r="A16" s="10" t="s">
        <v>11</v>
      </c>
      <c r="B16" s="13">
        <v>31</v>
      </c>
      <c r="C16" s="13">
        <v>16.8</v>
      </c>
      <c r="D16" s="13">
        <v>406</v>
      </c>
      <c r="E16" s="13">
        <v>474</v>
      </c>
      <c r="G16" s="10" t="s">
        <v>11</v>
      </c>
      <c r="H16" s="13">
        <v>32</v>
      </c>
      <c r="I16" s="13">
        <v>17.399999999999999</v>
      </c>
      <c r="J16" s="13">
        <v>408</v>
      </c>
      <c r="K16" s="13">
        <v>494</v>
      </c>
    </row>
    <row r="17" spans="1:11" ht="13.5" customHeight="1">
      <c r="A17" s="11" t="s">
        <v>12</v>
      </c>
      <c r="B17" s="12">
        <v>184</v>
      </c>
      <c r="C17" s="12">
        <v>100</v>
      </c>
      <c r="D17" s="8"/>
      <c r="E17" s="8"/>
      <c r="G17" s="11" t="s">
        <v>12</v>
      </c>
      <c r="H17" s="12">
        <v>183</v>
      </c>
      <c r="I17" s="12">
        <v>100</v>
      </c>
      <c r="J17" s="8"/>
      <c r="K17" s="6"/>
    </row>
    <row r="18" spans="1:11">
      <c r="A18" s="18"/>
      <c r="B18" s="18"/>
      <c r="C18" s="18"/>
      <c r="D18" s="18"/>
      <c r="E18" s="18"/>
      <c r="G18" s="18"/>
      <c r="H18" s="18"/>
      <c r="I18" s="18"/>
      <c r="J18" s="18"/>
      <c r="K18" s="18"/>
    </row>
    <row r="19" spans="1:11">
      <c r="A19" s="16"/>
      <c r="B19" s="16"/>
      <c r="C19" s="16"/>
      <c r="D19" s="16"/>
      <c r="E19" s="16"/>
      <c r="G19" s="16"/>
      <c r="H19" s="16"/>
      <c r="I19" s="16"/>
      <c r="J19" s="16"/>
      <c r="K19" s="16"/>
    </row>
    <row r="20" spans="1:11" ht="13.5" customHeight="1">
      <c r="A20" s="17" t="s">
        <v>39</v>
      </c>
      <c r="B20" t="str">
        <f>B10</f>
        <v>愛知</v>
      </c>
      <c r="C20" t="s">
        <v>48</v>
      </c>
      <c r="D20" s="29">
        <f>(D23+J23)/2</f>
        <v>204.5</v>
      </c>
      <c r="E20" s="29">
        <f>(C23+I23)/2</f>
        <v>86.7</v>
      </c>
      <c r="F20" s="28">
        <f>((D23-D22)+(J23-J22))/2</f>
        <v>204.5</v>
      </c>
      <c r="G20" s="29">
        <f>100*(B23+H23)/(B22+B23+H22+H23)</f>
        <v>98.882681564245814</v>
      </c>
      <c r="H20" s="29">
        <f>(C25*D25+C26*D26+I25*J25+I26*J26)/(C25+C26+I25+I26)-((D23)+(J23))/2</f>
        <v>216.00000000000006</v>
      </c>
      <c r="I20" s="29">
        <f>100*(B23+H23)/(B23+B24+B25+H23+H24+H25)</f>
        <v>100</v>
      </c>
      <c r="J20" s="29"/>
      <c r="K20" s="29"/>
    </row>
    <row r="21" spans="1:11" ht="13.5" customHeight="1">
      <c r="A21" s="10" t="s">
        <v>2</v>
      </c>
      <c r="B21" s="10" t="s">
        <v>3</v>
      </c>
      <c r="C21" s="10" t="s">
        <v>4</v>
      </c>
      <c r="D21" s="10" t="s">
        <v>5</v>
      </c>
      <c r="E21" s="10" t="s">
        <v>6</v>
      </c>
      <c r="G21" s="10" t="s">
        <v>52</v>
      </c>
      <c r="H21" s="10" t="s">
        <v>3</v>
      </c>
      <c r="I21" s="10" t="s">
        <v>4</v>
      </c>
      <c r="J21" s="10" t="s">
        <v>5</v>
      </c>
      <c r="K21" s="10" t="s">
        <v>6</v>
      </c>
    </row>
    <row r="22" spans="1:11" ht="13.5" customHeight="1">
      <c r="A22" s="11" t="s">
        <v>7</v>
      </c>
      <c r="B22" s="12">
        <v>2</v>
      </c>
      <c r="C22" s="12">
        <v>0.9</v>
      </c>
      <c r="D22" s="8"/>
      <c r="E22" s="8"/>
      <c r="G22" s="11" t="s">
        <v>7</v>
      </c>
      <c r="H22" s="12">
        <v>2</v>
      </c>
      <c r="I22" s="12">
        <v>0.9</v>
      </c>
      <c r="J22" s="8"/>
      <c r="K22" s="8"/>
    </row>
    <row r="23" spans="1:11" ht="13.5" customHeight="1">
      <c r="A23" s="10" t="s">
        <v>8</v>
      </c>
      <c r="B23" s="13">
        <v>177</v>
      </c>
      <c r="C23" s="13">
        <v>86.7</v>
      </c>
      <c r="D23" s="13">
        <v>205</v>
      </c>
      <c r="E23" s="13">
        <v>482</v>
      </c>
      <c r="G23" s="10" t="s">
        <v>8</v>
      </c>
      <c r="H23" s="13">
        <v>177</v>
      </c>
      <c r="I23" s="13">
        <v>86.7</v>
      </c>
      <c r="J23" s="13">
        <v>204</v>
      </c>
      <c r="K23" s="13">
        <v>481</v>
      </c>
    </row>
    <row r="24" spans="1:11" ht="13.5" customHeight="1">
      <c r="A24" s="11" t="s">
        <v>9</v>
      </c>
      <c r="B24" s="12">
        <v>0</v>
      </c>
      <c r="C24" s="12">
        <v>0</v>
      </c>
      <c r="D24" s="8"/>
      <c r="E24" s="8"/>
      <c r="G24" s="11" t="s">
        <v>9</v>
      </c>
      <c r="H24" s="12">
        <v>0</v>
      </c>
      <c r="I24" s="12">
        <v>0</v>
      </c>
      <c r="J24" s="8"/>
      <c r="K24" s="8"/>
    </row>
    <row r="25" spans="1:11" ht="13.5" customHeight="1">
      <c r="A25" s="11" t="s">
        <v>10</v>
      </c>
      <c r="B25" s="12">
        <v>0</v>
      </c>
      <c r="C25" s="12">
        <v>0</v>
      </c>
      <c r="D25" s="8"/>
      <c r="E25" s="8"/>
      <c r="G25" s="11" t="s">
        <v>10</v>
      </c>
      <c r="H25" s="12">
        <v>0</v>
      </c>
      <c r="I25" s="12">
        <v>0</v>
      </c>
      <c r="J25" s="8"/>
      <c r="K25" s="8"/>
    </row>
    <row r="26" spans="1:11" ht="13.5" customHeight="1">
      <c r="A26" s="10" t="s">
        <v>11</v>
      </c>
      <c r="B26" s="13">
        <v>25</v>
      </c>
      <c r="C26" s="13">
        <v>12.2</v>
      </c>
      <c r="D26" s="13">
        <v>426</v>
      </c>
      <c r="E26" s="13">
        <v>500</v>
      </c>
      <c r="G26" s="10" t="s">
        <v>11</v>
      </c>
      <c r="H26" s="13">
        <v>25</v>
      </c>
      <c r="I26" s="13">
        <v>12.2</v>
      </c>
      <c r="J26" s="13">
        <v>415</v>
      </c>
      <c r="K26" s="13">
        <v>493</v>
      </c>
    </row>
    <row r="27" spans="1:11" ht="13.5" customHeight="1">
      <c r="A27" s="11" t="s">
        <v>12</v>
      </c>
      <c r="B27" s="12">
        <v>204</v>
      </c>
      <c r="C27" s="12">
        <v>100</v>
      </c>
      <c r="D27" s="8"/>
      <c r="E27" s="6"/>
      <c r="G27" s="11" t="s">
        <v>12</v>
      </c>
      <c r="H27" s="12">
        <v>204</v>
      </c>
      <c r="I27" s="12">
        <v>100</v>
      </c>
      <c r="J27" s="8"/>
      <c r="K27" s="6"/>
    </row>
    <row r="28" spans="1:11">
      <c r="A28" s="18"/>
      <c r="B28" s="18"/>
      <c r="C28" s="18"/>
      <c r="D28" s="18"/>
      <c r="E28" s="18"/>
      <c r="G28" s="18"/>
      <c r="H28" s="18"/>
      <c r="I28" s="18"/>
      <c r="J28" s="18"/>
      <c r="K28" s="18"/>
    </row>
    <row r="29" spans="1:11">
      <c r="A29" s="16"/>
      <c r="B29" s="16"/>
      <c r="C29" s="16"/>
      <c r="D29" s="16"/>
      <c r="E29" s="16"/>
      <c r="G29" s="16"/>
      <c r="H29" s="16"/>
      <c r="I29" s="16"/>
      <c r="J29" s="16"/>
      <c r="K29" s="16"/>
    </row>
    <row r="30" spans="1:11" ht="13.5" customHeight="1">
      <c r="A30" s="17" t="s">
        <v>39</v>
      </c>
      <c r="B30" t="str">
        <f>B20</f>
        <v>愛知</v>
      </c>
      <c r="C30" t="s">
        <v>47</v>
      </c>
      <c r="D30" s="29">
        <f>(D33+J33)/2</f>
        <v>256.5</v>
      </c>
      <c r="E30" s="29">
        <f>(C33+I33)/2</f>
        <v>74.5</v>
      </c>
      <c r="F30" s="28">
        <f>((D33-D32)+(J33-J32))/2</f>
        <v>256.5</v>
      </c>
      <c r="G30" s="29">
        <f>100*(B33+H33)/(B32+B33+H32+H33)</f>
        <v>100</v>
      </c>
      <c r="H30" s="29">
        <f>(C35*D35+C36*D36+I35*J35+I36*J36)/(C35+C36+I35+I36)-((D33)+(J33))/2</f>
        <v>63.803921568627459</v>
      </c>
      <c r="I30" s="29">
        <f>100*(B33+H33)/(B33+B34+B35+H33+H34+H35)</f>
        <v>96.440129449838182</v>
      </c>
      <c r="J30" s="29"/>
      <c r="K30" s="29"/>
    </row>
    <row r="31" spans="1:11" ht="13.5" customHeight="1">
      <c r="A31" s="10" t="s">
        <v>2</v>
      </c>
      <c r="B31" s="10" t="s">
        <v>3</v>
      </c>
      <c r="C31" s="10" t="s">
        <v>4</v>
      </c>
      <c r="D31" s="10" t="s">
        <v>5</v>
      </c>
      <c r="E31" s="10" t="s">
        <v>6</v>
      </c>
      <c r="G31" s="10" t="s">
        <v>2</v>
      </c>
      <c r="H31" s="10" t="s">
        <v>3</v>
      </c>
      <c r="I31" s="10" t="s">
        <v>4</v>
      </c>
      <c r="J31" s="10" t="s">
        <v>5</v>
      </c>
      <c r="K31" s="10" t="s">
        <v>6</v>
      </c>
    </row>
    <row r="32" spans="1:11" ht="13.5" customHeight="1">
      <c r="A32" s="11" t="s">
        <v>7</v>
      </c>
      <c r="B32" s="12">
        <v>0</v>
      </c>
      <c r="C32" s="12">
        <v>0</v>
      </c>
      <c r="D32" s="8"/>
      <c r="E32" s="8"/>
      <c r="G32" s="11" t="s">
        <v>7</v>
      </c>
      <c r="H32" s="12">
        <v>0</v>
      </c>
      <c r="I32" s="12">
        <v>0</v>
      </c>
      <c r="J32" s="8"/>
      <c r="K32" s="8"/>
    </row>
    <row r="33" spans="1:11" ht="13.5" customHeight="1">
      <c r="A33" s="10" t="s">
        <v>8</v>
      </c>
      <c r="B33" s="13">
        <v>151</v>
      </c>
      <c r="C33" s="13">
        <v>75.5</v>
      </c>
      <c r="D33" s="13">
        <v>257</v>
      </c>
      <c r="E33" s="13">
        <v>487</v>
      </c>
      <c r="G33" s="10" t="s">
        <v>8</v>
      </c>
      <c r="H33" s="13">
        <v>147</v>
      </c>
      <c r="I33" s="13">
        <v>73.5</v>
      </c>
      <c r="J33" s="13">
        <v>256</v>
      </c>
      <c r="K33" s="13">
        <v>486</v>
      </c>
    </row>
    <row r="34" spans="1:11" ht="13.5" customHeight="1">
      <c r="A34" s="11" t="s">
        <v>9</v>
      </c>
      <c r="B34" s="12">
        <v>0</v>
      </c>
      <c r="C34" s="12">
        <v>0</v>
      </c>
      <c r="D34" s="8"/>
      <c r="E34" s="8"/>
      <c r="G34" s="11" t="s">
        <v>9</v>
      </c>
      <c r="H34" s="12">
        <v>0</v>
      </c>
      <c r="I34" s="12">
        <v>0</v>
      </c>
      <c r="J34" s="8"/>
      <c r="K34" s="8"/>
    </row>
    <row r="35" spans="1:11" ht="13.5" customHeight="1">
      <c r="A35" s="11" t="s">
        <v>10</v>
      </c>
      <c r="B35" s="12">
        <v>6</v>
      </c>
      <c r="C35" s="12">
        <v>3</v>
      </c>
      <c r="D35" s="12">
        <v>250</v>
      </c>
      <c r="E35" s="8"/>
      <c r="G35" s="11" t="s">
        <v>10</v>
      </c>
      <c r="H35" s="12">
        <v>5</v>
      </c>
      <c r="I35" s="12">
        <v>2.5</v>
      </c>
      <c r="J35" s="12">
        <v>250</v>
      </c>
      <c r="K35" s="8"/>
    </row>
    <row r="36" spans="1:11" ht="13.5" customHeight="1">
      <c r="A36" s="10" t="s">
        <v>11</v>
      </c>
      <c r="B36" s="13">
        <v>43</v>
      </c>
      <c r="C36" s="13">
        <v>21.5</v>
      </c>
      <c r="D36" s="13">
        <v>323</v>
      </c>
      <c r="E36" s="13">
        <v>397</v>
      </c>
      <c r="G36" s="10" t="s">
        <v>11</v>
      </c>
      <c r="H36" s="13">
        <v>48</v>
      </c>
      <c r="I36" s="13">
        <v>24</v>
      </c>
      <c r="J36" s="13">
        <v>334</v>
      </c>
      <c r="K36" s="13">
        <v>399</v>
      </c>
    </row>
    <row r="37" spans="1:11" ht="13.5" customHeight="1">
      <c r="A37" s="11" t="s">
        <v>12</v>
      </c>
      <c r="B37" s="12">
        <v>200</v>
      </c>
      <c r="C37" s="12">
        <v>100</v>
      </c>
      <c r="D37" s="8"/>
      <c r="E37" s="8"/>
      <c r="G37" s="11" t="s">
        <v>12</v>
      </c>
      <c r="H37" s="12">
        <v>200</v>
      </c>
      <c r="I37" s="12">
        <v>100</v>
      </c>
      <c r="J37" s="8"/>
      <c r="K37" s="6"/>
    </row>
    <row r="38" spans="1:11">
      <c r="A38" s="18"/>
      <c r="B38" s="18"/>
      <c r="C38" s="18"/>
      <c r="D38" s="18"/>
      <c r="E38" s="18"/>
      <c r="G38" s="18"/>
      <c r="H38" s="18"/>
      <c r="I38" s="18"/>
      <c r="J38" s="18"/>
      <c r="K38" s="18"/>
    </row>
    <row r="39" spans="1:11">
      <c r="A39" s="16"/>
      <c r="B39" s="16"/>
      <c r="C39" s="16"/>
      <c r="D39" s="16"/>
      <c r="E39" s="16"/>
      <c r="G39" s="16"/>
      <c r="H39" s="16"/>
      <c r="I39" s="16"/>
      <c r="J39" s="16"/>
      <c r="K39" s="16"/>
    </row>
    <row r="40" spans="1:11" ht="13.5" customHeight="1">
      <c r="A40" s="17" t="s">
        <v>39</v>
      </c>
      <c r="B40" t="str">
        <f>B30</f>
        <v>愛知</v>
      </c>
      <c r="C40" t="s">
        <v>46</v>
      </c>
      <c r="D40" s="29">
        <f>(D43+J43)/2</f>
        <v>174.5</v>
      </c>
      <c r="E40" s="29">
        <f>(C43+I43)/2</f>
        <v>85.949999999999989</v>
      </c>
      <c r="F40" s="28">
        <f>((D43-D42)+(J43-J42))/2</f>
        <v>174.5</v>
      </c>
      <c r="G40" s="29">
        <f>100*(B43+H43)/(B42+B43+H42+H43)</f>
        <v>100</v>
      </c>
      <c r="H40" s="29">
        <f>(C45*D45+C46*D46+I45*J45+I46*J46)/(C45+C46+I45+I46)-((D43)+(J43))/2</f>
        <v>194.49280575539569</v>
      </c>
      <c r="I40" s="29">
        <f>100*(B43+H43)/(B43+B44+B45+H43+H44+H45)</f>
        <v>97.942689199118291</v>
      </c>
      <c r="J40" s="29"/>
      <c r="K40" s="29"/>
    </row>
    <row r="41" spans="1:11" ht="13.5" customHeight="1">
      <c r="A41" s="10" t="s">
        <v>2</v>
      </c>
      <c r="B41" s="10" t="s">
        <v>3</v>
      </c>
      <c r="C41" s="10" t="s">
        <v>4</v>
      </c>
      <c r="D41" s="10" t="s">
        <v>5</v>
      </c>
      <c r="E41" s="10" t="s">
        <v>6</v>
      </c>
      <c r="G41" s="10" t="s">
        <v>2</v>
      </c>
      <c r="H41" s="10" t="s">
        <v>3</v>
      </c>
      <c r="I41" s="10" t="s">
        <v>4</v>
      </c>
      <c r="J41" s="10" t="s">
        <v>5</v>
      </c>
      <c r="K41" s="10" t="s">
        <v>6</v>
      </c>
    </row>
    <row r="42" spans="1:11" ht="13.5" customHeight="1">
      <c r="A42" s="11" t="s">
        <v>7</v>
      </c>
      <c r="B42" s="12">
        <v>0</v>
      </c>
      <c r="C42" s="12">
        <v>0</v>
      </c>
      <c r="D42" s="8"/>
      <c r="E42" s="8"/>
      <c r="G42" s="11" t="s">
        <v>7</v>
      </c>
      <c r="H42" s="12">
        <v>0</v>
      </c>
      <c r="I42" s="12">
        <v>0</v>
      </c>
      <c r="J42" s="8"/>
      <c r="K42" s="8"/>
    </row>
    <row r="43" spans="1:11" ht="13.5" customHeight="1">
      <c r="A43" s="10" t="s">
        <v>8</v>
      </c>
      <c r="B43" s="13">
        <v>673</v>
      </c>
      <c r="C43" s="13">
        <v>86.8</v>
      </c>
      <c r="D43" s="13">
        <v>175</v>
      </c>
      <c r="E43" s="13">
        <v>396</v>
      </c>
      <c r="G43" s="10" t="s">
        <v>8</v>
      </c>
      <c r="H43" s="13">
        <v>660</v>
      </c>
      <c r="I43" s="13">
        <v>85.1</v>
      </c>
      <c r="J43" s="13">
        <v>174</v>
      </c>
      <c r="K43" s="13">
        <v>395</v>
      </c>
    </row>
    <row r="44" spans="1:11" ht="13.5" customHeight="1">
      <c r="A44" s="11" t="s">
        <v>9</v>
      </c>
      <c r="B44" s="12">
        <v>0</v>
      </c>
      <c r="C44" s="12">
        <v>0</v>
      </c>
      <c r="D44" s="8"/>
      <c r="E44" s="8"/>
      <c r="G44" s="11" t="s">
        <v>9</v>
      </c>
      <c r="H44" s="12">
        <v>0</v>
      </c>
      <c r="I44" s="12">
        <v>0</v>
      </c>
      <c r="J44" s="8"/>
      <c r="K44" s="8"/>
    </row>
    <row r="45" spans="1:11" ht="13.5" customHeight="1">
      <c r="A45" s="11" t="s">
        <v>10</v>
      </c>
      <c r="B45" s="12">
        <v>13</v>
      </c>
      <c r="C45" s="12">
        <v>1.6</v>
      </c>
      <c r="D45" s="12">
        <v>500</v>
      </c>
      <c r="E45" s="8"/>
      <c r="G45" s="11" t="s">
        <v>10</v>
      </c>
      <c r="H45" s="12">
        <v>15</v>
      </c>
      <c r="I45" s="12">
        <v>1.9</v>
      </c>
      <c r="J45" s="12">
        <v>500</v>
      </c>
      <c r="K45" s="8"/>
    </row>
    <row r="46" spans="1:11" ht="13.5" customHeight="1">
      <c r="A46" s="10" t="s">
        <v>11</v>
      </c>
      <c r="B46" s="13">
        <v>89</v>
      </c>
      <c r="C46" s="13">
        <v>11.4</v>
      </c>
      <c r="D46" s="13">
        <v>348</v>
      </c>
      <c r="E46" s="13">
        <v>389</v>
      </c>
      <c r="G46" s="10" t="s">
        <v>11</v>
      </c>
      <c r="H46" s="13">
        <v>100</v>
      </c>
      <c r="I46" s="13">
        <v>12.9</v>
      </c>
      <c r="J46" s="13">
        <v>352</v>
      </c>
      <c r="K46" s="13">
        <v>398</v>
      </c>
    </row>
    <row r="47" spans="1:11" ht="13.5" customHeight="1">
      <c r="A47" s="11" t="s">
        <v>12</v>
      </c>
      <c r="B47" s="12">
        <v>775</v>
      </c>
      <c r="C47" s="12">
        <v>100</v>
      </c>
      <c r="D47" s="8"/>
      <c r="E47" s="6"/>
      <c r="G47" s="11" t="s">
        <v>12</v>
      </c>
      <c r="H47" s="12">
        <v>775</v>
      </c>
      <c r="I47" s="12">
        <v>100</v>
      </c>
      <c r="J47" s="8"/>
      <c r="K47" s="6"/>
    </row>
    <row r="48" spans="1:11">
      <c r="A48" s="18"/>
      <c r="B48" s="18"/>
      <c r="C48" s="18"/>
      <c r="D48" s="18"/>
      <c r="E48" s="18"/>
      <c r="G48" s="18"/>
      <c r="H48" s="18"/>
      <c r="I48" s="18"/>
      <c r="J48" s="18"/>
      <c r="K48" s="18"/>
    </row>
    <row r="49" spans="1:11">
      <c r="A49" s="16"/>
      <c r="B49" s="16"/>
      <c r="C49" s="16"/>
      <c r="D49" s="16"/>
      <c r="E49" s="16"/>
      <c r="G49" s="16"/>
      <c r="H49" s="16"/>
      <c r="I49" s="16"/>
      <c r="J49" s="16"/>
      <c r="K49" s="16"/>
    </row>
    <row r="50" spans="1:11" ht="13.5" customHeight="1">
      <c r="A50" s="17" t="s">
        <v>39</v>
      </c>
      <c r="B50" t="str">
        <f>B40</f>
        <v>愛知</v>
      </c>
      <c r="C50" t="s">
        <v>44</v>
      </c>
      <c r="D50" s="29">
        <f>(D53+J53)/2</f>
        <v>193.5</v>
      </c>
      <c r="E50" s="29">
        <f>(C53+I53)/2</f>
        <v>57.7</v>
      </c>
      <c r="F50" s="28">
        <f>((D53-D52)+(J53-J52))/2</f>
        <v>-15</v>
      </c>
      <c r="G50" s="29">
        <f>100*(B53+H53)/(B52+B53+H52+H53)</f>
        <v>92.006615214994483</v>
      </c>
      <c r="H50" s="29">
        <f>(C55*D55+C56*D56+I55*J55+I56*J56)/(C55+C56+I55+I56)-((D53)+(J53))/2</f>
        <v>118.26446837146699</v>
      </c>
      <c r="I50" s="29">
        <f>100*(B53+H53)/(B53+B54+B55+H53+H54+H55)</f>
        <v>98.350029463759569</v>
      </c>
      <c r="J50" s="29"/>
      <c r="K50" s="29"/>
    </row>
    <row r="51" spans="1:11" ht="13.5" customHeight="1">
      <c r="A51" s="10" t="s">
        <v>2</v>
      </c>
      <c r="B51" s="10" t="s">
        <v>3</v>
      </c>
      <c r="C51" s="10" t="s">
        <v>4</v>
      </c>
      <c r="D51" s="10" t="s">
        <v>5</v>
      </c>
      <c r="E51" s="10" t="s">
        <v>6</v>
      </c>
      <c r="G51" s="10" t="s">
        <v>53</v>
      </c>
      <c r="H51" s="10" t="s">
        <v>3</v>
      </c>
      <c r="I51" s="10" t="s">
        <v>4</v>
      </c>
      <c r="J51" s="10" t="s">
        <v>5</v>
      </c>
      <c r="K51" s="10" t="s">
        <v>6</v>
      </c>
    </row>
    <row r="52" spans="1:11" ht="13.5" customHeight="1">
      <c r="A52" s="11" t="s">
        <v>7</v>
      </c>
      <c r="B52" s="12">
        <v>73</v>
      </c>
      <c r="C52" s="12">
        <v>5</v>
      </c>
      <c r="D52" s="12">
        <v>207</v>
      </c>
      <c r="E52" s="8"/>
      <c r="G52" s="11" t="s">
        <v>7</v>
      </c>
      <c r="H52" s="12">
        <v>72</v>
      </c>
      <c r="I52" s="12">
        <v>4.9000000000000004</v>
      </c>
      <c r="J52" s="12">
        <v>210</v>
      </c>
      <c r="K52" s="8"/>
    </row>
    <row r="53" spans="1:11" ht="13.5" customHeight="1">
      <c r="A53" s="10" t="s">
        <v>8</v>
      </c>
      <c r="B53" s="13">
        <v>834</v>
      </c>
      <c r="C53" s="13">
        <v>57.7</v>
      </c>
      <c r="D53" s="13">
        <v>194</v>
      </c>
      <c r="E53" s="13">
        <v>412</v>
      </c>
      <c r="G53" s="10" t="s">
        <v>8</v>
      </c>
      <c r="H53" s="13">
        <v>835</v>
      </c>
      <c r="I53" s="13">
        <v>57.7</v>
      </c>
      <c r="J53" s="13">
        <v>193</v>
      </c>
      <c r="K53" s="13">
        <v>411</v>
      </c>
    </row>
    <row r="54" spans="1:11" ht="13.5" customHeight="1">
      <c r="A54" s="11" t="s">
        <v>9</v>
      </c>
      <c r="B54" s="12">
        <v>0</v>
      </c>
      <c r="C54" s="12">
        <v>0</v>
      </c>
      <c r="D54" s="8"/>
      <c r="E54" s="8"/>
      <c r="G54" s="11" t="s">
        <v>9</v>
      </c>
      <c r="H54" s="12">
        <v>0</v>
      </c>
      <c r="I54" s="12">
        <v>0</v>
      </c>
      <c r="J54" s="8"/>
      <c r="K54" s="8"/>
    </row>
    <row r="55" spans="1:11" ht="13.5" customHeight="1">
      <c r="A55" s="11" t="s">
        <v>10</v>
      </c>
      <c r="B55" s="12">
        <v>14</v>
      </c>
      <c r="C55" s="12">
        <v>0.9</v>
      </c>
      <c r="D55" s="8"/>
      <c r="E55" s="8"/>
      <c r="G55" s="11" t="s">
        <v>10</v>
      </c>
      <c r="H55" s="12">
        <v>14</v>
      </c>
      <c r="I55" s="12">
        <v>0.9</v>
      </c>
      <c r="J55" s="8"/>
      <c r="K55" s="8"/>
    </row>
    <row r="56" spans="1:11" ht="13.5" customHeight="1">
      <c r="A56" s="10" t="s">
        <v>11</v>
      </c>
      <c r="B56" s="13">
        <v>524</v>
      </c>
      <c r="C56" s="13">
        <v>36.200000000000003</v>
      </c>
      <c r="D56" s="13">
        <v>316</v>
      </c>
      <c r="E56" s="13">
        <v>421</v>
      </c>
      <c r="G56" s="10" t="s">
        <v>11</v>
      </c>
      <c r="H56" s="13">
        <v>525</v>
      </c>
      <c r="I56" s="13">
        <v>36.299999999999997</v>
      </c>
      <c r="J56" s="13">
        <v>323</v>
      </c>
      <c r="K56" s="13">
        <v>416</v>
      </c>
    </row>
    <row r="57" spans="1:11" ht="13.5" customHeight="1">
      <c r="A57" s="11" t="s">
        <v>12</v>
      </c>
      <c r="B57" s="12">
        <v>1445</v>
      </c>
      <c r="C57" s="12">
        <v>100</v>
      </c>
      <c r="D57" s="8"/>
      <c r="E57" s="6"/>
      <c r="G57" s="11" t="s">
        <v>12</v>
      </c>
      <c r="H57" s="12">
        <v>1446</v>
      </c>
      <c r="I57" s="12">
        <v>100</v>
      </c>
      <c r="J57" s="8"/>
      <c r="K57" s="6"/>
    </row>
    <row r="58" spans="1:11">
      <c r="A58" s="18"/>
      <c r="B58" s="18"/>
      <c r="C58" s="18"/>
      <c r="D58" s="18"/>
      <c r="E58" s="18"/>
      <c r="G58" s="18"/>
      <c r="H58" s="18"/>
      <c r="I58" s="18"/>
      <c r="J58" s="18"/>
      <c r="K58" s="18"/>
    </row>
    <row r="59" spans="1:11">
      <c r="A59" s="16"/>
      <c r="B59" s="16"/>
      <c r="C59" s="16"/>
      <c r="D59" s="16"/>
      <c r="E59" s="16"/>
      <c r="G59" s="16"/>
      <c r="H59" s="16"/>
      <c r="I59" s="16"/>
      <c r="J59" s="16"/>
      <c r="K59" s="16"/>
    </row>
    <row r="60" spans="1:11" ht="13.5" customHeight="1">
      <c r="A60" s="17" t="s">
        <v>39</v>
      </c>
      <c r="B60" t="str">
        <f>B50</f>
        <v>愛知</v>
      </c>
      <c r="C60" t="s">
        <v>40</v>
      </c>
      <c r="D60" s="29">
        <f>(D63+J63)/2</f>
        <v>165</v>
      </c>
      <c r="E60" s="29">
        <f>(C63+I63)/2</f>
        <v>90.75</v>
      </c>
      <c r="F60" s="28">
        <f>((D63-D62)+(J63-J62))/2</f>
        <v>165</v>
      </c>
      <c r="G60" s="29">
        <f>100*(B63+H63)/(B62+B63+H62+H63)</f>
        <v>99.757210838108193</v>
      </c>
      <c r="H60" s="29">
        <f>(C65*D65+C66*D66+I65*J65+I66*J66)/(C65+C66+I65+I66)-((D63)+(J63))/2</f>
        <v>136.71022727272731</v>
      </c>
      <c r="I60" s="29">
        <f>100*(B63+H63)/(B63+B64+B65+H63+H64+H65)</f>
        <v>97.522073483338076</v>
      </c>
      <c r="J60" s="29"/>
      <c r="K60" s="29"/>
    </row>
    <row r="61" spans="1:11" ht="13.5" customHeight="1">
      <c r="A61" s="26" t="s">
        <v>52</v>
      </c>
      <c r="B61" s="10" t="s">
        <v>3</v>
      </c>
      <c r="C61" s="10" t="s">
        <v>4</v>
      </c>
      <c r="D61" s="10" t="s">
        <v>5</v>
      </c>
      <c r="E61" s="10" t="s">
        <v>6</v>
      </c>
      <c r="G61" s="10" t="s">
        <v>2</v>
      </c>
      <c r="H61" s="10" t="s">
        <v>3</v>
      </c>
      <c r="I61" s="10" t="s">
        <v>4</v>
      </c>
      <c r="J61" s="10" t="s">
        <v>5</v>
      </c>
      <c r="K61" s="10" t="s">
        <v>6</v>
      </c>
    </row>
    <row r="62" spans="1:11" ht="13.5" customHeight="1">
      <c r="A62" s="11" t="s">
        <v>7</v>
      </c>
      <c r="B62" s="12">
        <v>13</v>
      </c>
      <c r="C62" s="12">
        <v>0.2</v>
      </c>
      <c r="D62" s="8"/>
      <c r="E62" s="8"/>
      <c r="G62" s="11" t="s">
        <v>7</v>
      </c>
      <c r="H62" s="12">
        <v>12</v>
      </c>
      <c r="I62" s="12">
        <v>0.2</v>
      </c>
      <c r="J62" s="8"/>
      <c r="K62" s="8"/>
    </row>
    <row r="63" spans="1:11" ht="13.5" customHeight="1">
      <c r="A63" s="10" t="s">
        <v>8</v>
      </c>
      <c r="B63" s="13">
        <v>5144</v>
      </c>
      <c r="C63" s="13">
        <v>90.9</v>
      </c>
      <c r="D63" s="13">
        <v>165</v>
      </c>
      <c r="E63" s="13">
        <v>382</v>
      </c>
      <c r="G63" s="10" t="s">
        <v>8</v>
      </c>
      <c r="H63" s="13">
        <v>5128</v>
      </c>
      <c r="I63" s="13">
        <v>90.6</v>
      </c>
      <c r="J63" s="13">
        <v>165</v>
      </c>
      <c r="K63" s="13">
        <v>375</v>
      </c>
    </row>
    <row r="64" spans="1:11" ht="13.5" customHeight="1">
      <c r="A64" s="11" t="s">
        <v>9</v>
      </c>
      <c r="B64" s="12">
        <v>0</v>
      </c>
      <c r="C64" s="12">
        <v>0</v>
      </c>
      <c r="D64" s="8"/>
      <c r="E64" s="8"/>
      <c r="G64" s="11" t="s">
        <v>9</v>
      </c>
      <c r="H64" s="12">
        <v>0</v>
      </c>
      <c r="I64" s="12">
        <v>0</v>
      </c>
      <c r="J64" s="8"/>
      <c r="K64" s="8"/>
    </row>
    <row r="65" spans="1:15" ht="13.5" customHeight="1">
      <c r="A65" s="11" t="s">
        <v>10</v>
      </c>
      <c r="B65" s="12">
        <v>131</v>
      </c>
      <c r="C65" s="12">
        <v>2.2999999999999998</v>
      </c>
      <c r="D65" s="12">
        <v>292</v>
      </c>
      <c r="E65" s="8"/>
      <c r="G65" s="11" t="s">
        <v>10</v>
      </c>
      <c r="H65" s="12">
        <v>130</v>
      </c>
      <c r="I65" s="12">
        <v>2.2000000000000002</v>
      </c>
      <c r="J65" s="12">
        <v>292</v>
      </c>
      <c r="K65" s="8"/>
    </row>
    <row r="66" spans="1:15" ht="13.5" customHeight="1">
      <c r="A66" s="10" t="s">
        <v>11</v>
      </c>
      <c r="B66" s="13">
        <v>367</v>
      </c>
      <c r="C66" s="13">
        <v>6.4</v>
      </c>
      <c r="D66" s="13">
        <v>303</v>
      </c>
      <c r="E66" s="13">
        <v>367</v>
      </c>
      <c r="G66" s="10" t="s">
        <v>11</v>
      </c>
      <c r="H66" s="13">
        <v>384</v>
      </c>
      <c r="I66" s="13">
        <v>6.7</v>
      </c>
      <c r="J66" s="13">
        <v>307</v>
      </c>
      <c r="K66" s="13">
        <v>361</v>
      </c>
    </row>
    <row r="67" spans="1:15" ht="13.5" customHeight="1">
      <c r="A67" s="11" t="s">
        <v>12</v>
      </c>
      <c r="B67" s="12">
        <v>5655</v>
      </c>
      <c r="C67" s="12">
        <v>100</v>
      </c>
      <c r="D67" s="8"/>
      <c r="E67" s="8"/>
      <c r="G67" s="11" t="s">
        <v>12</v>
      </c>
      <c r="H67" s="12">
        <v>5654</v>
      </c>
      <c r="I67" s="12">
        <v>100</v>
      </c>
      <c r="J67" s="8"/>
      <c r="K67" s="6"/>
    </row>
    <row r="68" spans="1:15">
      <c r="A68" s="18"/>
      <c r="B68" s="18"/>
      <c r="C68" s="18"/>
      <c r="D68" s="18"/>
      <c r="E68" s="18"/>
      <c r="G68" s="18"/>
      <c r="H68" s="18"/>
      <c r="I68" s="18"/>
      <c r="J68" s="18"/>
      <c r="K68" s="18"/>
    </row>
    <row r="69" spans="1:15">
      <c r="A69" s="16"/>
      <c r="B69" s="16"/>
      <c r="C69" s="16"/>
      <c r="D69" s="16"/>
      <c r="E69" s="16"/>
      <c r="G69" s="16"/>
      <c r="H69" s="16"/>
      <c r="I69" s="16"/>
      <c r="J69" s="16"/>
      <c r="K69" s="16"/>
    </row>
    <row r="70" spans="1:15" ht="13.5" customHeight="1">
      <c r="A70" s="17" t="s">
        <v>39</v>
      </c>
      <c r="B70" t="str">
        <f>B60</f>
        <v>愛知</v>
      </c>
      <c r="C70" t="s">
        <v>45</v>
      </c>
      <c r="D70" s="29">
        <f>(D73+J73)/2</f>
        <v>140.5</v>
      </c>
      <c r="E70" s="29">
        <f>(C73+I73)/2</f>
        <v>75.800000000000011</v>
      </c>
      <c r="F70" s="28">
        <f>((D73-D72)+(J73-J72))/2</f>
        <v>140.5</v>
      </c>
      <c r="G70" s="29">
        <f>100*(B73+H73)/(B72+B73+H72+H73)</f>
        <v>99.947671376242809</v>
      </c>
      <c r="H70" s="29">
        <f>(C75*D75+C76*D76+I75*J75+I76*J76)/(C75+C76+I75+I76)-((D73)+(J73))/2</f>
        <v>129.80625000000003</v>
      </c>
      <c r="I70" s="29">
        <f>100*(B73+H73)/(B73+B74+B75+H73+H74+H75)</f>
        <v>98.912480580010353</v>
      </c>
      <c r="J70" s="29"/>
      <c r="K70" s="29"/>
    </row>
    <row r="71" spans="1:15" ht="13.5" customHeight="1">
      <c r="A71" s="10" t="s">
        <v>2</v>
      </c>
      <c r="B71" s="10" t="s">
        <v>3</v>
      </c>
      <c r="C71" s="10" t="s">
        <v>4</v>
      </c>
      <c r="D71" s="10" t="s">
        <v>5</v>
      </c>
      <c r="E71" s="10" t="s">
        <v>6</v>
      </c>
      <c r="G71" s="10" t="s">
        <v>2</v>
      </c>
      <c r="H71" s="10" t="s">
        <v>3</v>
      </c>
      <c r="I71" s="10" t="s">
        <v>4</v>
      </c>
      <c r="J71" s="10" t="s">
        <v>5</v>
      </c>
      <c r="K71" s="10" t="s">
        <v>6</v>
      </c>
    </row>
    <row r="72" spans="1:15" ht="13.5" customHeight="1">
      <c r="A72" s="11" t="s">
        <v>7</v>
      </c>
      <c r="B72" s="12">
        <v>1</v>
      </c>
      <c r="C72" s="12">
        <v>0</v>
      </c>
      <c r="D72" s="8"/>
      <c r="E72" s="8"/>
      <c r="G72" s="11" t="s">
        <v>7</v>
      </c>
      <c r="H72" s="12">
        <v>1</v>
      </c>
      <c r="I72" s="12">
        <v>0</v>
      </c>
      <c r="J72" s="8"/>
      <c r="K72" s="8"/>
    </row>
    <row r="73" spans="1:15" ht="13.5" customHeight="1">
      <c r="A73" s="10" t="s">
        <v>8</v>
      </c>
      <c r="B73" s="13">
        <v>1912</v>
      </c>
      <c r="C73" s="13">
        <v>75.900000000000006</v>
      </c>
      <c r="D73" s="13">
        <v>141</v>
      </c>
      <c r="E73" s="13">
        <v>353</v>
      </c>
      <c r="G73" s="10" t="s">
        <v>8</v>
      </c>
      <c r="H73" s="13">
        <v>1908</v>
      </c>
      <c r="I73" s="13">
        <v>75.7</v>
      </c>
      <c r="J73" s="13">
        <v>140</v>
      </c>
      <c r="K73" s="13">
        <v>351</v>
      </c>
    </row>
    <row r="74" spans="1:15" ht="13.5" customHeight="1">
      <c r="A74" s="11" t="s">
        <v>9</v>
      </c>
      <c r="B74" s="12">
        <v>1</v>
      </c>
      <c r="C74" s="12">
        <v>0</v>
      </c>
      <c r="D74" s="8"/>
      <c r="E74" s="8"/>
      <c r="G74" s="11" t="s">
        <v>9</v>
      </c>
      <c r="H74" s="12">
        <v>1</v>
      </c>
      <c r="I74" s="12">
        <v>0</v>
      </c>
      <c r="J74" s="8"/>
      <c r="K74" s="8"/>
    </row>
    <row r="75" spans="1:15" ht="13.5" customHeight="1">
      <c r="A75" s="11" t="s">
        <v>10</v>
      </c>
      <c r="B75" s="12">
        <v>19</v>
      </c>
      <c r="C75" s="12">
        <v>0.7</v>
      </c>
      <c r="D75" s="12">
        <v>357</v>
      </c>
      <c r="E75" s="8"/>
      <c r="G75" s="11" t="s">
        <v>10</v>
      </c>
      <c r="H75" s="12">
        <v>21</v>
      </c>
      <c r="I75" s="12">
        <v>0.8</v>
      </c>
      <c r="J75" s="12">
        <v>357</v>
      </c>
      <c r="K75" s="8"/>
    </row>
    <row r="76" spans="1:15" ht="13.5" customHeight="1">
      <c r="A76" s="10" t="s">
        <v>11</v>
      </c>
      <c r="B76" s="13">
        <v>585</v>
      </c>
      <c r="C76" s="13">
        <v>23.2</v>
      </c>
      <c r="D76" s="13">
        <v>263</v>
      </c>
      <c r="E76" s="13">
        <v>346</v>
      </c>
      <c r="G76" s="10" t="s">
        <v>11</v>
      </c>
      <c r="H76" s="13">
        <v>587</v>
      </c>
      <c r="I76" s="13">
        <v>23.3</v>
      </c>
      <c r="J76" s="13">
        <v>272</v>
      </c>
      <c r="K76" s="13">
        <v>342</v>
      </c>
    </row>
    <row r="77" spans="1:15" ht="13.5" customHeight="1">
      <c r="A77" s="11" t="s">
        <v>12</v>
      </c>
      <c r="B77" s="12">
        <v>2518</v>
      </c>
      <c r="C77" s="12">
        <v>100</v>
      </c>
      <c r="D77" s="8"/>
      <c r="E77" s="8"/>
      <c r="G77" s="11" t="s">
        <v>12</v>
      </c>
      <c r="H77" s="12">
        <v>2518</v>
      </c>
      <c r="I77" s="12">
        <v>100</v>
      </c>
      <c r="J77" s="8"/>
      <c r="K77" s="6"/>
    </row>
    <row r="78" spans="1:15">
      <c r="A78" s="18"/>
      <c r="B78" s="18"/>
      <c r="C78" s="18"/>
      <c r="D78" s="18"/>
      <c r="E78" s="18"/>
      <c r="G78" s="18"/>
      <c r="H78" s="18"/>
      <c r="I78" s="18"/>
      <c r="J78" s="18"/>
      <c r="K78" s="18"/>
    </row>
    <row r="79" spans="1:15">
      <c r="A79" s="16"/>
      <c r="B79" s="16"/>
      <c r="C79" s="16"/>
      <c r="D79" s="16"/>
      <c r="E79" s="16"/>
      <c r="G79" s="16"/>
      <c r="H79" s="16"/>
      <c r="I79" s="16"/>
      <c r="J79" s="16"/>
      <c r="K79" s="16"/>
    </row>
    <row r="80" spans="1:15" s="14" customFormat="1" ht="13.5" customHeight="1">
      <c r="A80" s="17" t="s">
        <v>39</v>
      </c>
      <c r="B80" s="14" t="s">
        <v>50</v>
      </c>
      <c r="C80" s="14" t="s">
        <v>49</v>
      </c>
      <c r="D80" s="29">
        <f>(D83+J83)/2</f>
        <v>297</v>
      </c>
      <c r="E80" s="29">
        <f>(C83+I83)/2</f>
        <v>87.65</v>
      </c>
      <c r="F80" s="28">
        <f>((D83-D82)+(J83-J82))/2</f>
        <v>24</v>
      </c>
      <c r="G80" s="29">
        <f>100*(B83+H83)/(B82+B83+H82+H83)</f>
        <v>97.435897435897431</v>
      </c>
      <c r="H80" s="29">
        <f>(C85*D85+C86*D86+I85*J85+I86*J86)/(C85+C86+I85+I86)-((D83)+(J83))/2</f>
        <v>218.80808080808083</v>
      </c>
      <c r="I80" s="29">
        <f>100*(B83+H83)/(B83+B84+B85+H83+H84+H85)</f>
        <v>93.442622950819668</v>
      </c>
      <c r="J80" s="29"/>
      <c r="K80" s="29"/>
      <c r="M80" s="27"/>
      <c r="N80" s="27"/>
      <c r="O80" s="27"/>
    </row>
    <row r="81" spans="1:11" ht="13.5" customHeight="1">
      <c r="A81" s="10" t="s">
        <v>2</v>
      </c>
      <c r="B81" s="10" t="s">
        <v>3</v>
      </c>
      <c r="C81" s="10" t="s">
        <v>4</v>
      </c>
      <c r="D81" s="10" t="s">
        <v>5</v>
      </c>
      <c r="E81" s="10" t="s">
        <v>6</v>
      </c>
      <c r="G81" s="10" t="s">
        <v>2</v>
      </c>
      <c r="H81" s="10" t="s">
        <v>3</v>
      </c>
      <c r="I81" s="10" t="s">
        <v>4</v>
      </c>
      <c r="J81" s="10" t="s">
        <v>5</v>
      </c>
      <c r="K81" s="10" t="s">
        <v>6</v>
      </c>
    </row>
    <row r="82" spans="1:11" ht="13.5" customHeight="1">
      <c r="A82" s="11" t="s">
        <v>7</v>
      </c>
      <c r="B82" s="12">
        <v>3</v>
      </c>
      <c r="C82" s="12">
        <v>2.2999999999999998</v>
      </c>
      <c r="D82" s="12">
        <v>274</v>
      </c>
      <c r="E82" s="8"/>
      <c r="G82" s="11" t="s">
        <v>7</v>
      </c>
      <c r="H82" s="12">
        <v>3</v>
      </c>
      <c r="I82" s="12">
        <v>2.2999999999999998</v>
      </c>
      <c r="J82" s="12">
        <v>272</v>
      </c>
      <c r="K82" s="8"/>
    </row>
    <row r="83" spans="1:11" ht="13.5" customHeight="1">
      <c r="A83" s="10" t="s">
        <v>8</v>
      </c>
      <c r="B83" s="13">
        <v>113</v>
      </c>
      <c r="C83" s="13">
        <v>86.9</v>
      </c>
      <c r="D83" s="13">
        <v>296</v>
      </c>
      <c r="E83" s="13">
        <v>645</v>
      </c>
      <c r="G83" s="10" t="s">
        <v>8</v>
      </c>
      <c r="H83" s="13">
        <v>115</v>
      </c>
      <c r="I83" s="13">
        <v>88.4</v>
      </c>
      <c r="J83" s="13">
        <v>298</v>
      </c>
      <c r="K83" s="13">
        <v>641</v>
      </c>
    </row>
    <row r="84" spans="1:11" ht="13.5" customHeight="1">
      <c r="A84" s="11" t="s">
        <v>9</v>
      </c>
      <c r="B84" s="12">
        <v>0</v>
      </c>
      <c r="C84" s="12">
        <v>0</v>
      </c>
      <c r="D84" s="8"/>
      <c r="E84" s="8"/>
      <c r="G84" s="11" t="s">
        <v>9</v>
      </c>
      <c r="H84" s="12">
        <v>0</v>
      </c>
      <c r="I84" s="12">
        <v>0</v>
      </c>
      <c r="J84" s="8"/>
      <c r="K84" s="8"/>
    </row>
    <row r="85" spans="1:11" ht="13.5" customHeight="1">
      <c r="A85" s="11" t="s">
        <v>10</v>
      </c>
      <c r="B85" s="12">
        <v>9</v>
      </c>
      <c r="C85" s="12">
        <v>6.9</v>
      </c>
      <c r="D85" s="12">
        <v>516</v>
      </c>
      <c r="E85" s="8"/>
      <c r="G85" s="11" t="s">
        <v>10</v>
      </c>
      <c r="H85" s="12">
        <v>7</v>
      </c>
      <c r="I85" s="12">
        <v>5.3</v>
      </c>
      <c r="J85" s="12">
        <v>516</v>
      </c>
      <c r="K85" s="8"/>
    </row>
    <row r="86" spans="1:11" ht="13.5" customHeight="1">
      <c r="A86" s="10" t="s">
        <v>11</v>
      </c>
      <c r="B86" s="13">
        <v>5</v>
      </c>
      <c r="C86" s="13">
        <v>3.8</v>
      </c>
      <c r="D86" s="13">
        <v>516</v>
      </c>
      <c r="E86" s="13">
        <v>618</v>
      </c>
      <c r="G86" s="10" t="s">
        <v>11</v>
      </c>
      <c r="H86" s="13">
        <v>5</v>
      </c>
      <c r="I86" s="13">
        <v>3.8</v>
      </c>
      <c r="J86" s="13">
        <v>515</v>
      </c>
      <c r="K86" s="13">
        <v>632</v>
      </c>
    </row>
    <row r="87" spans="1:11" ht="13.5" customHeight="1">
      <c r="A87" s="11" t="s">
        <v>12</v>
      </c>
      <c r="B87" s="12">
        <v>130</v>
      </c>
      <c r="C87" s="12">
        <v>100</v>
      </c>
      <c r="D87" s="8"/>
      <c r="E87" s="6"/>
      <c r="G87" s="11" t="s">
        <v>12</v>
      </c>
      <c r="H87" s="12">
        <v>130</v>
      </c>
      <c r="I87" s="12">
        <v>100</v>
      </c>
      <c r="J87" s="8"/>
      <c r="K87" s="6"/>
    </row>
    <row r="88" spans="1:11">
      <c r="A88" s="18"/>
      <c r="B88" s="18"/>
      <c r="C88" s="18"/>
      <c r="D88" s="18"/>
      <c r="E88" s="18"/>
      <c r="G88" s="18"/>
      <c r="H88" s="18"/>
      <c r="I88" s="18"/>
      <c r="J88" s="18"/>
      <c r="K88" s="18"/>
    </row>
    <row r="89" spans="1:11">
      <c r="A89" s="16"/>
      <c r="B89" s="16"/>
      <c r="C89" s="16"/>
      <c r="D89" s="16"/>
      <c r="E89" s="16"/>
      <c r="G89" s="16"/>
      <c r="H89" s="16"/>
      <c r="I89" s="16"/>
      <c r="J89" s="16"/>
      <c r="K89" s="16"/>
    </row>
    <row r="90" spans="1:11" ht="13.5" customHeight="1">
      <c r="A90" s="17" t="s">
        <v>39</v>
      </c>
      <c r="B90" t="str">
        <f>B80</f>
        <v>京都</v>
      </c>
      <c r="C90" t="s">
        <v>48</v>
      </c>
      <c r="D90" s="29">
        <f>(D93+J93)/2</f>
        <v>241</v>
      </c>
      <c r="E90" s="29">
        <f>(C93+I93)/2</f>
        <v>92.1</v>
      </c>
      <c r="F90" s="28">
        <f>((D93-D92)+(J93-J92))/2</f>
        <v>-54.5</v>
      </c>
      <c r="G90" s="29">
        <f>100*(B93+H93)/(B92+B93+H92+H93)</f>
        <v>98.795180722891573</v>
      </c>
      <c r="H90" s="29">
        <f>(C95*D95+C96*D96+I95*J95+I96*J96)/(C95+C96+I95+I96)-((D93)+(J93))/2</f>
        <v>271.33333333333337</v>
      </c>
      <c r="I90" s="29">
        <f>100*(B93+H93)/(B93+B94+B95+H93+H94+H95)</f>
        <v>97.61904761904762</v>
      </c>
      <c r="J90" s="29"/>
      <c r="K90" s="29"/>
    </row>
    <row r="91" spans="1:11" ht="13.5" customHeight="1">
      <c r="A91" s="10" t="s">
        <v>2</v>
      </c>
      <c r="B91" s="10" t="s">
        <v>3</v>
      </c>
      <c r="C91" s="10" t="s">
        <v>4</v>
      </c>
      <c r="D91" s="10" t="s">
        <v>5</v>
      </c>
      <c r="E91" s="10" t="s">
        <v>6</v>
      </c>
      <c r="G91" s="10" t="s">
        <v>2</v>
      </c>
      <c r="H91" s="10" t="s">
        <v>3</v>
      </c>
      <c r="I91" s="10" t="s">
        <v>4</v>
      </c>
      <c r="J91" s="10" t="s">
        <v>5</v>
      </c>
      <c r="K91" s="10" t="s">
        <v>6</v>
      </c>
    </row>
    <row r="92" spans="1:11" ht="13.5" customHeight="1">
      <c r="A92" s="11" t="s">
        <v>7</v>
      </c>
      <c r="B92" s="12">
        <v>1</v>
      </c>
      <c r="C92" s="12">
        <v>1.1000000000000001</v>
      </c>
      <c r="D92" s="12">
        <v>298</v>
      </c>
      <c r="E92" s="8"/>
      <c r="G92" s="11" t="s">
        <v>7</v>
      </c>
      <c r="H92" s="12">
        <v>1</v>
      </c>
      <c r="I92" s="12">
        <v>1.1000000000000001</v>
      </c>
      <c r="J92" s="12">
        <v>293</v>
      </c>
      <c r="K92" s="8"/>
    </row>
    <row r="93" spans="1:11" ht="13.5" customHeight="1">
      <c r="A93" s="10" t="s">
        <v>8</v>
      </c>
      <c r="B93" s="13">
        <v>82</v>
      </c>
      <c r="C93" s="13">
        <v>92.1</v>
      </c>
      <c r="D93" s="13">
        <v>241</v>
      </c>
      <c r="E93" s="13">
        <v>630</v>
      </c>
      <c r="G93" s="10" t="s">
        <v>8</v>
      </c>
      <c r="H93" s="13">
        <v>82</v>
      </c>
      <c r="I93" s="13">
        <v>92.1</v>
      </c>
      <c r="J93" s="13">
        <v>241</v>
      </c>
      <c r="K93" s="13">
        <v>629</v>
      </c>
    </row>
    <row r="94" spans="1:11" ht="13.5" customHeight="1">
      <c r="A94" s="11" t="s">
        <v>9</v>
      </c>
      <c r="B94" s="12">
        <v>0</v>
      </c>
      <c r="C94" s="12">
        <v>0</v>
      </c>
      <c r="D94" s="8"/>
      <c r="E94" s="8"/>
      <c r="G94" s="11" t="s">
        <v>9</v>
      </c>
      <c r="H94" s="12">
        <v>0</v>
      </c>
      <c r="I94" s="12">
        <v>0</v>
      </c>
      <c r="J94" s="8"/>
      <c r="K94" s="8"/>
    </row>
    <row r="95" spans="1:11" ht="13.5" customHeight="1">
      <c r="A95" s="11" t="s">
        <v>10</v>
      </c>
      <c r="B95" s="12">
        <v>2</v>
      </c>
      <c r="C95" s="12">
        <v>2.2000000000000002</v>
      </c>
      <c r="D95" s="12">
        <v>483</v>
      </c>
      <c r="E95" s="8"/>
      <c r="G95" s="11" t="s">
        <v>10</v>
      </c>
      <c r="H95" s="12">
        <v>2</v>
      </c>
      <c r="I95" s="12">
        <v>2.2000000000000002</v>
      </c>
      <c r="J95" s="12">
        <v>483</v>
      </c>
      <c r="K95" s="8"/>
    </row>
    <row r="96" spans="1:11" ht="13.5" customHeight="1">
      <c r="A96" s="10" t="s">
        <v>11</v>
      </c>
      <c r="B96" s="13">
        <v>4</v>
      </c>
      <c r="C96" s="13">
        <v>4.4000000000000004</v>
      </c>
      <c r="D96" s="13">
        <v>535</v>
      </c>
      <c r="E96" s="13">
        <v>638</v>
      </c>
      <c r="G96" s="10" t="s">
        <v>11</v>
      </c>
      <c r="H96" s="13">
        <v>4</v>
      </c>
      <c r="I96" s="13">
        <v>4.4000000000000004</v>
      </c>
      <c r="J96" s="13">
        <v>519</v>
      </c>
      <c r="K96" s="13">
        <v>633</v>
      </c>
    </row>
    <row r="97" spans="1:11" ht="13.5" customHeight="1">
      <c r="A97" s="11" t="s">
        <v>12</v>
      </c>
      <c r="B97" s="12">
        <v>89</v>
      </c>
      <c r="C97" s="12">
        <v>100</v>
      </c>
      <c r="D97" s="8"/>
      <c r="E97" s="6"/>
      <c r="G97" s="11" t="s">
        <v>12</v>
      </c>
      <c r="H97" s="12">
        <v>89</v>
      </c>
      <c r="I97" s="12">
        <v>100</v>
      </c>
      <c r="J97" s="8"/>
      <c r="K97" s="8"/>
    </row>
    <row r="98" spans="1:11">
      <c r="A98" s="18"/>
      <c r="B98" s="18"/>
      <c r="C98" s="18"/>
      <c r="D98" s="18"/>
      <c r="E98" s="18"/>
      <c r="G98" s="18"/>
      <c r="H98" s="18"/>
      <c r="I98" s="18"/>
      <c r="J98" s="18"/>
      <c r="K98" s="18"/>
    </row>
    <row r="99" spans="1:11">
      <c r="A99" s="16"/>
      <c r="B99" s="16"/>
      <c r="C99" s="16"/>
      <c r="D99" s="16"/>
      <c r="E99" s="16"/>
      <c r="G99" s="16"/>
      <c r="H99" s="16"/>
      <c r="I99" s="16"/>
      <c r="J99" s="16"/>
      <c r="K99" s="16"/>
    </row>
    <row r="100" spans="1:11" ht="13.5" customHeight="1">
      <c r="A100" s="17" t="s">
        <v>39</v>
      </c>
      <c r="B100" t="str">
        <f>B90</f>
        <v>京都</v>
      </c>
      <c r="C100" t="s">
        <v>47</v>
      </c>
      <c r="D100" s="29">
        <f>(D103+J103)/2</f>
        <v>293</v>
      </c>
      <c r="E100" s="29">
        <f>(C103+I103)/2</f>
        <v>80</v>
      </c>
      <c r="F100" s="28">
        <f>((D103-D102)+(J103-J102))/2</f>
        <v>0</v>
      </c>
      <c r="G100" s="29">
        <f>100*(B103+H103)/(B102+B103+H102+H103)</f>
        <v>96.969696969696969</v>
      </c>
      <c r="H100" s="29">
        <f>(C105*D105+C106*D106+I105*J105+I106*J106)/(C105+C106+I105+I106)-((D103)+(J103))/2</f>
        <v>126.01149425287355</v>
      </c>
      <c r="I100" s="29">
        <f>100*(B103+H103)/(B103+B104+B105+H103+H104+H105)</f>
        <v>92.753623188405797</v>
      </c>
      <c r="J100" s="29"/>
      <c r="K100" s="29"/>
    </row>
    <row r="101" spans="1:11" ht="13.5" customHeight="1">
      <c r="A101" s="26" t="s">
        <v>52</v>
      </c>
      <c r="B101" s="10" t="s">
        <v>3</v>
      </c>
      <c r="C101" s="10" t="s">
        <v>4</v>
      </c>
      <c r="D101" s="10" t="s">
        <v>5</v>
      </c>
      <c r="E101" s="10" t="s">
        <v>6</v>
      </c>
      <c r="G101" s="10" t="s">
        <v>2</v>
      </c>
      <c r="H101" s="10" t="s">
        <v>3</v>
      </c>
      <c r="I101" s="10" t="s">
        <v>4</v>
      </c>
      <c r="J101" s="10" t="s">
        <v>5</v>
      </c>
      <c r="K101" s="10" t="s">
        <v>6</v>
      </c>
    </row>
    <row r="102" spans="1:11" ht="13.5" customHeight="1">
      <c r="A102" s="11" t="s">
        <v>7</v>
      </c>
      <c r="B102" s="12">
        <v>2</v>
      </c>
      <c r="C102" s="12">
        <v>2.5</v>
      </c>
      <c r="D102" s="12">
        <v>294</v>
      </c>
      <c r="E102" s="8"/>
      <c r="G102" s="11" t="s">
        <v>7</v>
      </c>
      <c r="H102" s="12">
        <v>2</v>
      </c>
      <c r="I102" s="12">
        <v>2.5</v>
      </c>
      <c r="J102" s="12">
        <v>292</v>
      </c>
      <c r="K102" s="8"/>
    </row>
    <row r="103" spans="1:11" ht="13.5" customHeight="1">
      <c r="A103" s="10" t="s">
        <v>8</v>
      </c>
      <c r="B103" s="13">
        <v>64</v>
      </c>
      <c r="C103" s="13">
        <v>80</v>
      </c>
      <c r="D103" s="13">
        <v>293</v>
      </c>
      <c r="E103" s="13">
        <v>635</v>
      </c>
      <c r="G103" s="10" t="s">
        <v>8</v>
      </c>
      <c r="H103" s="13">
        <v>64</v>
      </c>
      <c r="I103" s="13">
        <v>80</v>
      </c>
      <c r="J103" s="13">
        <v>293</v>
      </c>
      <c r="K103" s="13">
        <v>635</v>
      </c>
    </row>
    <row r="104" spans="1:11" ht="13.5" customHeight="1">
      <c r="A104" s="11" t="s">
        <v>9</v>
      </c>
      <c r="B104" s="12">
        <v>0</v>
      </c>
      <c r="C104" s="12">
        <v>0</v>
      </c>
      <c r="D104" s="8"/>
      <c r="E104" s="8"/>
      <c r="G104" s="11" t="s">
        <v>9</v>
      </c>
      <c r="H104" s="12">
        <v>0</v>
      </c>
      <c r="I104" s="12">
        <v>0</v>
      </c>
      <c r="J104" s="8"/>
      <c r="K104" s="8"/>
    </row>
    <row r="105" spans="1:11" ht="13.5" customHeight="1">
      <c r="A105" s="11" t="s">
        <v>10</v>
      </c>
      <c r="B105" s="12">
        <v>5</v>
      </c>
      <c r="C105" s="12">
        <v>6.2</v>
      </c>
      <c r="D105" s="12">
        <v>410</v>
      </c>
      <c r="E105" s="8"/>
      <c r="G105" s="11" t="s">
        <v>10</v>
      </c>
      <c r="H105" s="12">
        <v>5</v>
      </c>
      <c r="I105" s="12">
        <v>6.2</v>
      </c>
      <c r="J105" s="12">
        <v>410</v>
      </c>
      <c r="K105" s="8"/>
    </row>
    <row r="106" spans="1:11" ht="13.5" customHeight="1">
      <c r="A106" s="10" t="s">
        <v>11</v>
      </c>
      <c r="B106" s="13">
        <v>9</v>
      </c>
      <c r="C106" s="13">
        <v>11.2</v>
      </c>
      <c r="D106" s="13">
        <v>424</v>
      </c>
      <c r="E106" s="13">
        <v>524</v>
      </c>
      <c r="G106" s="10" t="s">
        <v>11</v>
      </c>
      <c r="H106" s="13">
        <v>9</v>
      </c>
      <c r="I106" s="13">
        <v>11.2</v>
      </c>
      <c r="J106" s="13">
        <v>424</v>
      </c>
      <c r="K106" s="13">
        <v>523</v>
      </c>
    </row>
    <row r="107" spans="1:11" ht="13.5" customHeight="1">
      <c r="A107" s="11" t="s">
        <v>12</v>
      </c>
      <c r="B107" s="12">
        <v>80</v>
      </c>
      <c r="C107" s="12">
        <v>100</v>
      </c>
      <c r="D107" s="8"/>
      <c r="E107" s="6"/>
      <c r="G107" s="11" t="s">
        <v>12</v>
      </c>
      <c r="H107" s="12">
        <v>80</v>
      </c>
      <c r="I107" s="12">
        <v>100</v>
      </c>
      <c r="J107" s="8"/>
      <c r="K107" s="8"/>
    </row>
    <row r="108" spans="1:11">
      <c r="A108" s="18"/>
      <c r="B108" s="18"/>
      <c r="C108" s="18"/>
      <c r="D108" s="18"/>
      <c r="E108" s="18"/>
      <c r="G108" s="18"/>
      <c r="H108" s="18"/>
      <c r="I108" s="18"/>
      <c r="J108" s="18"/>
      <c r="K108" s="18"/>
    </row>
    <row r="109" spans="1:11">
      <c r="A109" s="16"/>
      <c r="B109" s="16"/>
      <c r="C109" s="16"/>
      <c r="D109" s="16"/>
      <c r="E109" s="16"/>
      <c r="G109" s="16"/>
      <c r="H109" s="16"/>
      <c r="I109" s="16"/>
      <c r="J109" s="16"/>
      <c r="K109" s="16"/>
    </row>
    <row r="110" spans="1:11" ht="13.5" customHeight="1">
      <c r="A110" s="17" t="s">
        <v>39</v>
      </c>
      <c r="B110" t="str">
        <f>B100</f>
        <v>京都</v>
      </c>
      <c r="C110" t="s">
        <v>46</v>
      </c>
      <c r="D110" s="29">
        <f>(D113+J113)/2</f>
        <v>211</v>
      </c>
      <c r="E110" s="29">
        <f>(C113+I113)/2</f>
        <v>90.4</v>
      </c>
      <c r="F110" s="28">
        <f>((D113-D112)+(J113-J112))/2</f>
        <v>-5.5</v>
      </c>
      <c r="G110" s="29">
        <f>100*(B113+H113)/(B112+B113+H112+H113)</f>
        <v>97.368421052631575</v>
      </c>
      <c r="H110" s="29">
        <f>(C115*D115+C116*D116+I115*J115+I116*J116)/(C115+C116+I115+I116)-((D113)+(J113))/2</f>
        <v>259.57142857142856</v>
      </c>
      <c r="I110" s="29">
        <f>100*(B113+H113)/(B113+B114+B115+H113+H114+H115)</f>
        <v>97.941176470588232</v>
      </c>
      <c r="J110" s="29"/>
      <c r="K110" s="29"/>
    </row>
    <row r="111" spans="1:11" ht="13.5" customHeight="1">
      <c r="A111" s="10" t="s">
        <v>2</v>
      </c>
      <c r="B111" s="10" t="s">
        <v>3</v>
      </c>
      <c r="C111" s="10" t="s">
        <v>4</v>
      </c>
      <c r="D111" s="10" t="s">
        <v>5</v>
      </c>
      <c r="E111" s="10" t="s">
        <v>6</v>
      </c>
      <c r="G111" s="10" t="s">
        <v>2</v>
      </c>
      <c r="H111" s="10" t="s">
        <v>3</v>
      </c>
      <c r="I111" s="10" t="s">
        <v>4</v>
      </c>
      <c r="J111" s="10" t="s">
        <v>5</v>
      </c>
      <c r="K111" s="10" t="s">
        <v>6</v>
      </c>
    </row>
    <row r="112" spans="1:11" ht="13.5" customHeight="1">
      <c r="A112" s="11" t="s">
        <v>7</v>
      </c>
      <c r="B112" s="12">
        <v>9</v>
      </c>
      <c r="C112" s="12">
        <v>2.4</v>
      </c>
      <c r="D112" s="12">
        <v>217</v>
      </c>
      <c r="E112" s="8"/>
      <c r="G112" s="11" t="s">
        <v>7</v>
      </c>
      <c r="H112" s="12">
        <v>9</v>
      </c>
      <c r="I112" s="12">
        <v>2.4</v>
      </c>
      <c r="J112" s="12">
        <v>216</v>
      </c>
      <c r="K112" s="8"/>
    </row>
    <row r="113" spans="1:11" ht="13.5" customHeight="1">
      <c r="A113" s="10" t="s">
        <v>8</v>
      </c>
      <c r="B113" s="13">
        <v>333</v>
      </c>
      <c r="C113" s="13">
        <v>90.4</v>
      </c>
      <c r="D113" s="13">
        <v>211</v>
      </c>
      <c r="E113" s="13">
        <v>543</v>
      </c>
      <c r="G113" s="10" t="s">
        <v>8</v>
      </c>
      <c r="H113" s="13">
        <v>333</v>
      </c>
      <c r="I113" s="13">
        <v>90.4</v>
      </c>
      <c r="J113" s="13">
        <v>211</v>
      </c>
      <c r="K113" s="13">
        <v>543</v>
      </c>
    </row>
    <row r="114" spans="1:11" ht="13.5" customHeight="1">
      <c r="A114" s="11" t="s">
        <v>9</v>
      </c>
      <c r="B114" s="12">
        <v>0</v>
      </c>
      <c r="C114" s="12">
        <v>0</v>
      </c>
      <c r="D114" s="8"/>
      <c r="E114" s="8"/>
      <c r="G114" s="11" t="s">
        <v>9</v>
      </c>
      <c r="H114" s="12">
        <v>0</v>
      </c>
      <c r="I114" s="12">
        <v>0</v>
      </c>
      <c r="J114" s="8"/>
      <c r="K114" s="8"/>
    </row>
    <row r="115" spans="1:11" ht="13.5" customHeight="1">
      <c r="A115" s="11" t="s">
        <v>10</v>
      </c>
      <c r="B115" s="12">
        <v>7</v>
      </c>
      <c r="C115" s="12">
        <v>1.9</v>
      </c>
      <c r="D115" s="12">
        <v>507</v>
      </c>
      <c r="E115" s="8"/>
      <c r="G115" s="11" t="s">
        <v>10</v>
      </c>
      <c r="H115" s="12">
        <v>7</v>
      </c>
      <c r="I115" s="12">
        <v>1.9</v>
      </c>
      <c r="J115" s="12">
        <v>507</v>
      </c>
      <c r="K115" s="8"/>
    </row>
    <row r="116" spans="1:11" ht="13.5" customHeight="1">
      <c r="A116" s="10" t="s">
        <v>11</v>
      </c>
      <c r="B116" s="13">
        <v>19</v>
      </c>
      <c r="C116" s="13">
        <v>5.0999999999999996</v>
      </c>
      <c r="D116" s="13">
        <v>457</v>
      </c>
      <c r="E116" s="13">
        <v>528</v>
      </c>
      <c r="G116" s="10" t="s">
        <v>11</v>
      </c>
      <c r="H116" s="13">
        <v>19</v>
      </c>
      <c r="I116" s="13">
        <v>5.0999999999999996</v>
      </c>
      <c r="J116" s="13">
        <v>457</v>
      </c>
      <c r="K116" s="13">
        <v>538</v>
      </c>
    </row>
    <row r="117" spans="1:11" ht="13.5" customHeight="1">
      <c r="A117" s="11" t="s">
        <v>12</v>
      </c>
      <c r="B117" s="12">
        <v>368</v>
      </c>
      <c r="C117" s="12">
        <v>100</v>
      </c>
      <c r="D117" s="8"/>
      <c r="E117" s="8"/>
      <c r="G117" s="11" t="s">
        <v>12</v>
      </c>
      <c r="H117" s="12">
        <v>368</v>
      </c>
      <c r="I117" s="12">
        <v>100</v>
      </c>
      <c r="J117" s="8"/>
      <c r="K117" s="6"/>
    </row>
    <row r="118" spans="1:11">
      <c r="A118" s="18"/>
      <c r="B118" s="18"/>
      <c r="C118" s="18"/>
      <c r="D118" s="18"/>
      <c r="E118" s="18"/>
      <c r="G118" s="18"/>
      <c r="H118" s="18"/>
      <c r="I118" s="18"/>
      <c r="J118" s="18"/>
      <c r="K118" s="18"/>
    </row>
    <row r="119" spans="1:11">
      <c r="A119" s="16"/>
      <c r="B119" s="16"/>
      <c r="C119" s="16"/>
      <c r="D119" s="16"/>
      <c r="E119" s="16"/>
      <c r="G119" s="16"/>
      <c r="H119" s="16"/>
      <c r="I119" s="16"/>
      <c r="J119" s="16"/>
      <c r="K119" s="16"/>
    </row>
    <row r="120" spans="1:11" ht="13.5" customHeight="1">
      <c r="A120" s="17" t="s">
        <v>39</v>
      </c>
      <c r="B120" t="str">
        <f>B110</f>
        <v>京都</v>
      </c>
      <c r="C120" t="s">
        <v>44</v>
      </c>
      <c r="D120" s="29">
        <f>(D123+J123)/2</f>
        <v>230</v>
      </c>
      <c r="E120" s="29">
        <f>(C123+I123)/2</f>
        <v>82.7</v>
      </c>
      <c r="F120" s="28">
        <f>((D123-D122)+(J123-J122))/2</f>
        <v>34.5</v>
      </c>
      <c r="G120" s="29">
        <f>100*(B123+H123)/(B122+B123+H122+H123)</f>
        <v>93.515981735159812</v>
      </c>
      <c r="H120" s="29">
        <f>(C125*D125+C126*D126+I125*J125+I126*J126)/(C125+C126+I125+I126)-((D123)+(J123))/2</f>
        <v>228.36956521739131</v>
      </c>
      <c r="I120" s="29">
        <f>100*(B123+H123)/(B123+B124+B125+H123+H124+H125)</f>
        <v>97.616777883698759</v>
      </c>
      <c r="J120" s="29"/>
      <c r="K120" s="29"/>
    </row>
    <row r="121" spans="1:11" ht="13.5" customHeight="1">
      <c r="A121" s="10" t="s">
        <v>2</v>
      </c>
      <c r="B121" s="10" t="s">
        <v>3</v>
      </c>
      <c r="C121" s="10" t="s">
        <v>4</v>
      </c>
      <c r="D121" s="10" t="s">
        <v>5</v>
      </c>
      <c r="E121" s="10" t="s">
        <v>6</v>
      </c>
      <c r="G121" s="10" t="s">
        <v>2</v>
      </c>
      <c r="H121" s="10" t="s">
        <v>3</v>
      </c>
      <c r="I121" s="10" t="s">
        <v>4</v>
      </c>
      <c r="J121" s="10" t="s">
        <v>5</v>
      </c>
      <c r="K121" s="10" t="s">
        <v>6</v>
      </c>
    </row>
    <row r="122" spans="1:11" ht="13.5" customHeight="1">
      <c r="A122" s="11" t="s">
        <v>7</v>
      </c>
      <c r="B122" s="12">
        <v>36</v>
      </c>
      <c r="C122" s="12">
        <v>5.8</v>
      </c>
      <c r="D122" s="12">
        <v>196</v>
      </c>
      <c r="E122" s="8"/>
      <c r="G122" s="11" t="s">
        <v>7</v>
      </c>
      <c r="H122" s="12">
        <v>35</v>
      </c>
      <c r="I122" s="12">
        <v>5.6</v>
      </c>
      <c r="J122" s="12">
        <v>195</v>
      </c>
      <c r="K122" s="8"/>
    </row>
    <row r="123" spans="1:11" ht="13.5" customHeight="1">
      <c r="A123" s="10" t="s">
        <v>8</v>
      </c>
      <c r="B123" s="13">
        <v>512</v>
      </c>
      <c r="C123" s="13">
        <v>82.7</v>
      </c>
      <c r="D123" s="13">
        <v>230</v>
      </c>
      <c r="E123" s="13">
        <v>559</v>
      </c>
      <c r="G123" s="10" t="s">
        <v>8</v>
      </c>
      <c r="H123" s="13">
        <v>512</v>
      </c>
      <c r="I123" s="13">
        <v>82.7</v>
      </c>
      <c r="J123" s="13">
        <v>230</v>
      </c>
      <c r="K123" s="13">
        <v>559</v>
      </c>
    </row>
    <row r="124" spans="1:11" ht="13.5" customHeight="1">
      <c r="A124" s="11" t="s">
        <v>9</v>
      </c>
      <c r="B124" s="12">
        <v>0</v>
      </c>
      <c r="C124" s="12">
        <v>0</v>
      </c>
      <c r="D124" s="8"/>
      <c r="E124" s="8"/>
      <c r="G124" s="11" t="s">
        <v>9</v>
      </c>
      <c r="H124" s="12">
        <v>0</v>
      </c>
      <c r="I124" s="12">
        <v>0</v>
      </c>
      <c r="J124" s="8"/>
      <c r="K124" s="8"/>
    </row>
    <row r="125" spans="1:11" ht="13.5" customHeight="1">
      <c r="A125" s="11" t="s">
        <v>10</v>
      </c>
      <c r="B125" s="12">
        <v>12</v>
      </c>
      <c r="C125" s="12">
        <v>1.9</v>
      </c>
      <c r="D125" s="12">
        <v>529</v>
      </c>
      <c r="E125" s="8"/>
      <c r="G125" s="11" t="s">
        <v>10</v>
      </c>
      <c r="H125" s="12">
        <v>13</v>
      </c>
      <c r="I125" s="12">
        <v>2.1</v>
      </c>
      <c r="J125" s="12">
        <v>529</v>
      </c>
      <c r="K125" s="8"/>
    </row>
    <row r="126" spans="1:11" ht="13.5" customHeight="1">
      <c r="A126" s="10" t="s">
        <v>11</v>
      </c>
      <c r="B126" s="13">
        <v>59</v>
      </c>
      <c r="C126" s="13">
        <v>9.5</v>
      </c>
      <c r="D126" s="13">
        <v>443</v>
      </c>
      <c r="E126" s="13">
        <v>550</v>
      </c>
      <c r="G126" s="10" t="s">
        <v>11</v>
      </c>
      <c r="H126" s="13">
        <v>59</v>
      </c>
      <c r="I126" s="13">
        <v>9.5</v>
      </c>
      <c r="J126" s="13">
        <v>444</v>
      </c>
      <c r="K126" s="13">
        <v>547</v>
      </c>
    </row>
    <row r="127" spans="1:11" ht="13.5" customHeight="1">
      <c r="A127" s="11" t="s">
        <v>12</v>
      </c>
      <c r="B127" s="12">
        <v>619</v>
      </c>
      <c r="C127" s="12">
        <v>100</v>
      </c>
      <c r="D127" s="8"/>
      <c r="E127" s="8"/>
      <c r="G127" s="11" t="s">
        <v>12</v>
      </c>
      <c r="H127" s="12">
        <v>619</v>
      </c>
      <c r="I127" s="12">
        <v>100</v>
      </c>
      <c r="J127" s="8"/>
      <c r="K127" s="6"/>
    </row>
    <row r="128" spans="1:11">
      <c r="A128" s="18"/>
      <c r="B128" s="18"/>
      <c r="C128" s="18"/>
      <c r="D128" s="18"/>
      <c r="E128" s="18"/>
      <c r="G128" s="18"/>
      <c r="H128" s="18"/>
      <c r="I128" s="18"/>
      <c r="J128" s="18"/>
      <c r="K128" s="18"/>
    </row>
    <row r="129" spans="1:11">
      <c r="A129" s="16"/>
      <c r="B129" s="16"/>
      <c r="C129" s="16"/>
      <c r="D129" s="16"/>
      <c r="E129" s="16"/>
      <c r="G129" s="16"/>
      <c r="H129" s="16"/>
      <c r="I129" s="16"/>
      <c r="J129" s="16"/>
      <c r="K129" s="16"/>
    </row>
    <row r="130" spans="1:11" ht="13.5" customHeight="1">
      <c r="A130" s="17" t="s">
        <v>39</v>
      </c>
      <c r="B130" t="str">
        <f>B120</f>
        <v>京都</v>
      </c>
      <c r="C130" t="s">
        <v>40</v>
      </c>
      <c r="D130" s="29">
        <f>(D133+J133)/2</f>
        <v>201.5</v>
      </c>
      <c r="E130" s="29">
        <f>(C133+I133)/2</f>
        <v>91.75</v>
      </c>
      <c r="F130" s="28">
        <f>((D133-D132)+(J133-J132))/2</f>
        <v>25</v>
      </c>
      <c r="G130" s="29">
        <f>100*(B133+H133)/(B132+B133+H132+H133)</f>
        <v>96.827495042961004</v>
      </c>
      <c r="H130" s="29">
        <f>(C135*D135+C136*D136+I135*J135+I136*J136)/(C135+C136+I135+I136)-((D133)+(J133))/2</f>
        <v>218.02475247524745</v>
      </c>
      <c r="I130" s="29">
        <f>100*(B133+H133)/(B133+B134+B135+H133+H134+H135)</f>
        <v>97.818829290006676</v>
      </c>
      <c r="J130" s="29"/>
      <c r="K130" s="29"/>
    </row>
    <row r="131" spans="1:11" ht="13.5" customHeight="1">
      <c r="A131" s="10" t="s">
        <v>2</v>
      </c>
      <c r="B131" s="10" t="s">
        <v>3</v>
      </c>
      <c r="C131" s="10" t="s">
        <v>4</v>
      </c>
      <c r="D131" s="10" t="s">
        <v>5</v>
      </c>
      <c r="E131" s="10" t="s">
        <v>6</v>
      </c>
      <c r="G131" s="10" t="s">
        <v>52</v>
      </c>
      <c r="H131" s="10" t="s">
        <v>3</v>
      </c>
      <c r="I131" s="10" t="s">
        <v>4</v>
      </c>
      <c r="J131" s="10" t="s">
        <v>5</v>
      </c>
      <c r="K131" s="10" t="s">
        <v>6</v>
      </c>
    </row>
    <row r="132" spans="1:11" ht="13.5" customHeight="1">
      <c r="A132" s="11" t="s">
        <v>7</v>
      </c>
      <c r="B132" s="12">
        <v>74</v>
      </c>
      <c r="C132" s="12">
        <v>3</v>
      </c>
      <c r="D132" s="12">
        <v>178</v>
      </c>
      <c r="E132" s="8"/>
      <c r="G132" s="11" t="s">
        <v>7</v>
      </c>
      <c r="H132" s="12">
        <v>70</v>
      </c>
      <c r="I132" s="12">
        <v>2.9</v>
      </c>
      <c r="J132" s="12">
        <v>175</v>
      </c>
      <c r="K132" s="8"/>
    </row>
    <row r="133" spans="1:11" ht="13.5" customHeight="1">
      <c r="A133" s="10" t="s">
        <v>8</v>
      </c>
      <c r="B133" s="13">
        <v>2201</v>
      </c>
      <c r="C133" s="13">
        <v>91.9</v>
      </c>
      <c r="D133" s="13">
        <v>201</v>
      </c>
      <c r="E133" s="13">
        <v>529</v>
      </c>
      <c r="G133" s="10" t="s">
        <v>8</v>
      </c>
      <c r="H133" s="13">
        <v>2194</v>
      </c>
      <c r="I133" s="13">
        <v>91.6</v>
      </c>
      <c r="J133" s="13">
        <v>202</v>
      </c>
      <c r="K133" s="13">
        <v>523</v>
      </c>
    </row>
    <row r="134" spans="1:11" ht="13.5" customHeight="1">
      <c r="A134" s="11" t="s">
        <v>9</v>
      </c>
      <c r="B134" s="12">
        <v>0</v>
      </c>
      <c r="C134" s="12">
        <v>0</v>
      </c>
      <c r="D134" s="8"/>
      <c r="E134" s="8"/>
      <c r="G134" s="11" t="s">
        <v>9</v>
      </c>
      <c r="H134" s="12">
        <v>0</v>
      </c>
      <c r="I134" s="12">
        <v>0</v>
      </c>
      <c r="J134" s="8"/>
      <c r="K134" s="8"/>
    </row>
    <row r="135" spans="1:11" ht="13.5" customHeight="1">
      <c r="A135" s="11" t="s">
        <v>10</v>
      </c>
      <c r="B135" s="12">
        <v>47</v>
      </c>
      <c r="C135" s="12">
        <v>1.9</v>
      </c>
      <c r="D135" s="12">
        <v>431</v>
      </c>
      <c r="E135" s="8"/>
      <c r="G135" s="11" t="s">
        <v>10</v>
      </c>
      <c r="H135" s="12">
        <v>51</v>
      </c>
      <c r="I135" s="12">
        <v>2.1</v>
      </c>
      <c r="J135" s="12">
        <v>431</v>
      </c>
      <c r="K135" s="8"/>
    </row>
    <row r="136" spans="1:11" ht="13.5" customHeight="1">
      <c r="A136" s="10" t="s">
        <v>11</v>
      </c>
      <c r="B136" s="13">
        <v>71</v>
      </c>
      <c r="C136" s="13">
        <v>2.9</v>
      </c>
      <c r="D136" s="13">
        <v>412</v>
      </c>
      <c r="E136" s="13">
        <v>505</v>
      </c>
      <c r="G136" s="10" t="s">
        <v>11</v>
      </c>
      <c r="H136" s="13">
        <v>78</v>
      </c>
      <c r="I136" s="13">
        <v>3.2</v>
      </c>
      <c r="J136" s="13">
        <v>412</v>
      </c>
      <c r="K136" s="13">
        <v>506</v>
      </c>
    </row>
    <row r="137" spans="1:11" ht="13.5" customHeight="1">
      <c r="A137" s="11" t="s">
        <v>12</v>
      </c>
      <c r="B137" s="12">
        <v>2393</v>
      </c>
      <c r="C137" s="12">
        <v>100</v>
      </c>
      <c r="D137" s="8"/>
      <c r="E137" s="8"/>
      <c r="G137" s="11" t="s">
        <v>12</v>
      </c>
      <c r="H137" s="12">
        <v>2393</v>
      </c>
      <c r="I137" s="12">
        <v>100</v>
      </c>
      <c r="J137" s="8"/>
      <c r="K137" s="8"/>
    </row>
    <row r="138" spans="1:11">
      <c r="A138" s="18"/>
      <c r="B138" s="18"/>
      <c r="C138" s="18"/>
      <c r="D138" s="18"/>
      <c r="E138" s="18"/>
      <c r="G138" s="18"/>
      <c r="H138" s="18"/>
      <c r="I138" s="18"/>
      <c r="J138" s="18"/>
      <c r="K138" s="18"/>
    </row>
    <row r="139" spans="1:11">
      <c r="A139" s="16"/>
      <c r="B139" s="16"/>
      <c r="C139" s="16"/>
      <c r="D139" s="16"/>
      <c r="E139" s="16"/>
      <c r="G139" s="16"/>
      <c r="H139" s="16"/>
      <c r="I139" s="16"/>
      <c r="J139" s="16"/>
      <c r="K139" s="16"/>
    </row>
    <row r="140" spans="1:11" ht="13.5" customHeight="1">
      <c r="A140" s="17" t="s">
        <v>39</v>
      </c>
      <c r="B140" t="str">
        <f>B130</f>
        <v>京都</v>
      </c>
      <c r="C140" t="s">
        <v>45</v>
      </c>
      <c r="D140" s="29">
        <f>(D143+J143)/2</f>
        <v>177</v>
      </c>
      <c r="E140" s="29">
        <f>(C143+I143)/2</f>
        <v>89.8</v>
      </c>
      <c r="F140" s="28">
        <f>((D143-D142)+(J143-J142))/2</f>
        <v>5</v>
      </c>
      <c r="G140" s="29">
        <f>100*(B143+H143)/(B142+B143+H142+H143)</f>
        <v>97.428139183055976</v>
      </c>
      <c r="H140" s="29">
        <f>(C145*D145+C146*D146+I145*J145+I146*J146)/(C145+C146+I145+I146)-((D143)+(J143))/2</f>
        <v>204.15686274509807</v>
      </c>
      <c r="I140" s="29">
        <f>100*(B143+H143)/(B143+B144+B145+H143+H144+H145)</f>
        <v>98.42078451349974</v>
      </c>
      <c r="J140" s="29"/>
      <c r="K140" s="29"/>
    </row>
    <row r="141" spans="1:11" ht="13.5" customHeight="1">
      <c r="A141" s="26" t="s">
        <v>52</v>
      </c>
      <c r="B141" s="10" t="s">
        <v>3</v>
      </c>
      <c r="C141" s="10" t="s">
        <v>4</v>
      </c>
      <c r="D141" s="10" t="s">
        <v>5</v>
      </c>
      <c r="E141" s="10" t="s">
        <v>6</v>
      </c>
      <c r="G141" s="10" t="s">
        <v>2</v>
      </c>
      <c r="H141" s="10" t="s">
        <v>3</v>
      </c>
      <c r="I141" s="10" t="s">
        <v>4</v>
      </c>
      <c r="J141" s="10" t="s">
        <v>5</v>
      </c>
      <c r="K141" s="10" t="s">
        <v>6</v>
      </c>
    </row>
    <row r="142" spans="1:11" ht="13.5" customHeight="1">
      <c r="A142" s="11" t="s">
        <v>7</v>
      </c>
      <c r="B142" s="12">
        <v>26</v>
      </c>
      <c r="C142" s="12">
        <v>2.4</v>
      </c>
      <c r="D142" s="12">
        <v>175</v>
      </c>
      <c r="E142" s="8"/>
      <c r="G142" s="11" t="s">
        <v>7</v>
      </c>
      <c r="H142" s="12">
        <v>25</v>
      </c>
      <c r="I142" s="12">
        <v>2.2999999999999998</v>
      </c>
      <c r="J142" s="12">
        <v>169</v>
      </c>
      <c r="K142" s="8"/>
    </row>
    <row r="143" spans="1:11" ht="13.5" customHeight="1">
      <c r="A143" s="10" t="s">
        <v>8</v>
      </c>
      <c r="B143" s="13">
        <v>968</v>
      </c>
      <c r="C143" s="13">
        <v>90</v>
      </c>
      <c r="D143" s="13">
        <v>177</v>
      </c>
      <c r="E143" s="13">
        <v>500</v>
      </c>
      <c r="G143" s="10" t="s">
        <v>8</v>
      </c>
      <c r="H143" s="13">
        <v>964</v>
      </c>
      <c r="I143" s="13">
        <v>89.6</v>
      </c>
      <c r="J143" s="13">
        <v>177</v>
      </c>
      <c r="K143" s="13">
        <v>499</v>
      </c>
    </row>
    <row r="144" spans="1:11" ht="13.5" customHeight="1">
      <c r="A144" s="11" t="s">
        <v>9</v>
      </c>
      <c r="B144" s="12">
        <v>0</v>
      </c>
      <c r="C144" s="12">
        <v>0</v>
      </c>
      <c r="D144" s="8"/>
      <c r="E144" s="8"/>
      <c r="G144" s="11" t="s">
        <v>9</v>
      </c>
      <c r="H144" s="12">
        <v>0</v>
      </c>
      <c r="I144" s="12">
        <v>0</v>
      </c>
      <c r="J144" s="8"/>
      <c r="K144" s="8"/>
    </row>
    <row r="145" spans="1:15" ht="13.5" customHeight="1">
      <c r="A145" s="11" t="s">
        <v>10</v>
      </c>
      <c r="B145" s="12">
        <v>15</v>
      </c>
      <c r="C145" s="12">
        <v>1.3</v>
      </c>
      <c r="D145" s="12">
        <v>412</v>
      </c>
      <c r="E145" s="8"/>
      <c r="G145" s="11" t="s">
        <v>10</v>
      </c>
      <c r="H145" s="12">
        <v>16</v>
      </c>
      <c r="I145" s="12">
        <v>1.4</v>
      </c>
      <c r="J145" s="12">
        <v>412</v>
      </c>
      <c r="K145" s="8"/>
    </row>
    <row r="146" spans="1:15" ht="13.5" customHeight="1">
      <c r="A146" s="10" t="s">
        <v>11</v>
      </c>
      <c r="B146" s="13">
        <v>66</v>
      </c>
      <c r="C146" s="13">
        <v>6.1</v>
      </c>
      <c r="D146" s="13">
        <v>373</v>
      </c>
      <c r="E146" s="13">
        <v>485</v>
      </c>
      <c r="G146" s="10" t="s">
        <v>11</v>
      </c>
      <c r="H146" s="13">
        <v>70</v>
      </c>
      <c r="I146" s="13">
        <v>6.5</v>
      </c>
      <c r="J146" s="13">
        <v>376</v>
      </c>
      <c r="K146" s="13">
        <v>486</v>
      </c>
    </row>
    <row r="147" spans="1:15" ht="13.5" customHeight="1">
      <c r="A147" s="11" t="s">
        <v>12</v>
      </c>
      <c r="B147" s="12">
        <v>1075</v>
      </c>
      <c r="C147" s="12">
        <v>100</v>
      </c>
      <c r="D147" s="8"/>
      <c r="E147" s="6"/>
      <c r="G147" s="11" t="s">
        <v>12</v>
      </c>
      <c r="H147" s="12">
        <v>1075</v>
      </c>
      <c r="I147" s="12">
        <v>100</v>
      </c>
      <c r="J147" s="8"/>
      <c r="K147" s="8"/>
    </row>
    <row r="148" spans="1:15">
      <c r="A148" s="18"/>
      <c r="B148" s="18"/>
      <c r="C148" s="18"/>
      <c r="D148" s="18"/>
      <c r="E148" s="18"/>
      <c r="G148" s="18"/>
      <c r="H148" s="18"/>
      <c r="I148" s="18"/>
      <c r="J148" s="18"/>
      <c r="K148" s="18"/>
    </row>
    <row r="149" spans="1:15">
      <c r="A149" s="16"/>
      <c r="B149" s="16"/>
      <c r="C149" s="16"/>
      <c r="D149" s="16"/>
      <c r="E149" s="16"/>
      <c r="G149" s="16"/>
      <c r="H149" s="16"/>
      <c r="I149" s="16"/>
      <c r="J149" s="16"/>
      <c r="K149" s="16"/>
    </row>
    <row r="150" spans="1:15" s="14" customFormat="1" ht="13.5" customHeight="1">
      <c r="A150" s="17" t="s">
        <v>39</v>
      </c>
      <c r="B150" s="14" t="s">
        <v>42</v>
      </c>
      <c r="C150" s="14" t="s">
        <v>49</v>
      </c>
      <c r="D150" s="29">
        <f>(D153+J153)/2</f>
        <v>322.5</v>
      </c>
      <c r="E150" s="29">
        <f>(C153+I153)/2</f>
        <v>71.75</v>
      </c>
      <c r="F150" s="28">
        <f>((D153-D152)+(J153-J152))/2</f>
        <v>88</v>
      </c>
      <c r="G150" s="29">
        <f>100*(B153+H153)/(B152+B153+H152+H153)</f>
        <v>78.16901408450704</v>
      </c>
      <c r="H150" s="29">
        <f>(C155*D155+C156*D156+I155*J155+I156*J156)/(C155+C156+I155+I156)-((D153)+(J153))/2</f>
        <v>249.68518518518522</v>
      </c>
      <c r="I150" s="29">
        <f>100*(B153+H153)/(B153+B154+B155+H153+H154+H155)</f>
        <v>90.735694822888277</v>
      </c>
      <c r="J150" s="29"/>
      <c r="K150" s="29"/>
      <c r="M150" s="27"/>
      <c r="N150" s="27"/>
      <c r="O150" s="27"/>
    </row>
    <row r="151" spans="1:15" ht="13.5" customHeight="1">
      <c r="A151" s="10" t="s">
        <v>2</v>
      </c>
      <c r="B151" s="10" t="s">
        <v>3</v>
      </c>
      <c r="C151" s="10" t="s">
        <v>4</v>
      </c>
      <c r="D151" s="10" t="s">
        <v>5</v>
      </c>
      <c r="E151" s="10" t="s">
        <v>6</v>
      </c>
      <c r="G151" s="10" t="s">
        <v>2</v>
      </c>
      <c r="H151" s="10" t="s">
        <v>3</v>
      </c>
      <c r="I151" s="10" t="s">
        <v>4</v>
      </c>
      <c r="J151" s="10" t="s">
        <v>5</v>
      </c>
      <c r="K151" s="10" t="s">
        <v>6</v>
      </c>
    </row>
    <row r="152" spans="1:15" ht="13.5" customHeight="1">
      <c r="A152" s="11" t="s">
        <v>7</v>
      </c>
      <c r="B152" s="12">
        <v>48</v>
      </c>
      <c r="C152" s="12">
        <v>20.6</v>
      </c>
      <c r="D152" s="12">
        <v>232</v>
      </c>
      <c r="E152" s="8"/>
      <c r="G152" s="11" t="s">
        <v>7</v>
      </c>
      <c r="H152" s="12">
        <v>45</v>
      </c>
      <c r="I152" s="12">
        <v>19.3</v>
      </c>
      <c r="J152" s="12">
        <v>237</v>
      </c>
      <c r="K152" s="8"/>
    </row>
    <row r="153" spans="1:15" ht="13.5" customHeight="1">
      <c r="A153" s="10" t="s">
        <v>8</v>
      </c>
      <c r="B153" s="13">
        <v>168</v>
      </c>
      <c r="C153" s="13">
        <v>72.400000000000006</v>
      </c>
      <c r="D153" s="13">
        <v>322</v>
      </c>
      <c r="E153" s="13">
        <v>686</v>
      </c>
      <c r="G153" s="10" t="s">
        <v>8</v>
      </c>
      <c r="H153" s="13">
        <v>165</v>
      </c>
      <c r="I153" s="13">
        <v>71.099999999999994</v>
      </c>
      <c r="J153" s="13">
        <v>323</v>
      </c>
      <c r="K153" s="13">
        <v>682</v>
      </c>
    </row>
    <row r="154" spans="1:15" ht="13.5" customHeight="1">
      <c r="A154" s="11" t="s">
        <v>9</v>
      </c>
      <c r="B154" s="12">
        <v>0</v>
      </c>
      <c r="C154" s="12">
        <v>0</v>
      </c>
      <c r="D154" s="8"/>
      <c r="E154" s="8"/>
      <c r="G154" s="11" t="s">
        <v>9</v>
      </c>
      <c r="H154" s="12">
        <v>0</v>
      </c>
      <c r="I154" s="12">
        <v>0</v>
      </c>
      <c r="J154" s="8"/>
      <c r="K154" s="8"/>
    </row>
    <row r="155" spans="1:15" ht="13.5" customHeight="1">
      <c r="A155" s="11" t="s">
        <v>10</v>
      </c>
      <c r="B155" s="12">
        <v>14</v>
      </c>
      <c r="C155" s="12">
        <v>6</v>
      </c>
      <c r="D155" s="12">
        <v>575</v>
      </c>
      <c r="E155" s="8"/>
      <c r="G155" s="11" t="s">
        <v>10</v>
      </c>
      <c r="H155" s="12">
        <v>20</v>
      </c>
      <c r="I155" s="12">
        <v>8.6</v>
      </c>
      <c r="J155" s="12">
        <v>575</v>
      </c>
      <c r="K155" s="8"/>
    </row>
    <row r="156" spans="1:15" ht="13.5" customHeight="1">
      <c r="A156" s="10" t="s">
        <v>11</v>
      </c>
      <c r="B156" s="13">
        <v>2</v>
      </c>
      <c r="C156" s="13">
        <v>0.8</v>
      </c>
      <c r="D156" s="13">
        <v>547</v>
      </c>
      <c r="E156" s="13">
        <v>668</v>
      </c>
      <c r="G156" s="10" t="s">
        <v>11</v>
      </c>
      <c r="H156" s="13">
        <v>2</v>
      </c>
      <c r="I156" s="13">
        <v>0.8</v>
      </c>
      <c r="J156" s="13">
        <v>546</v>
      </c>
      <c r="K156" s="13">
        <v>683</v>
      </c>
    </row>
    <row r="157" spans="1:15" ht="13.5" customHeight="1">
      <c r="A157" s="11" t="s">
        <v>12</v>
      </c>
      <c r="B157" s="12">
        <v>232</v>
      </c>
      <c r="C157" s="12">
        <v>100</v>
      </c>
      <c r="D157" s="8"/>
      <c r="E157" s="8"/>
      <c r="G157" s="11" t="s">
        <v>12</v>
      </c>
      <c r="H157" s="12">
        <v>232</v>
      </c>
      <c r="I157" s="12">
        <v>100</v>
      </c>
      <c r="J157" s="8"/>
      <c r="K157" s="6"/>
    </row>
    <row r="158" spans="1:15">
      <c r="A158" s="18"/>
      <c r="B158" s="18"/>
      <c r="C158" s="18"/>
      <c r="D158" s="18"/>
      <c r="E158" s="18"/>
      <c r="G158" s="18"/>
      <c r="H158" s="18"/>
      <c r="I158" s="18"/>
      <c r="J158" s="18"/>
      <c r="K158" s="18"/>
    </row>
    <row r="159" spans="1:15">
      <c r="A159" s="16"/>
      <c r="B159" s="16"/>
      <c r="C159" s="16"/>
      <c r="D159" s="16"/>
      <c r="E159" s="16"/>
      <c r="G159" s="16"/>
      <c r="H159" s="16"/>
      <c r="I159" s="16"/>
      <c r="J159" s="16"/>
      <c r="K159" s="16"/>
    </row>
    <row r="160" spans="1:15" ht="13.5" customHeight="1">
      <c r="A160" s="17" t="s">
        <v>39</v>
      </c>
      <c r="B160" t="str">
        <f>B150</f>
        <v>大阪</v>
      </c>
      <c r="C160" t="s">
        <v>48</v>
      </c>
      <c r="D160" s="29">
        <f>(D163+J163)/2</f>
        <v>266.5</v>
      </c>
      <c r="E160" s="29">
        <f>(C163+I163)/2</f>
        <v>71.25</v>
      </c>
      <c r="F160" s="28">
        <f>((D163-D162)+(J163-J162))/2</f>
        <v>9.5</v>
      </c>
      <c r="G160" s="29">
        <f>100*(B163+H163)/(B162+B163+H162+H163)</f>
        <v>79.331306990881458</v>
      </c>
      <c r="H160" s="29">
        <f>(C165*D165+C166*D166+I165*J165+I166*J166)/(C165+C166+I165+I166)-((D163)+(J163))/2</f>
        <v>283.79353233830841</v>
      </c>
      <c r="I160" s="29">
        <f>100*(B163+H163)/(B163+B164+B165+H163+H164+H165)</f>
        <v>91.901408450704224</v>
      </c>
      <c r="J160" s="29"/>
      <c r="K160" s="29"/>
    </row>
    <row r="161" spans="1:11" ht="13.5" customHeight="1">
      <c r="A161" s="10" t="s">
        <v>2</v>
      </c>
      <c r="B161" s="10" t="s">
        <v>3</v>
      </c>
      <c r="C161" s="10" t="s">
        <v>4</v>
      </c>
      <c r="D161" s="10" t="s">
        <v>5</v>
      </c>
      <c r="E161" s="10" t="s">
        <v>6</v>
      </c>
      <c r="G161" s="10" t="s">
        <v>2</v>
      </c>
      <c r="H161" s="10" t="s">
        <v>3</v>
      </c>
      <c r="I161" s="10" t="s">
        <v>4</v>
      </c>
      <c r="J161" s="10" t="s">
        <v>5</v>
      </c>
      <c r="K161" s="10" t="s">
        <v>6</v>
      </c>
    </row>
    <row r="162" spans="1:11" ht="13.5" customHeight="1">
      <c r="A162" s="11" t="s">
        <v>7</v>
      </c>
      <c r="B162" s="12">
        <v>35</v>
      </c>
      <c r="C162" s="12">
        <v>19.100000000000001</v>
      </c>
      <c r="D162" s="12">
        <v>256</v>
      </c>
      <c r="E162" s="8"/>
      <c r="G162" s="11" t="s">
        <v>7</v>
      </c>
      <c r="H162" s="12">
        <v>33</v>
      </c>
      <c r="I162" s="12">
        <v>18</v>
      </c>
      <c r="J162" s="12">
        <v>258</v>
      </c>
      <c r="K162" s="8"/>
    </row>
    <row r="163" spans="1:11" ht="13.5" customHeight="1">
      <c r="A163" s="10" t="s">
        <v>8</v>
      </c>
      <c r="B163" s="13">
        <v>130</v>
      </c>
      <c r="C163" s="13">
        <v>71</v>
      </c>
      <c r="D163" s="13">
        <v>267</v>
      </c>
      <c r="E163" s="13">
        <v>671</v>
      </c>
      <c r="G163" s="10" t="s">
        <v>8</v>
      </c>
      <c r="H163" s="13">
        <v>131</v>
      </c>
      <c r="I163" s="13">
        <v>71.5</v>
      </c>
      <c r="J163" s="13">
        <v>266</v>
      </c>
      <c r="K163" s="13">
        <v>671</v>
      </c>
    </row>
    <row r="164" spans="1:11" ht="13.5" customHeight="1">
      <c r="A164" s="11" t="s">
        <v>9</v>
      </c>
      <c r="B164" s="12">
        <v>0</v>
      </c>
      <c r="C164" s="12">
        <v>0</v>
      </c>
      <c r="D164" s="8"/>
      <c r="E164" s="8"/>
      <c r="G164" s="11" t="s">
        <v>9</v>
      </c>
      <c r="H164" s="12">
        <v>0</v>
      </c>
      <c r="I164" s="12">
        <v>0</v>
      </c>
      <c r="J164" s="8"/>
      <c r="K164" s="8"/>
    </row>
    <row r="165" spans="1:11" ht="13.5" customHeight="1">
      <c r="A165" s="11" t="s">
        <v>10</v>
      </c>
      <c r="B165" s="12">
        <v>11</v>
      </c>
      <c r="C165" s="12">
        <v>6</v>
      </c>
      <c r="D165" s="12">
        <v>545</v>
      </c>
      <c r="E165" s="8"/>
      <c r="G165" s="11" t="s">
        <v>10</v>
      </c>
      <c r="H165" s="12">
        <v>12</v>
      </c>
      <c r="I165" s="12">
        <v>6.5</v>
      </c>
      <c r="J165" s="12">
        <v>545</v>
      </c>
      <c r="K165" s="8"/>
    </row>
    <row r="166" spans="1:11" ht="13.5" customHeight="1">
      <c r="A166" s="10" t="s">
        <v>11</v>
      </c>
      <c r="B166" s="13">
        <v>7</v>
      </c>
      <c r="C166" s="13">
        <v>3.8</v>
      </c>
      <c r="D166" s="13">
        <v>567</v>
      </c>
      <c r="E166" s="13">
        <v>688</v>
      </c>
      <c r="G166" s="10" t="s">
        <v>11</v>
      </c>
      <c r="H166" s="13">
        <v>7</v>
      </c>
      <c r="I166" s="13">
        <v>3.8</v>
      </c>
      <c r="J166" s="13">
        <v>551</v>
      </c>
      <c r="K166" s="13">
        <v>684</v>
      </c>
    </row>
    <row r="167" spans="1:11" ht="13.5" customHeight="1">
      <c r="A167" s="11" t="s">
        <v>12</v>
      </c>
      <c r="B167" s="12">
        <v>183</v>
      </c>
      <c r="C167" s="12">
        <v>100</v>
      </c>
      <c r="D167" s="8"/>
      <c r="E167" s="6"/>
      <c r="G167" s="11" t="s">
        <v>12</v>
      </c>
      <c r="H167" s="12">
        <v>183</v>
      </c>
      <c r="I167" s="12">
        <v>100</v>
      </c>
      <c r="J167" s="8"/>
      <c r="K167" s="8"/>
    </row>
    <row r="168" spans="1:11">
      <c r="A168" s="18"/>
      <c r="B168" s="18"/>
      <c r="C168" s="18"/>
      <c r="D168" s="18"/>
      <c r="E168" s="18"/>
      <c r="G168" s="18"/>
      <c r="H168" s="18"/>
      <c r="I168" s="18"/>
      <c r="J168" s="18"/>
      <c r="K168" s="18"/>
    </row>
    <row r="169" spans="1:11">
      <c r="A169" s="16"/>
      <c r="B169" s="16"/>
      <c r="C169" s="16"/>
      <c r="D169" s="16"/>
      <c r="E169" s="16"/>
      <c r="G169" s="16"/>
      <c r="H169" s="16"/>
      <c r="I169" s="16"/>
      <c r="J169" s="16"/>
      <c r="K169" s="16"/>
    </row>
    <row r="170" spans="1:11" ht="13.5" customHeight="1">
      <c r="A170" s="17" t="s">
        <v>39</v>
      </c>
      <c r="B170" t="str">
        <f>B160</f>
        <v>大阪</v>
      </c>
      <c r="C170" t="s">
        <v>47</v>
      </c>
      <c r="D170" s="29">
        <f>(D173+J173)/2</f>
        <v>318.5</v>
      </c>
      <c r="E170" s="29">
        <f>(C173+I173)/2</f>
        <v>72.8</v>
      </c>
      <c r="F170" s="28">
        <f>((D173-D172)+(J173-J172))/2</f>
        <v>64</v>
      </c>
      <c r="G170" s="29">
        <f>100*(B173+H173)/(B172+B173+H172+H173)</f>
        <v>84.848484848484844</v>
      </c>
      <c r="H170" s="29">
        <f>(C175*D175+C176*D176+I175*J175+I176*J176)/(C175+C176+I175+I176)-((D173)+(J173))/2</f>
        <v>151.87366548042701</v>
      </c>
      <c r="I170" s="29">
        <f>100*(B173+H173)/(B173+B174+B175+H173+H174+H175)</f>
        <v>93.779904306220089</v>
      </c>
      <c r="J170" s="29"/>
      <c r="K170" s="29"/>
    </row>
    <row r="171" spans="1:11" ht="13.5" customHeight="1">
      <c r="A171" s="10" t="s">
        <v>2</v>
      </c>
      <c r="B171" s="10" t="s">
        <v>3</v>
      </c>
      <c r="C171" s="10" t="s">
        <v>4</v>
      </c>
      <c r="D171" s="10" t="s">
        <v>5</v>
      </c>
      <c r="E171" s="10" t="s">
        <v>6</v>
      </c>
      <c r="G171" s="10" t="s">
        <v>2</v>
      </c>
      <c r="H171" s="10" t="s">
        <v>3</v>
      </c>
      <c r="I171" s="10" t="s">
        <v>4</v>
      </c>
      <c r="J171" s="10" t="s">
        <v>5</v>
      </c>
      <c r="K171" s="10" t="s">
        <v>6</v>
      </c>
    </row>
    <row r="172" spans="1:11" ht="13.5" customHeight="1">
      <c r="A172" s="11" t="s">
        <v>7</v>
      </c>
      <c r="B172" s="12">
        <v>18</v>
      </c>
      <c r="C172" s="12">
        <v>13.3</v>
      </c>
      <c r="D172" s="12">
        <v>252</v>
      </c>
      <c r="E172" s="8"/>
      <c r="G172" s="11" t="s">
        <v>7</v>
      </c>
      <c r="H172" s="12">
        <v>17</v>
      </c>
      <c r="I172" s="12">
        <v>12.6</v>
      </c>
      <c r="J172" s="12">
        <v>257</v>
      </c>
      <c r="K172" s="8"/>
    </row>
    <row r="173" spans="1:11" ht="13.5" customHeight="1">
      <c r="A173" s="10" t="s">
        <v>8</v>
      </c>
      <c r="B173" s="13">
        <v>98</v>
      </c>
      <c r="C173" s="13">
        <v>72.5</v>
      </c>
      <c r="D173" s="13">
        <v>319</v>
      </c>
      <c r="E173" s="13">
        <v>676</v>
      </c>
      <c r="G173" s="10" t="s">
        <v>8</v>
      </c>
      <c r="H173" s="13">
        <v>98</v>
      </c>
      <c r="I173" s="13">
        <v>73.099999999999994</v>
      </c>
      <c r="J173" s="13">
        <v>318</v>
      </c>
      <c r="K173" s="13">
        <v>676</v>
      </c>
    </row>
    <row r="174" spans="1:11" ht="13.5" customHeight="1">
      <c r="A174" s="11" t="s">
        <v>9</v>
      </c>
      <c r="B174" s="12">
        <v>0</v>
      </c>
      <c r="C174" s="12">
        <v>0</v>
      </c>
      <c r="D174" s="8"/>
      <c r="E174" s="8"/>
      <c r="G174" s="11" t="s">
        <v>9</v>
      </c>
      <c r="H174" s="12">
        <v>0</v>
      </c>
      <c r="I174" s="12">
        <v>0</v>
      </c>
      <c r="J174" s="8"/>
      <c r="K174" s="8"/>
    </row>
    <row r="175" spans="1:11" ht="13.5" customHeight="1">
      <c r="A175" s="11" t="s">
        <v>10</v>
      </c>
      <c r="B175" s="12">
        <v>6</v>
      </c>
      <c r="C175" s="12">
        <v>4.4000000000000004</v>
      </c>
      <c r="D175" s="12">
        <v>480</v>
      </c>
      <c r="E175" s="8"/>
      <c r="G175" s="11" t="s">
        <v>10</v>
      </c>
      <c r="H175" s="12">
        <v>7</v>
      </c>
      <c r="I175" s="12">
        <v>5.2</v>
      </c>
      <c r="J175" s="12">
        <v>480</v>
      </c>
      <c r="K175" s="8"/>
    </row>
    <row r="176" spans="1:11" ht="13.5" customHeight="1">
      <c r="A176" s="10" t="s">
        <v>11</v>
      </c>
      <c r="B176" s="13">
        <v>13</v>
      </c>
      <c r="C176" s="13">
        <v>9.6</v>
      </c>
      <c r="D176" s="13">
        <v>475</v>
      </c>
      <c r="E176" s="13">
        <v>584</v>
      </c>
      <c r="G176" s="10" t="s">
        <v>11</v>
      </c>
      <c r="H176" s="13">
        <v>12</v>
      </c>
      <c r="I176" s="13">
        <v>8.9</v>
      </c>
      <c r="J176" s="13">
        <v>455</v>
      </c>
      <c r="K176" s="13">
        <v>574</v>
      </c>
    </row>
    <row r="177" spans="1:11" ht="13.5" customHeight="1">
      <c r="A177" s="11" t="s">
        <v>12</v>
      </c>
      <c r="B177" s="12">
        <v>135</v>
      </c>
      <c r="C177" s="12">
        <v>100</v>
      </c>
      <c r="D177" s="8"/>
      <c r="E177" s="8"/>
      <c r="G177" s="11" t="s">
        <v>12</v>
      </c>
      <c r="H177" s="12">
        <v>134</v>
      </c>
      <c r="I177" s="12">
        <v>100</v>
      </c>
      <c r="J177" s="8"/>
      <c r="K177" s="8"/>
    </row>
    <row r="178" spans="1:11">
      <c r="A178" s="18"/>
      <c r="B178" s="18"/>
      <c r="C178" s="18"/>
      <c r="D178" s="18"/>
      <c r="E178" s="18"/>
      <c r="G178" s="18"/>
      <c r="H178" s="18"/>
      <c r="I178" s="18"/>
      <c r="J178" s="18"/>
      <c r="K178" s="18"/>
    </row>
    <row r="179" spans="1:11">
      <c r="A179" s="16"/>
      <c r="B179" s="16"/>
      <c r="C179" s="16"/>
      <c r="D179" s="16"/>
      <c r="E179" s="16"/>
      <c r="G179" s="16"/>
      <c r="H179" s="16"/>
      <c r="I179" s="16"/>
      <c r="J179" s="16"/>
      <c r="K179" s="16"/>
    </row>
    <row r="180" spans="1:11" ht="13.5" customHeight="1">
      <c r="A180" s="17" t="s">
        <v>39</v>
      </c>
      <c r="B180" t="str">
        <f>B170</f>
        <v>大阪</v>
      </c>
      <c r="C180" t="s">
        <v>46</v>
      </c>
      <c r="D180" s="29">
        <f>(D183+J183)/2</f>
        <v>236.5</v>
      </c>
      <c r="E180" s="29">
        <f>(C183+I183)/2</f>
        <v>41.6</v>
      </c>
      <c r="F180" s="28">
        <f>((D183-D182)+(J183-J182))/2</f>
        <v>58.5</v>
      </c>
      <c r="G180" s="29">
        <f>100*(B183+H183)/(B182+B183+H182+H183)</f>
        <v>81.623277182235839</v>
      </c>
      <c r="H180" s="29">
        <f>(C185*D185+C186*D186+I185*J185+I186*J186)/(C185+C186+I185+I186)-((D183)+(J183))/2</f>
        <v>257.98925281473896</v>
      </c>
      <c r="I180" s="29">
        <f>100*(B183+H183)/(B183+B184+B185+H183+H184+H185)</f>
        <v>97.529734675205859</v>
      </c>
      <c r="J180" s="29"/>
      <c r="K180" s="29"/>
    </row>
    <row r="181" spans="1:11" ht="13.5" customHeight="1">
      <c r="A181" s="26" t="s">
        <v>52</v>
      </c>
      <c r="B181" s="10" t="s">
        <v>3</v>
      </c>
      <c r="C181" s="10" t="s">
        <v>4</v>
      </c>
      <c r="D181" s="10" t="s">
        <v>5</v>
      </c>
      <c r="E181" s="10" t="s">
        <v>6</v>
      </c>
      <c r="G181" s="10" t="s">
        <v>2</v>
      </c>
      <c r="H181" s="10" t="s">
        <v>3</v>
      </c>
      <c r="I181" s="10" t="s">
        <v>4</v>
      </c>
      <c r="J181" s="10" t="s">
        <v>5</v>
      </c>
      <c r="K181" s="10" t="s">
        <v>6</v>
      </c>
    </row>
    <row r="182" spans="1:11" ht="13.5" customHeight="1">
      <c r="A182" s="11" t="s">
        <v>7</v>
      </c>
      <c r="B182" s="12">
        <v>122</v>
      </c>
      <c r="C182" s="12">
        <v>9.5</v>
      </c>
      <c r="D182" s="12">
        <v>175</v>
      </c>
      <c r="E182" s="8"/>
      <c r="G182" s="11" t="s">
        <v>7</v>
      </c>
      <c r="H182" s="12">
        <v>118</v>
      </c>
      <c r="I182" s="12">
        <v>9.1999999999999993</v>
      </c>
      <c r="J182" s="12">
        <v>181</v>
      </c>
      <c r="K182" s="8"/>
    </row>
    <row r="183" spans="1:11" ht="13.5" customHeight="1">
      <c r="A183" s="10" t="s">
        <v>8</v>
      </c>
      <c r="B183" s="13">
        <v>534</v>
      </c>
      <c r="C183" s="13">
        <v>41.7</v>
      </c>
      <c r="D183" s="13">
        <v>237</v>
      </c>
      <c r="E183" s="13">
        <v>585</v>
      </c>
      <c r="G183" s="10" t="s">
        <v>8</v>
      </c>
      <c r="H183" s="13">
        <v>532</v>
      </c>
      <c r="I183" s="13">
        <v>41.5</v>
      </c>
      <c r="J183" s="13">
        <v>236</v>
      </c>
      <c r="K183" s="13">
        <v>585</v>
      </c>
    </row>
    <row r="184" spans="1:11" ht="13.5" customHeight="1">
      <c r="A184" s="11" t="s">
        <v>9</v>
      </c>
      <c r="B184" s="12">
        <v>0</v>
      </c>
      <c r="C184" s="12">
        <v>0</v>
      </c>
      <c r="D184" s="8"/>
      <c r="E184" s="8"/>
      <c r="G184" s="11" t="s">
        <v>9</v>
      </c>
      <c r="H184" s="12">
        <v>0</v>
      </c>
      <c r="I184" s="12">
        <v>0</v>
      </c>
      <c r="J184" s="8"/>
      <c r="K184" s="8"/>
    </row>
    <row r="185" spans="1:11" ht="13.5" customHeight="1">
      <c r="A185" s="11" t="s">
        <v>10</v>
      </c>
      <c r="B185" s="12">
        <v>13</v>
      </c>
      <c r="C185" s="12">
        <v>1</v>
      </c>
      <c r="D185" s="12">
        <v>567</v>
      </c>
      <c r="E185" s="8"/>
      <c r="G185" s="11" t="s">
        <v>10</v>
      </c>
      <c r="H185" s="12">
        <v>14</v>
      </c>
      <c r="I185" s="12">
        <v>1</v>
      </c>
      <c r="J185" s="12">
        <v>567</v>
      </c>
      <c r="K185" s="8"/>
    </row>
    <row r="186" spans="1:11" ht="13.5" customHeight="1">
      <c r="A186" s="10" t="s">
        <v>11</v>
      </c>
      <c r="B186" s="13">
        <v>610</v>
      </c>
      <c r="C186" s="13">
        <v>47.6</v>
      </c>
      <c r="D186" s="13">
        <v>498</v>
      </c>
      <c r="E186" s="13">
        <v>580</v>
      </c>
      <c r="G186" s="10" t="s">
        <v>11</v>
      </c>
      <c r="H186" s="13">
        <v>617</v>
      </c>
      <c r="I186" s="13">
        <v>48.1</v>
      </c>
      <c r="J186" s="13">
        <v>488</v>
      </c>
      <c r="K186" s="13">
        <v>589</v>
      </c>
    </row>
    <row r="187" spans="1:11" ht="13.5" customHeight="1">
      <c r="A187" s="11" t="s">
        <v>12</v>
      </c>
      <c r="B187" s="12">
        <v>1279</v>
      </c>
      <c r="C187" s="12">
        <v>100</v>
      </c>
      <c r="D187" s="8"/>
      <c r="E187" s="8"/>
      <c r="G187" s="11" t="s">
        <v>12</v>
      </c>
      <c r="H187" s="12">
        <v>1281</v>
      </c>
      <c r="I187" s="12">
        <v>100</v>
      </c>
      <c r="J187" s="8"/>
      <c r="K187" s="8"/>
    </row>
    <row r="188" spans="1:11">
      <c r="A188" s="18"/>
      <c r="B188" s="18"/>
      <c r="C188" s="18"/>
      <c r="D188" s="18"/>
      <c r="E188" s="18"/>
      <c r="G188" s="18"/>
      <c r="H188" s="18"/>
      <c r="I188" s="18"/>
      <c r="J188" s="18"/>
      <c r="K188" s="18"/>
    </row>
    <row r="189" spans="1:11">
      <c r="A189" s="16"/>
      <c r="B189" s="16"/>
      <c r="C189" s="16"/>
      <c r="D189" s="16"/>
      <c r="E189" s="16"/>
      <c r="G189" s="16"/>
      <c r="H189" s="16"/>
      <c r="I189" s="16"/>
      <c r="J189" s="16"/>
      <c r="K189" s="16"/>
    </row>
    <row r="190" spans="1:11" ht="13.5" customHeight="1">
      <c r="A190" s="17" t="s">
        <v>39</v>
      </c>
      <c r="B190" t="str">
        <f>B180</f>
        <v>大阪</v>
      </c>
      <c r="C190" t="s">
        <v>44</v>
      </c>
      <c r="D190" s="29">
        <f>(D193+J193)/2</f>
        <v>257.5</v>
      </c>
      <c r="E190" s="29">
        <f>(C193+I193)/2</f>
        <v>58.599999999999994</v>
      </c>
      <c r="F190" s="28">
        <f>((D193-D192)+(J193-J192))/2</f>
        <v>100.5</v>
      </c>
      <c r="G190" s="29">
        <f>100*(B193+H193)/(B192+B193+H192+H193)</f>
        <v>63.725910064239827</v>
      </c>
      <c r="H190" s="29">
        <f>(C195*D195+C196*D196+I195*J195+I196*J196)/(C195+C196+I195+I196)-((D193)+(J193))/2</f>
        <v>247.8291139240506</v>
      </c>
      <c r="I190" s="29">
        <f>100*(B193+H193)/(B193+B194+B195+H193+H194+H195)</f>
        <v>95.814552479072759</v>
      </c>
      <c r="J190" s="29"/>
      <c r="K190" s="29"/>
    </row>
    <row r="191" spans="1:11" ht="13.5" customHeight="1">
      <c r="A191" s="10" t="s">
        <v>2</v>
      </c>
      <c r="B191" s="10" t="s">
        <v>3</v>
      </c>
      <c r="C191" s="10" t="s">
        <v>4</v>
      </c>
      <c r="D191" s="10" t="s">
        <v>5</v>
      </c>
      <c r="E191" s="10" t="s">
        <v>6</v>
      </c>
      <c r="G191" s="10" t="s">
        <v>2</v>
      </c>
      <c r="H191" s="10" t="s">
        <v>3</v>
      </c>
      <c r="I191" s="10" t="s">
        <v>4</v>
      </c>
      <c r="J191" s="10" t="s">
        <v>5</v>
      </c>
      <c r="K191" s="10" t="s">
        <v>6</v>
      </c>
    </row>
    <row r="192" spans="1:11" ht="13.5" customHeight="1">
      <c r="A192" s="11" t="s">
        <v>7</v>
      </c>
      <c r="B192" s="12">
        <v>427</v>
      </c>
      <c r="C192" s="12">
        <v>33.6</v>
      </c>
      <c r="D192" s="12">
        <v>154</v>
      </c>
      <c r="E192" s="8"/>
      <c r="G192" s="11" t="s">
        <v>7</v>
      </c>
      <c r="H192" s="12">
        <v>420</v>
      </c>
      <c r="I192" s="12">
        <v>33</v>
      </c>
      <c r="J192" s="12">
        <v>160</v>
      </c>
      <c r="K192" s="8"/>
    </row>
    <row r="193" spans="1:11" ht="13.5" customHeight="1">
      <c r="A193" s="10" t="s">
        <v>8</v>
      </c>
      <c r="B193" s="13">
        <v>740</v>
      </c>
      <c r="C193" s="13">
        <v>58.3</v>
      </c>
      <c r="D193" s="13">
        <v>256</v>
      </c>
      <c r="E193" s="13">
        <v>601</v>
      </c>
      <c r="G193" s="10" t="s">
        <v>8</v>
      </c>
      <c r="H193" s="13">
        <v>748</v>
      </c>
      <c r="I193" s="13">
        <v>58.9</v>
      </c>
      <c r="J193" s="13">
        <v>259</v>
      </c>
      <c r="K193" s="13">
        <v>601</v>
      </c>
    </row>
    <row r="194" spans="1:11" ht="13.5" customHeight="1">
      <c r="A194" s="11" t="s">
        <v>9</v>
      </c>
      <c r="B194" s="12">
        <v>0</v>
      </c>
      <c r="C194" s="12">
        <v>0</v>
      </c>
      <c r="D194" s="8"/>
      <c r="E194" s="8"/>
      <c r="G194" s="11" t="s">
        <v>9</v>
      </c>
      <c r="H194" s="12">
        <v>0</v>
      </c>
      <c r="I194" s="12">
        <v>0</v>
      </c>
      <c r="J194" s="8"/>
      <c r="K194" s="8"/>
    </row>
    <row r="195" spans="1:11" ht="13.5" customHeight="1">
      <c r="A195" s="11" t="s">
        <v>10</v>
      </c>
      <c r="B195" s="12">
        <v>33</v>
      </c>
      <c r="C195" s="12">
        <v>2.6</v>
      </c>
      <c r="D195" s="12">
        <v>570</v>
      </c>
      <c r="E195" s="8"/>
      <c r="G195" s="11" t="s">
        <v>10</v>
      </c>
      <c r="H195" s="12">
        <v>32</v>
      </c>
      <c r="I195" s="12">
        <v>2.5</v>
      </c>
      <c r="J195" s="12">
        <v>570</v>
      </c>
      <c r="K195" s="8"/>
    </row>
    <row r="196" spans="1:11" ht="13.5" customHeight="1">
      <c r="A196" s="10" t="s">
        <v>11</v>
      </c>
      <c r="B196" s="13">
        <v>68</v>
      </c>
      <c r="C196" s="13">
        <v>5.3</v>
      </c>
      <c r="D196" s="13">
        <v>474</v>
      </c>
      <c r="E196" s="13">
        <v>600</v>
      </c>
      <c r="G196" s="10" t="s">
        <v>11</v>
      </c>
      <c r="H196" s="13">
        <v>69</v>
      </c>
      <c r="I196" s="13">
        <v>5.4</v>
      </c>
      <c r="J196" s="13">
        <v>475</v>
      </c>
      <c r="K196" s="13">
        <v>597</v>
      </c>
    </row>
    <row r="197" spans="1:11" ht="13.5" customHeight="1">
      <c r="A197" s="11" t="s">
        <v>12</v>
      </c>
      <c r="B197" s="12">
        <v>1268</v>
      </c>
      <c r="C197" s="12">
        <v>100</v>
      </c>
      <c r="D197" s="8"/>
      <c r="E197" s="8"/>
      <c r="G197" s="11" t="s">
        <v>12</v>
      </c>
      <c r="H197" s="12">
        <v>1269</v>
      </c>
      <c r="I197" s="12">
        <v>100</v>
      </c>
      <c r="J197" s="8"/>
      <c r="K197" s="8"/>
    </row>
    <row r="198" spans="1:11">
      <c r="A198" s="18"/>
      <c r="B198" s="18"/>
      <c r="C198" s="18"/>
      <c r="D198" s="18"/>
      <c r="E198" s="18"/>
      <c r="G198" s="18"/>
      <c r="H198" s="18"/>
      <c r="I198" s="18"/>
      <c r="J198" s="18"/>
      <c r="K198" s="18"/>
    </row>
    <row r="199" spans="1:11">
      <c r="A199" s="16"/>
      <c r="B199" s="16"/>
      <c r="C199" s="16"/>
      <c r="D199" s="16"/>
      <c r="E199" s="16"/>
      <c r="G199" s="16"/>
      <c r="H199" s="16"/>
      <c r="I199" s="16"/>
      <c r="J199" s="16"/>
      <c r="K199" s="16"/>
    </row>
    <row r="200" spans="1:11" ht="13.5" customHeight="1">
      <c r="A200" s="17" t="s">
        <v>39</v>
      </c>
      <c r="B200" t="str">
        <f>B190</f>
        <v>大阪</v>
      </c>
      <c r="C200" t="s">
        <v>40</v>
      </c>
      <c r="D200" s="29">
        <f>(D203+J203)/2</f>
        <v>227</v>
      </c>
      <c r="E200" s="29">
        <f>(C203+I203)/2</f>
        <v>69.300000000000011</v>
      </c>
      <c r="F200" s="28">
        <f>((D203-D202)+(J203-J202))/2</f>
        <v>89</v>
      </c>
      <c r="G200" s="29">
        <f>100*(B203+H203)/(B202+B203+H202+H203)</f>
        <v>72.946397493908805</v>
      </c>
      <c r="H200" s="29">
        <f>(C205*D205+C206*D206+I205*J205+I206*J206)/(C205+C206+I205+I206)-((D203)+(J203))/2</f>
        <v>238.71134020618558</v>
      </c>
      <c r="I200" s="29">
        <f>100*(B203+H203)/(B203+B204+B205+H203+H204+H205)</f>
        <v>96.025200458190156</v>
      </c>
      <c r="J200" s="29"/>
      <c r="K200" s="29"/>
    </row>
    <row r="201" spans="1:11" ht="13.5" customHeight="1">
      <c r="A201" s="10" t="s">
        <v>2</v>
      </c>
      <c r="B201" s="10" t="s">
        <v>3</v>
      </c>
      <c r="C201" s="10" t="s">
        <v>4</v>
      </c>
      <c r="D201" s="10" t="s">
        <v>5</v>
      </c>
      <c r="E201" s="10" t="s">
        <v>6</v>
      </c>
      <c r="G201" s="10" t="s">
        <v>2</v>
      </c>
      <c r="H201" s="10" t="s">
        <v>3</v>
      </c>
      <c r="I201" s="10" t="s">
        <v>4</v>
      </c>
      <c r="J201" s="10" t="s">
        <v>5</v>
      </c>
      <c r="K201" s="10" t="s">
        <v>6</v>
      </c>
    </row>
    <row r="202" spans="1:11" ht="13.5" customHeight="1">
      <c r="A202" s="11" t="s">
        <v>7</v>
      </c>
      <c r="B202" s="12">
        <v>1571</v>
      </c>
      <c r="C202" s="12">
        <v>25.9</v>
      </c>
      <c r="D202" s="12">
        <v>136</v>
      </c>
      <c r="E202" s="8"/>
      <c r="G202" s="11" t="s">
        <v>7</v>
      </c>
      <c r="H202" s="12">
        <v>1538</v>
      </c>
      <c r="I202" s="12">
        <v>25.4</v>
      </c>
      <c r="J202" s="12">
        <v>140</v>
      </c>
      <c r="K202" s="8"/>
    </row>
    <row r="203" spans="1:11" ht="13.5" customHeight="1">
      <c r="A203" s="10" t="s">
        <v>8</v>
      </c>
      <c r="B203" s="13">
        <v>4167</v>
      </c>
      <c r="C203" s="13">
        <v>68.900000000000006</v>
      </c>
      <c r="D203" s="13">
        <v>227</v>
      </c>
      <c r="E203" s="13">
        <v>571</v>
      </c>
      <c r="G203" s="10" t="s">
        <v>8</v>
      </c>
      <c r="H203" s="13">
        <v>4216</v>
      </c>
      <c r="I203" s="13">
        <v>69.7</v>
      </c>
      <c r="J203" s="13">
        <v>227</v>
      </c>
      <c r="K203" s="13">
        <v>564</v>
      </c>
    </row>
    <row r="204" spans="1:11" ht="13.5" customHeight="1">
      <c r="A204" s="11" t="s">
        <v>9</v>
      </c>
      <c r="B204" s="12">
        <v>0</v>
      </c>
      <c r="C204" s="12">
        <v>0</v>
      </c>
      <c r="D204" s="8"/>
      <c r="E204" s="8"/>
      <c r="G204" s="11" t="s">
        <v>9</v>
      </c>
      <c r="H204" s="12">
        <v>0</v>
      </c>
      <c r="I204" s="12">
        <v>0</v>
      </c>
      <c r="J204" s="8"/>
      <c r="K204" s="8"/>
    </row>
    <row r="205" spans="1:11" ht="13.5" customHeight="1">
      <c r="A205" s="11" t="s">
        <v>10</v>
      </c>
      <c r="B205" s="12">
        <v>172</v>
      </c>
      <c r="C205" s="12">
        <v>2.8</v>
      </c>
      <c r="D205" s="12">
        <v>482</v>
      </c>
      <c r="E205" s="8"/>
      <c r="G205" s="11" t="s">
        <v>10</v>
      </c>
      <c r="H205" s="12">
        <v>175</v>
      </c>
      <c r="I205" s="12">
        <v>2.8</v>
      </c>
      <c r="J205" s="12">
        <v>482</v>
      </c>
      <c r="K205" s="8"/>
    </row>
    <row r="206" spans="1:11" ht="13.5" customHeight="1">
      <c r="A206" s="10" t="s">
        <v>11</v>
      </c>
      <c r="B206" s="13">
        <v>136</v>
      </c>
      <c r="C206" s="13">
        <v>2.2000000000000002</v>
      </c>
      <c r="D206" s="13">
        <v>443</v>
      </c>
      <c r="E206" s="13">
        <v>556</v>
      </c>
      <c r="G206" s="10" t="s">
        <v>11</v>
      </c>
      <c r="H206" s="13">
        <v>116</v>
      </c>
      <c r="I206" s="13">
        <v>1.9</v>
      </c>
      <c r="J206" s="13">
        <v>444</v>
      </c>
      <c r="K206" s="13">
        <v>556</v>
      </c>
    </row>
    <row r="207" spans="1:11" ht="13.5" customHeight="1">
      <c r="A207" s="11" t="s">
        <v>12</v>
      </c>
      <c r="B207" s="12">
        <v>6046</v>
      </c>
      <c r="C207" s="12">
        <v>100</v>
      </c>
      <c r="D207" s="8"/>
      <c r="E207" s="8"/>
      <c r="G207" s="11" t="s">
        <v>12</v>
      </c>
      <c r="H207" s="12">
        <v>6045</v>
      </c>
      <c r="I207" s="12">
        <v>100</v>
      </c>
      <c r="J207" s="8"/>
      <c r="K207" s="8"/>
    </row>
    <row r="208" spans="1:11">
      <c r="A208" s="18"/>
      <c r="B208" s="18"/>
      <c r="C208" s="18"/>
      <c r="D208" s="18"/>
      <c r="E208" s="18"/>
      <c r="G208" s="18"/>
      <c r="H208" s="18"/>
      <c r="I208" s="18"/>
      <c r="J208" s="18"/>
      <c r="K208" s="18"/>
    </row>
    <row r="209" spans="1:15">
      <c r="A209" s="16"/>
      <c r="B209" s="16"/>
      <c r="C209" s="16"/>
      <c r="D209" s="16"/>
      <c r="E209" s="16"/>
      <c r="G209" s="16"/>
      <c r="H209" s="16"/>
      <c r="I209" s="16"/>
      <c r="J209" s="16"/>
      <c r="K209" s="16"/>
    </row>
    <row r="210" spans="1:15" ht="13.5" customHeight="1">
      <c r="A210" s="17" t="s">
        <v>39</v>
      </c>
      <c r="B210" t="str">
        <f>B200</f>
        <v>大阪</v>
      </c>
      <c r="C210" t="s">
        <v>45</v>
      </c>
      <c r="D210" s="29">
        <f>(D213+J213)/2</f>
        <v>202.5</v>
      </c>
      <c r="E210" s="29">
        <f>(C213+I213)/2</f>
        <v>74.95</v>
      </c>
      <c r="F210" s="28">
        <f>((D213-D212)+(J213-J212))/2</f>
        <v>69</v>
      </c>
      <c r="G210" s="29">
        <f>100*(B213+H213)/(B212+B213+H212+H213)</f>
        <v>79.190593382553999</v>
      </c>
      <c r="H210" s="29">
        <f>(C215*D215+C216*D216+I215*J215+I216*J216)/(C215+C216+I215+I216)-((D213)+(J213))/2</f>
        <v>243.38461538461536</v>
      </c>
      <c r="I210" s="29">
        <f>100*(B213+H213)/(B213+B214+B215+H213+H214+H215)</f>
        <v>97.771775827143827</v>
      </c>
      <c r="J210" s="29"/>
      <c r="K210" s="29"/>
    </row>
    <row r="211" spans="1:15" ht="13.5" customHeight="1">
      <c r="A211" s="10" t="s">
        <v>2</v>
      </c>
      <c r="B211" s="10" t="s">
        <v>3</v>
      </c>
      <c r="C211" s="10" t="s">
        <v>4</v>
      </c>
      <c r="D211" s="10" t="s">
        <v>5</v>
      </c>
      <c r="E211" s="10" t="s">
        <v>6</v>
      </c>
      <c r="G211" s="10" t="s">
        <v>2</v>
      </c>
      <c r="H211" s="10" t="s">
        <v>3</v>
      </c>
      <c r="I211" s="10" t="s">
        <v>4</v>
      </c>
      <c r="J211" s="10" t="s">
        <v>5</v>
      </c>
      <c r="K211" s="10" t="s">
        <v>6</v>
      </c>
    </row>
    <row r="212" spans="1:15" ht="13.5" customHeight="1">
      <c r="A212" s="11" t="s">
        <v>7</v>
      </c>
      <c r="B212" s="12">
        <v>385</v>
      </c>
      <c r="C212" s="12">
        <v>19.899999999999999</v>
      </c>
      <c r="D212" s="12">
        <v>133</v>
      </c>
      <c r="E212" s="8"/>
      <c r="G212" s="11" t="s">
        <v>7</v>
      </c>
      <c r="H212" s="12">
        <v>376</v>
      </c>
      <c r="I212" s="12">
        <v>19.399999999999999</v>
      </c>
      <c r="J212" s="12">
        <v>134</v>
      </c>
      <c r="K212" s="8"/>
    </row>
    <row r="213" spans="1:15" ht="13.5" customHeight="1">
      <c r="A213" s="10" t="s">
        <v>8</v>
      </c>
      <c r="B213" s="13">
        <v>1443</v>
      </c>
      <c r="C213" s="13">
        <v>74.7</v>
      </c>
      <c r="D213" s="13">
        <v>203</v>
      </c>
      <c r="E213" s="13">
        <v>542</v>
      </c>
      <c r="G213" s="10" t="s">
        <v>8</v>
      </c>
      <c r="H213" s="13">
        <v>1453</v>
      </c>
      <c r="I213" s="13">
        <v>75.2</v>
      </c>
      <c r="J213" s="13">
        <v>202</v>
      </c>
      <c r="K213" s="13">
        <v>541</v>
      </c>
    </row>
    <row r="214" spans="1:15" ht="13.5" customHeight="1">
      <c r="A214" s="11" t="s">
        <v>9</v>
      </c>
      <c r="B214" s="12">
        <v>0</v>
      </c>
      <c r="C214" s="12">
        <v>0</v>
      </c>
      <c r="D214" s="8"/>
      <c r="E214" s="8"/>
      <c r="G214" s="11" t="s">
        <v>9</v>
      </c>
      <c r="H214" s="12">
        <v>0</v>
      </c>
      <c r="I214" s="12">
        <v>0</v>
      </c>
      <c r="J214" s="8"/>
      <c r="K214" s="8"/>
    </row>
    <row r="215" spans="1:15" ht="13.5" customHeight="1">
      <c r="A215" s="11" t="s">
        <v>10</v>
      </c>
      <c r="B215" s="12">
        <v>33</v>
      </c>
      <c r="C215" s="12">
        <v>1.7</v>
      </c>
      <c r="D215" s="12">
        <v>458</v>
      </c>
      <c r="E215" s="8"/>
      <c r="G215" s="11" t="s">
        <v>10</v>
      </c>
      <c r="H215" s="12">
        <v>33</v>
      </c>
      <c r="I215" s="12">
        <v>1.7</v>
      </c>
      <c r="J215" s="12">
        <v>458</v>
      </c>
      <c r="K215" s="8"/>
    </row>
    <row r="216" spans="1:15" ht="13.5" customHeight="1">
      <c r="A216" s="10" t="s">
        <v>11</v>
      </c>
      <c r="B216" s="13">
        <v>69</v>
      </c>
      <c r="C216" s="13">
        <v>3.5</v>
      </c>
      <c r="D216" s="13">
        <v>404</v>
      </c>
      <c r="E216" s="13">
        <v>535</v>
      </c>
      <c r="G216" s="10" t="s">
        <v>11</v>
      </c>
      <c r="H216" s="13">
        <v>68</v>
      </c>
      <c r="I216" s="13">
        <v>3.5</v>
      </c>
      <c r="J216" s="13">
        <v>476</v>
      </c>
      <c r="K216" s="13">
        <v>583</v>
      </c>
    </row>
    <row r="217" spans="1:15" ht="13.5" customHeight="1">
      <c r="A217" s="11" t="s">
        <v>12</v>
      </c>
      <c r="B217" s="12">
        <v>1930</v>
      </c>
      <c r="C217" s="12">
        <v>100</v>
      </c>
      <c r="D217" s="8"/>
      <c r="E217" s="8"/>
      <c r="G217" s="11" t="s">
        <v>12</v>
      </c>
      <c r="H217" s="12">
        <v>1930</v>
      </c>
      <c r="I217" s="12">
        <v>100</v>
      </c>
      <c r="J217" s="8"/>
      <c r="K217" s="8"/>
    </row>
    <row r="218" spans="1:15">
      <c r="A218" s="18"/>
      <c r="B218" s="18"/>
      <c r="C218" s="18"/>
      <c r="D218" s="18"/>
      <c r="E218" s="18"/>
      <c r="G218" s="18"/>
      <c r="H218" s="18"/>
      <c r="I218" s="18"/>
      <c r="J218" s="18"/>
      <c r="K218" s="18"/>
    </row>
    <row r="219" spans="1:15">
      <c r="A219" s="16"/>
      <c r="B219" s="16"/>
      <c r="C219" s="16"/>
      <c r="D219" s="16"/>
      <c r="E219" s="16"/>
      <c r="G219" s="16"/>
      <c r="H219" s="16"/>
      <c r="I219" s="16"/>
      <c r="J219" s="16"/>
      <c r="K219" s="16"/>
    </row>
    <row r="220" spans="1:15" s="14" customFormat="1" ht="13.5" customHeight="1">
      <c r="A220" s="17" t="s">
        <v>39</v>
      </c>
      <c r="B220" s="14" t="s">
        <v>43</v>
      </c>
      <c r="C220" s="14" t="s">
        <v>49</v>
      </c>
      <c r="D220" s="29">
        <f>(D223+J223)/2</f>
        <v>326</v>
      </c>
      <c r="E220" s="29">
        <f>(C223+I223)/2</f>
        <v>81.599999999999994</v>
      </c>
      <c r="F220" s="28">
        <f>((D223-D222)+(J223-J222))/2</f>
        <v>73</v>
      </c>
      <c r="G220" s="29">
        <f>100*(B223+H223)/(B222+B223+H222+H223)</f>
        <v>87.769784172661872</v>
      </c>
      <c r="H220" s="29">
        <f>(C225*D225+C226*D226+I225*J225+I226*J226)/(C225+C226+I225+I226)-((D223)+(J223))/2</f>
        <v>-95.467153284671497</v>
      </c>
      <c r="I220" s="29">
        <f>100*(B223+H223)/(B223+B224+B225+H223+H224+H225)</f>
        <v>95.3125</v>
      </c>
      <c r="J220" s="29"/>
      <c r="K220" s="29"/>
      <c r="M220" s="27"/>
      <c r="N220" s="27"/>
      <c r="O220" s="27"/>
    </row>
    <row r="221" spans="1:15" ht="13.5" customHeight="1">
      <c r="A221" s="26" t="s">
        <v>52</v>
      </c>
      <c r="B221" s="10" t="s">
        <v>3</v>
      </c>
      <c r="C221" s="10" t="s">
        <v>4</v>
      </c>
      <c r="D221" s="10" t="s">
        <v>5</v>
      </c>
      <c r="E221" s="10" t="s">
        <v>6</v>
      </c>
      <c r="G221" s="10" t="s">
        <v>2</v>
      </c>
      <c r="H221" s="10" t="s">
        <v>3</v>
      </c>
      <c r="I221" s="10" t="s">
        <v>4</v>
      </c>
      <c r="J221" s="10" t="s">
        <v>5</v>
      </c>
      <c r="K221" s="10" t="s">
        <v>6</v>
      </c>
    </row>
    <row r="222" spans="1:15" ht="13.5" customHeight="1">
      <c r="A222" s="11" t="s">
        <v>7</v>
      </c>
      <c r="B222" s="12">
        <v>25</v>
      </c>
      <c r="C222" s="12">
        <v>11.1</v>
      </c>
      <c r="D222" s="12">
        <v>251</v>
      </c>
      <c r="E222" s="8"/>
      <c r="G222" s="11" t="s">
        <v>7</v>
      </c>
      <c r="H222" s="12">
        <v>26</v>
      </c>
      <c r="I222" s="12">
        <v>11.6</v>
      </c>
      <c r="J222" s="12">
        <v>255</v>
      </c>
      <c r="K222" s="8"/>
    </row>
    <row r="223" spans="1:15" ht="13.5" customHeight="1">
      <c r="A223" s="10" t="s">
        <v>8</v>
      </c>
      <c r="B223" s="13">
        <v>183</v>
      </c>
      <c r="C223" s="13">
        <v>81.599999999999994</v>
      </c>
      <c r="D223" s="13">
        <v>326</v>
      </c>
      <c r="E223" s="13">
        <v>719</v>
      </c>
      <c r="G223" s="10" t="s">
        <v>8</v>
      </c>
      <c r="H223" s="13">
        <v>183</v>
      </c>
      <c r="I223" s="13">
        <v>81.599999999999994</v>
      </c>
      <c r="J223" s="13">
        <v>326</v>
      </c>
      <c r="K223" s="13">
        <v>715</v>
      </c>
    </row>
    <row r="224" spans="1:15" ht="13.5" customHeight="1">
      <c r="A224" s="11" t="s">
        <v>9</v>
      </c>
      <c r="B224" s="12">
        <v>0</v>
      </c>
      <c r="C224" s="12">
        <v>0</v>
      </c>
      <c r="D224" s="8"/>
      <c r="E224" s="8"/>
      <c r="G224" s="11" t="s">
        <v>9</v>
      </c>
      <c r="H224" s="12">
        <v>0</v>
      </c>
      <c r="I224" s="12">
        <v>0</v>
      </c>
      <c r="J224" s="8"/>
      <c r="K224" s="8"/>
    </row>
    <row r="225" spans="1:11" ht="13.5" customHeight="1">
      <c r="A225" s="11" t="s">
        <v>10</v>
      </c>
      <c r="B225" s="12">
        <v>9</v>
      </c>
      <c r="C225" s="12">
        <v>4</v>
      </c>
      <c r="D225" s="8"/>
      <c r="E225" s="8"/>
      <c r="G225" s="11" t="s">
        <v>10</v>
      </c>
      <c r="H225" s="12">
        <v>9</v>
      </c>
      <c r="I225" s="12">
        <v>4</v>
      </c>
      <c r="J225" s="8"/>
      <c r="K225" s="8"/>
    </row>
    <row r="226" spans="1:11" ht="13.5" customHeight="1">
      <c r="A226" s="10" t="s">
        <v>11</v>
      </c>
      <c r="B226" s="13">
        <v>7</v>
      </c>
      <c r="C226" s="13">
        <v>3.1</v>
      </c>
      <c r="D226" s="13">
        <v>555</v>
      </c>
      <c r="E226" s="13">
        <v>685</v>
      </c>
      <c r="G226" s="10" t="s">
        <v>11</v>
      </c>
      <c r="H226" s="13">
        <v>6</v>
      </c>
      <c r="I226" s="13">
        <v>2.6</v>
      </c>
      <c r="J226" s="13">
        <v>553</v>
      </c>
      <c r="K226" s="13">
        <v>698</v>
      </c>
    </row>
    <row r="227" spans="1:11" ht="13.5" customHeight="1">
      <c r="A227" s="11" t="s">
        <v>12</v>
      </c>
      <c r="B227" s="12">
        <v>224</v>
      </c>
      <c r="C227" s="12">
        <v>100</v>
      </c>
      <c r="D227" s="8"/>
      <c r="E227" s="8"/>
      <c r="G227" s="11" t="s">
        <v>12</v>
      </c>
      <c r="H227" s="12">
        <v>224</v>
      </c>
      <c r="I227" s="12">
        <v>100</v>
      </c>
      <c r="J227" s="8"/>
      <c r="K227" s="8"/>
    </row>
    <row r="228" spans="1:11">
      <c r="A228" s="18"/>
      <c r="B228" s="18"/>
      <c r="C228" s="18"/>
      <c r="D228" s="18"/>
      <c r="E228" s="18"/>
      <c r="G228" s="18"/>
      <c r="H228" s="18"/>
      <c r="I228" s="18"/>
      <c r="J228" s="18"/>
      <c r="K228" s="18"/>
    </row>
    <row r="229" spans="1:11">
      <c r="A229" s="16"/>
      <c r="B229" s="16"/>
      <c r="C229" s="16"/>
      <c r="D229" s="16"/>
      <c r="E229" s="16"/>
      <c r="G229" s="16"/>
      <c r="H229" s="16"/>
      <c r="I229" s="16"/>
      <c r="J229" s="16"/>
      <c r="K229" s="16"/>
    </row>
    <row r="230" spans="1:11" ht="13.5" customHeight="1">
      <c r="A230" s="17" t="s">
        <v>39</v>
      </c>
      <c r="B230" t="str">
        <f>B220</f>
        <v>兵庫</v>
      </c>
      <c r="C230" t="s">
        <v>48</v>
      </c>
      <c r="D230" s="29">
        <f>(D233+J233)/2</f>
        <v>270</v>
      </c>
      <c r="E230" s="29">
        <f>(C233+I233)/2</f>
        <v>85</v>
      </c>
      <c r="F230" s="28">
        <f>((D233-D232)+(J233-J232))/2</f>
        <v>-5.5</v>
      </c>
      <c r="G230" s="29">
        <f>100*(B233+H233)/(B232+B233+H232+H233)</f>
        <v>89.830508474576277</v>
      </c>
      <c r="H230" s="29">
        <f>(C235*D235+C236*D236+I235*J235+I236*J236)/(C235+C236+I235+I236)-((D233)+(J233))/2</f>
        <v>188.26666666666659</v>
      </c>
      <c r="I230" s="29">
        <f>100*(B233+H233)/(B233+B234+B235+H233+H234+H235)</f>
        <v>98.757763975155285</v>
      </c>
      <c r="J230" s="29"/>
      <c r="K230" s="29"/>
    </row>
    <row r="231" spans="1:11" ht="13.5" customHeight="1">
      <c r="A231" s="10" t="s">
        <v>2</v>
      </c>
      <c r="B231" s="10" t="s">
        <v>3</v>
      </c>
      <c r="C231" s="10" t="s">
        <v>4</v>
      </c>
      <c r="D231" s="10" t="s">
        <v>5</v>
      </c>
      <c r="E231" s="10" t="s">
        <v>6</v>
      </c>
      <c r="G231" s="10" t="s">
        <v>2</v>
      </c>
      <c r="H231" s="10" t="s">
        <v>3</v>
      </c>
      <c r="I231" s="10" t="s">
        <v>4</v>
      </c>
      <c r="J231" s="10" t="s">
        <v>5</v>
      </c>
      <c r="K231" s="10" t="s">
        <v>6</v>
      </c>
    </row>
    <row r="232" spans="1:11" ht="13.5" customHeight="1">
      <c r="A232" s="11" t="s">
        <v>7</v>
      </c>
      <c r="B232" s="12">
        <v>9</v>
      </c>
      <c r="C232" s="12">
        <v>9.6</v>
      </c>
      <c r="D232" s="12">
        <v>275</v>
      </c>
      <c r="E232" s="8"/>
      <c r="G232" s="11" t="s">
        <v>7</v>
      </c>
      <c r="H232" s="12">
        <v>9</v>
      </c>
      <c r="I232" s="12">
        <v>9.5</v>
      </c>
      <c r="J232" s="12">
        <v>276</v>
      </c>
      <c r="K232" s="8"/>
    </row>
    <row r="233" spans="1:11" ht="13.5" customHeight="1">
      <c r="A233" s="10" t="s">
        <v>8</v>
      </c>
      <c r="B233" s="13">
        <v>79</v>
      </c>
      <c r="C233" s="13">
        <v>84.9</v>
      </c>
      <c r="D233" s="13">
        <v>271</v>
      </c>
      <c r="E233" s="13">
        <v>704</v>
      </c>
      <c r="G233" s="10" t="s">
        <v>8</v>
      </c>
      <c r="H233" s="13">
        <v>80</v>
      </c>
      <c r="I233" s="13">
        <v>85.1</v>
      </c>
      <c r="J233" s="13">
        <v>269</v>
      </c>
      <c r="K233" s="13">
        <v>703</v>
      </c>
    </row>
    <row r="234" spans="1:11" ht="13.5" customHeight="1">
      <c r="A234" s="11" t="s">
        <v>9</v>
      </c>
      <c r="B234" s="12">
        <v>0</v>
      </c>
      <c r="C234" s="12">
        <v>0</v>
      </c>
      <c r="D234" s="8"/>
      <c r="E234" s="8"/>
      <c r="G234" s="11" t="s">
        <v>9</v>
      </c>
      <c r="H234" s="12">
        <v>0</v>
      </c>
      <c r="I234" s="12">
        <v>0</v>
      </c>
      <c r="J234" s="8"/>
      <c r="K234" s="8"/>
    </row>
    <row r="235" spans="1:11" ht="13.5" customHeight="1">
      <c r="A235" s="11" t="s">
        <v>10</v>
      </c>
      <c r="B235" s="12">
        <v>1</v>
      </c>
      <c r="C235" s="12">
        <v>1</v>
      </c>
      <c r="D235" s="8"/>
      <c r="E235" s="8"/>
      <c r="G235" s="11" t="s">
        <v>10</v>
      </c>
      <c r="H235" s="12">
        <v>1</v>
      </c>
      <c r="I235" s="12">
        <v>1</v>
      </c>
      <c r="J235" s="8"/>
      <c r="K235" s="8"/>
    </row>
    <row r="236" spans="1:11" ht="13.5" customHeight="1">
      <c r="A236" s="10" t="s">
        <v>11</v>
      </c>
      <c r="B236" s="13">
        <v>4</v>
      </c>
      <c r="C236" s="13">
        <v>4.3</v>
      </c>
      <c r="D236" s="13">
        <v>574</v>
      </c>
      <c r="E236" s="13">
        <v>704</v>
      </c>
      <c r="G236" s="10" t="s">
        <v>11</v>
      </c>
      <c r="H236" s="13">
        <v>4</v>
      </c>
      <c r="I236" s="13">
        <v>4.2</v>
      </c>
      <c r="J236" s="13">
        <v>558</v>
      </c>
      <c r="K236" s="13">
        <v>699</v>
      </c>
    </row>
    <row r="237" spans="1:11" ht="13.5" customHeight="1">
      <c r="A237" s="11" t="s">
        <v>12</v>
      </c>
      <c r="B237" s="12">
        <v>93</v>
      </c>
      <c r="C237" s="12">
        <v>100</v>
      </c>
      <c r="D237" s="8"/>
      <c r="E237" s="8"/>
      <c r="G237" s="11" t="s">
        <v>12</v>
      </c>
      <c r="H237" s="12">
        <v>94</v>
      </c>
      <c r="I237" s="12">
        <v>100</v>
      </c>
      <c r="J237" s="8"/>
      <c r="K237" s="8"/>
    </row>
    <row r="238" spans="1:11">
      <c r="A238" s="18"/>
      <c r="B238" s="18"/>
      <c r="C238" s="18"/>
      <c r="D238" s="18"/>
      <c r="E238" s="18"/>
      <c r="G238" s="18"/>
      <c r="H238" s="18"/>
      <c r="I238" s="18"/>
      <c r="J238" s="18"/>
      <c r="K238" s="18"/>
    </row>
    <row r="239" spans="1:11">
      <c r="A239" s="16"/>
      <c r="B239" s="16"/>
      <c r="C239" s="16"/>
      <c r="D239" s="16"/>
      <c r="E239" s="16"/>
      <c r="G239" s="16"/>
      <c r="H239" s="16"/>
      <c r="I239" s="16"/>
      <c r="J239" s="16"/>
      <c r="K239" s="16"/>
    </row>
    <row r="240" spans="1:11" ht="13.5" customHeight="1">
      <c r="A240" s="17" t="s">
        <v>39</v>
      </c>
      <c r="B240" t="str">
        <f>B230</f>
        <v>兵庫</v>
      </c>
      <c r="C240" t="s">
        <v>47</v>
      </c>
      <c r="D240" s="29">
        <f>(D243+J243)/2</f>
        <v>322</v>
      </c>
      <c r="E240" s="29">
        <f>(C243+I243)/2</f>
        <v>78.650000000000006</v>
      </c>
      <c r="F240" s="28">
        <f>((D243-D242)+(J243-J242))/2</f>
        <v>49</v>
      </c>
      <c r="G240" s="29">
        <f>100*(B243+H243)/(B242+B243+H242+H243)</f>
        <v>88.8</v>
      </c>
      <c r="H240" s="29">
        <f>(C245*D245+C246*D246+I245*J245+I246*J246)/(C245+C246+I245+I246)-((D243)+(J243))/2</f>
        <v>63.869822485207123</v>
      </c>
      <c r="I240" s="29">
        <f>100*(B243+H243)/(B243+B244+B245+H243+H244+H245)</f>
        <v>94.871794871794876</v>
      </c>
      <c r="J240" s="29"/>
      <c r="K240" s="29"/>
    </row>
    <row r="241" spans="1:11" ht="13.5" customHeight="1">
      <c r="A241" s="10" t="s">
        <v>2</v>
      </c>
      <c r="B241" s="10" t="s">
        <v>3</v>
      </c>
      <c r="C241" s="10" t="s">
        <v>4</v>
      </c>
      <c r="D241" s="10" t="s">
        <v>5</v>
      </c>
      <c r="E241" s="10" t="s">
        <v>6</v>
      </c>
      <c r="G241" s="10" t="s">
        <v>2</v>
      </c>
      <c r="H241" s="10" t="s">
        <v>3</v>
      </c>
      <c r="I241" s="10" t="s">
        <v>4</v>
      </c>
      <c r="J241" s="10" t="s">
        <v>5</v>
      </c>
      <c r="K241" s="10" t="s">
        <v>6</v>
      </c>
    </row>
    <row r="242" spans="1:11" ht="13.5" customHeight="1">
      <c r="A242" s="11" t="s">
        <v>7</v>
      </c>
      <c r="B242" s="12">
        <v>7</v>
      </c>
      <c r="C242" s="12">
        <v>9.8000000000000007</v>
      </c>
      <c r="D242" s="12">
        <v>271</v>
      </c>
      <c r="E242" s="8"/>
      <c r="G242" s="11" t="s">
        <v>7</v>
      </c>
      <c r="H242" s="12">
        <v>7</v>
      </c>
      <c r="I242" s="12">
        <v>10</v>
      </c>
      <c r="J242" s="12">
        <v>275</v>
      </c>
      <c r="K242" s="8"/>
    </row>
    <row r="243" spans="1:11" ht="13.5" customHeight="1">
      <c r="A243" s="10" t="s">
        <v>8</v>
      </c>
      <c r="B243" s="13">
        <v>56</v>
      </c>
      <c r="C243" s="13">
        <v>78.8</v>
      </c>
      <c r="D243" s="13">
        <v>323</v>
      </c>
      <c r="E243" s="13">
        <v>709</v>
      </c>
      <c r="G243" s="10" t="s">
        <v>8</v>
      </c>
      <c r="H243" s="13">
        <v>55</v>
      </c>
      <c r="I243" s="13">
        <v>78.5</v>
      </c>
      <c r="J243" s="13">
        <v>321</v>
      </c>
      <c r="K243" s="13">
        <v>709</v>
      </c>
    </row>
    <row r="244" spans="1:11" ht="13.5" customHeight="1">
      <c r="A244" s="11" t="s">
        <v>9</v>
      </c>
      <c r="B244" s="12">
        <v>2</v>
      </c>
      <c r="C244" s="12">
        <v>2.8</v>
      </c>
      <c r="D244" s="8"/>
      <c r="E244" s="8"/>
      <c r="G244" s="11" t="s">
        <v>9</v>
      </c>
      <c r="H244" s="12">
        <v>2</v>
      </c>
      <c r="I244" s="12">
        <v>2.8</v>
      </c>
      <c r="J244" s="8"/>
      <c r="K244" s="8"/>
    </row>
    <row r="245" spans="1:11" ht="13.5" customHeight="1">
      <c r="A245" s="11" t="s">
        <v>10</v>
      </c>
      <c r="B245" s="12">
        <v>1</v>
      </c>
      <c r="C245" s="12">
        <v>1.4</v>
      </c>
      <c r="D245" s="8"/>
      <c r="E245" s="8"/>
      <c r="G245" s="11" t="s">
        <v>10</v>
      </c>
      <c r="H245" s="12">
        <v>1</v>
      </c>
      <c r="I245" s="12">
        <v>1.4</v>
      </c>
      <c r="J245" s="8"/>
      <c r="K245" s="8"/>
    </row>
    <row r="246" spans="1:11" ht="13.5" customHeight="1">
      <c r="A246" s="10" t="s">
        <v>11</v>
      </c>
      <c r="B246" s="13">
        <v>5</v>
      </c>
      <c r="C246" s="13">
        <v>7</v>
      </c>
      <c r="D246" s="13">
        <v>463</v>
      </c>
      <c r="E246" s="13">
        <v>590</v>
      </c>
      <c r="G246" s="10" t="s">
        <v>11</v>
      </c>
      <c r="H246" s="13">
        <v>5</v>
      </c>
      <c r="I246" s="13">
        <v>7.1</v>
      </c>
      <c r="J246" s="13">
        <v>462</v>
      </c>
      <c r="K246" s="13">
        <v>590</v>
      </c>
    </row>
    <row r="247" spans="1:11" ht="13.5" customHeight="1">
      <c r="A247" s="11" t="s">
        <v>12</v>
      </c>
      <c r="B247" s="12">
        <v>71</v>
      </c>
      <c r="C247" s="12">
        <v>100</v>
      </c>
      <c r="D247" s="8"/>
      <c r="E247" s="8"/>
      <c r="G247" s="11" t="s">
        <v>12</v>
      </c>
      <c r="H247" s="12">
        <v>70</v>
      </c>
      <c r="I247" s="12">
        <v>100</v>
      </c>
      <c r="J247" s="8"/>
      <c r="K247" s="8"/>
    </row>
    <row r="248" spans="1:11">
      <c r="A248" s="18"/>
      <c r="B248" s="18"/>
      <c r="C248" s="18"/>
      <c r="D248" s="18"/>
      <c r="E248" s="18"/>
      <c r="G248" s="18"/>
      <c r="H248" s="18"/>
      <c r="I248" s="18"/>
      <c r="J248" s="18"/>
      <c r="K248" s="18"/>
    </row>
    <row r="249" spans="1:11">
      <c r="A249" s="16"/>
      <c r="B249" s="16"/>
      <c r="C249" s="16"/>
      <c r="D249" s="16"/>
      <c r="E249" s="16"/>
      <c r="G249" s="16"/>
      <c r="H249" s="16"/>
      <c r="I249" s="16"/>
      <c r="J249" s="16"/>
      <c r="K249" s="16"/>
    </row>
    <row r="250" spans="1:11" ht="13.5" customHeight="1">
      <c r="A250" s="17" t="s">
        <v>39</v>
      </c>
      <c r="B250" t="str">
        <f>B240</f>
        <v>兵庫</v>
      </c>
      <c r="C250" t="s">
        <v>46</v>
      </c>
      <c r="D250" s="29">
        <f>(D253+J253)/2</f>
        <v>240</v>
      </c>
      <c r="E250" s="29">
        <f>(C253+I253)/2</f>
        <v>79.599999999999994</v>
      </c>
      <c r="F250" s="28">
        <f>((D253-D252)+(J253-J252))/2</f>
        <v>43.5</v>
      </c>
      <c r="G250" s="29">
        <f>100*(B253+H253)/(B252+B253+H252+H253)</f>
        <v>88.888888888888886</v>
      </c>
      <c r="H250" s="29">
        <f>(C255*D255+C256*D256+I255*J255+I256*J256)/(C255+C256+I255+I256)-((D253)+(J253))/2</f>
        <v>278.97087378640765</v>
      </c>
      <c r="I250" s="29">
        <f>100*(B253+H253)/(B253+B254+B255+H253+H254+H255)</f>
        <v>97.777777777777771</v>
      </c>
      <c r="J250" s="29"/>
      <c r="K250" s="29"/>
    </row>
    <row r="251" spans="1:11" ht="13.5" customHeight="1">
      <c r="A251" s="10" t="s">
        <v>2</v>
      </c>
      <c r="B251" s="10" t="s">
        <v>3</v>
      </c>
      <c r="C251" s="10" t="s">
        <v>4</v>
      </c>
      <c r="D251" s="10" t="s">
        <v>5</v>
      </c>
      <c r="E251" s="10" t="s">
        <v>6</v>
      </c>
      <c r="G251" s="10" t="s">
        <v>2</v>
      </c>
      <c r="H251" s="10" t="s">
        <v>3</v>
      </c>
      <c r="I251" s="10" t="s">
        <v>4</v>
      </c>
      <c r="J251" s="10" t="s">
        <v>5</v>
      </c>
      <c r="K251" s="10" t="s">
        <v>6</v>
      </c>
    </row>
    <row r="252" spans="1:11" ht="13.5" customHeight="1">
      <c r="A252" s="11" t="s">
        <v>7</v>
      </c>
      <c r="B252" s="12">
        <v>39</v>
      </c>
      <c r="C252" s="12">
        <v>10</v>
      </c>
      <c r="D252" s="12">
        <v>194</v>
      </c>
      <c r="E252" s="8"/>
      <c r="G252" s="11" t="s">
        <v>7</v>
      </c>
      <c r="H252" s="12">
        <v>38</v>
      </c>
      <c r="I252" s="12">
        <v>9.8000000000000007</v>
      </c>
      <c r="J252" s="12">
        <v>199</v>
      </c>
      <c r="K252" s="8"/>
    </row>
    <row r="253" spans="1:11" ht="13.5" customHeight="1">
      <c r="A253" s="10" t="s">
        <v>8</v>
      </c>
      <c r="B253" s="13">
        <v>308</v>
      </c>
      <c r="C253" s="13">
        <v>79.5</v>
      </c>
      <c r="D253" s="13">
        <v>241</v>
      </c>
      <c r="E253" s="13">
        <v>617</v>
      </c>
      <c r="G253" s="10" t="s">
        <v>8</v>
      </c>
      <c r="H253" s="13">
        <v>308</v>
      </c>
      <c r="I253" s="13">
        <v>79.7</v>
      </c>
      <c r="J253" s="13">
        <v>239</v>
      </c>
      <c r="K253" s="13">
        <v>617</v>
      </c>
    </row>
    <row r="254" spans="1:11" ht="13.5" customHeight="1">
      <c r="A254" s="11" t="s">
        <v>9</v>
      </c>
      <c r="B254" s="12">
        <v>0</v>
      </c>
      <c r="C254" s="12">
        <v>0</v>
      </c>
      <c r="D254" s="8"/>
      <c r="E254" s="8"/>
      <c r="G254" s="11" t="s">
        <v>9</v>
      </c>
      <c r="H254" s="12">
        <v>0</v>
      </c>
      <c r="I254" s="12">
        <v>0</v>
      </c>
      <c r="J254" s="8"/>
      <c r="K254" s="8"/>
    </row>
    <row r="255" spans="1:11" ht="13.5" customHeight="1">
      <c r="A255" s="11" t="s">
        <v>10</v>
      </c>
      <c r="B255" s="12">
        <v>7</v>
      </c>
      <c r="C255" s="12">
        <v>1.8</v>
      </c>
      <c r="D255" s="12">
        <v>618</v>
      </c>
      <c r="E255" s="8"/>
      <c r="G255" s="11" t="s">
        <v>10</v>
      </c>
      <c r="H255" s="12">
        <v>7</v>
      </c>
      <c r="I255" s="12">
        <v>1.8</v>
      </c>
      <c r="J255" s="12">
        <v>618</v>
      </c>
      <c r="K255" s="8"/>
    </row>
    <row r="256" spans="1:11" ht="13.5" customHeight="1">
      <c r="A256" s="10" t="s">
        <v>11</v>
      </c>
      <c r="B256" s="13">
        <v>33</v>
      </c>
      <c r="C256" s="13">
        <v>8.5</v>
      </c>
      <c r="D256" s="13">
        <v>498</v>
      </c>
      <c r="E256" s="13">
        <v>593</v>
      </c>
      <c r="G256" s="10" t="s">
        <v>11</v>
      </c>
      <c r="H256" s="13">
        <v>33</v>
      </c>
      <c r="I256" s="13">
        <v>8.5</v>
      </c>
      <c r="J256" s="13">
        <v>498</v>
      </c>
      <c r="K256" s="13">
        <v>605</v>
      </c>
    </row>
    <row r="257" spans="1:11" ht="13.5" customHeight="1">
      <c r="A257" s="11" t="s">
        <v>12</v>
      </c>
      <c r="B257" s="12">
        <v>387</v>
      </c>
      <c r="C257" s="12">
        <v>100</v>
      </c>
      <c r="D257" s="8"/>
      <c r="E257" s="8"/>
      <c r="G257" s="11" t="s">
        <v>12</v>
      </c>
      <c r="H257" s="12">
        <v>386</v>
      </c>
      <c r="I257" s="12">
        <v>100</v>
      </c>
      <c r="J257" s="8"/>
      <c r="K257" s="8"/>
    </row>
    <row r="258" spans="1:11">
      <c r="A258" s="18"/>
      <c r="B258" s="18"/>
      <c r="C258" s="18"/>
      <c r="D258" s="18"/>
      <c r="E258" s="18"/>
      <c r="G258" s="18"/>
      <c r="H258" s="18"/>
      <c r="I258" s="18"/>
      <c r="J258" s="18"/>
      <c r="K258" s="18"/>
    </row>
    <row r="259" spans="1:11">
      <c r="A259" s="16"/>
      <c r="B259" s="16"/>
      <c r="C259" s="16"/>
      <c r="D259" s="16"/>
      <c r="E259" s="16"/>
      <c r="G259" s="16"/>
      <c r="H259" s="16"/>
      <c r="I259" s="16"/>
      <c r="J259" s="16"/>
      <c r="K259" s="16"/>
    </row>
    <row r="260" spans="1:11" ht="13.5" customHeight="1">
      <c r="A260" s="17" t="s">
        <v>39</v>
      </c>
      <c r="B260" t="str">
        <f>B250</f>
        <v>兵庫</v>
      </c>
      <c r="C260" t="s">
        <v>44</v>
      </c>
      <c r="D260" s="29">
        <f>(D263+J263)/2</f>
        <v>259</v>
      </c>
      <c r="E260" s="29">
        <f>(C263+I263)/2</f>
        <v>64.7</v>
      </c>
      <c r="F260" s="28">
        <f>((D263-D262)+(J263-J262))/2</f>
        <v>83.5</v>
      </c>
      <c r="G260" s="29">
        <f>100*(B263+H263)/(B262+B263+H262+H263)</f>
        <v>73.230769230769226</v>
      </c>
      <c r="H260" s="29">
        <f>(C265*D265+C266*D266+I265*J265+I266*J266)/(C265+C266+I265+I266)-((D263)+(J263))/2</f>
        <v>239.73043478260865</v>
      </c>
      <c r="I260" s="29">
        <f>100*(B263+H263)/(B263+B264+B265+H263+H264+H265)</f>
        <v>97.942386831275726</v>
      </c>
      <c r="J260" s="29"/>
      <c r="K260" s="29"/>
    </row>
    <row r="261" spans="1:11" ht="13.5" customHeight="1">
      <c r="A261" s="26" t="s">
        <v>52</v>
      </c>
      <c r="B261" s="10" t="s">
        <v>3</v>
      </c>
      <c r="C261" s="10" t="s">
        <v>4</v>
      </c>
      <c r="D261" s="10" t="s">
        <v>5</v>
      </c>
      <c r="E261" s="10" t="s">
        <v>6</v>
      </c>
      <c r="G261" s="10" t="s">
        <v>2</v>
      </c>
      <c r="H261" s="10" t="s">
        <v>3</v>
      </c>
      <c r="I261" s="10" t="s">
        <v>4</v>
      </c>
      <c r="J261" s="10" t="s">
        <v>5</v>
      </c>
      <c r="K261" s="10" t="s">
        <v>6</v>
      </c>
    </row>
    <row r="262" spans="1:11" ht="13.5" customHeight="1">
      <c r="A262" s="11" t="s">
        <v>7</v>
      </c>
      <c r="B262" s="12">
        <v>176</v>
      </c>
      <c r="C262" s="12">
        <v>23.9</v>
      </c>
      <c r="D262" s="12">
        <v>173</v>
      </c>
      <c r="E262" s="8"/>
      <c r="G262" s="11" t="s">
        <v>7</v>
      </c>
      <c r="H262" s="12">
        <v>172</v>
      </c>
      <c r="I262" s="12">
        <v>23.4</v>
      </c>
      <c r="J262" s="12">
        <v>178</v>
      </c>
      <c r="K262" s="8"/>
    </row>
    <row r="263" spans="1:11" ht="13.5" customHeight="1">
      <c r="A263" s="10" t="s">
        <v>8</v>
      </c>
      <c r="B263" s="13">
        <v>474</v>
      </c>
      <c r="C263" s="13">
        <v>64.400000000000006</v>
      </c>
      <c r="D263" s="13">
        <v>260</v>
      </c>
      <c r="E263" s="13">
        <v>633</v>
      </c>
      <c r="G263" s="10" t="s">
        <v>8</v>
      </c>
      <c r="H263" s="13">
        <v>478</v>
      </c>
      <c r="I263" s="13">
        <v>65</v>
      </c>
      <c r="J263" s="13">
        <v>258</v>
      </c>
      <c r="K263" s="13">
        <v>633</v>
      </c>
    </row>
    <row r="264" spans="1:11" ht="13.5" customHeight="1">
      <c r="A264" s="11" t="s">
        <v>9</v>
      </c>
      <c r="B264" s="12">
        <v>0</v>
      </c>
      <c r="C264" s="12">
        <v>0</v>
      </c>
      <c r="D264" s="8"/>
      <c r="E264" s="8"/>
      <c r="G264" s="11" t="s">
        <v>9</v>
      </c>
      <c r="H264" s="12">
        <v>0</v>
      </c>
      <c r="I264" s="12">
        <v>0</v>
      </c>
      <c r="J264" s="8"/>
      <c r="K264" s="8"/>
    </row>
    <row r="265" spans="1:11" ht="13.5" customHeight="1">
      <c r="A265" s="11" t="s">
        <v>10</v>
      </c>
      <c r="B265" s="12">
        <v>10</v>
      </c>
      <c r="C265" s="12">
        <v>1.3</v>
      </c>
      <c r="D265" s="12">
        <v>630</v>
      </c>
      <c r="E265" s="8"/>
      <c r="G265" s="11" t="s">
        <v>10</v>
      </c>
      <c r="H265" s="12">
        <v>10</v>
      </c>
      <c r="I265" s="12">
        <v>1.3</v>
      </c>
      <c r="J265" s="12">
        <v>630</v>
      </c>
      <c r="K265" s="8"/>
    </row>
    <row r="266" spans="1:11" ht="13.5" customHeight="1">
      <c r="A266" s="10" t="s">
        <v>11</v>
      </c>
      <c r="B266" s="13">
        <v>75</v>
      </c>
      <c r="C266" s="13">
        <v>10.199999999999999</v>
      </c>
      <c r="D266" s="13">
        <v>482</v>
      </c>
      <c r="E266" s="13">
        <v>613</v>
      </c>
      <c r="G266" s="10" t="s">
        <v>11</v>
      </c>
      <c r="H266" s="13">
        <v>75</v>
      </c>
      <c r="I266" s="13">
        <v>10.199999999999999</v>
      </c>
      <c r="J266" s="13">
        <v>482</v>
      </c>
      <c r="K266" s="13">
        <v>613</v>
      </c>
    </row>
    <row r="267" spans="1:11" ht="13.5" customHeight="1">
      <c r="A267" s="11" t="s">
        <v>12</v>
      </c>
      <c r="B267" s="12">
        <v>735</v>
      </c>
      <c r="C267" s="12">
        <v>100</v>
      </c>
      <c r="D267" s="8"/>
      <c r="E267" s="8"/>
      <c r="G267" s="11" t="s">
        <v>12</v>
      </c>
      <c r="H267" s="12">
        <v>735</v>
      </c>
      <c r="I267" s="12">
        <v>100</v>
      </c>
      <c r="J267" s="8"/>
      <c r="K267" s="8"/>
    </row>
    <row r="268" spans="1:11">
      <c r="A268" s="18"/>
      <c r="B268" s="18"/>
      <c r="C268" s="18"/>
      <c r="D268" s="18"/>
      <c r="E268" s="18"/>
      <c r="G268" s="18"/>
      <c r="H268" s="18"/>
      <c r="I268" s="18"/>
      <c r="J268" s="18"/>
      <c r="K268" s="18"/>
    </row>
    <row r="269" spans="1:11">
      <c r="A269" s="16"/>
      <c r="B269" s="16"/>
      <c r="C269" s="16"/>
      <c r="D269" s="16"/>
      <c r="E269" s="16"/>
      <c r="G269" s="16"/>
      <c r="H269" s="16"/>
      <c r="I269" s="16"/>
      <c r="J269" s="16"/>
      <c r="K269" s="16"/>
    </row>
    <row r="270" spans="1:11" ht="13.5" customHeight="1">
      <c r="A270" s="17" t="s">
        <v>39</v>
      </c>
      <c r="B270" t="str">
        <f>B260</f>
        <v>兵庫</v>
      </c>
      <c r="C270" t="s">
        <v>40</v>
      </c>
      <c r="D270" s="29">
        <f>(D273+J273)/2</f>
        <v>230.5</v>
      </c>
      <c r="E270" s="29">
        <f>(C273+I273)/2</f>
        <v>68.949999999999989</v>
      </c>
      <c r="F270" s="28">
        <f>((D273-D272)+(J273-J272))/2</f>
        <v>74</v>
      </c>
      <c r="G270" s="29">
        <f>100*(B273+H273)/(B272+B273+H272+H273)</f>
        <v>75.170127377421039</v>
      </c>
      <c r="H270" s="29">
        <f>(C275*D275+C276*D276+I275*J275+I276*J276)/(C275+C276+I275+I276)-((D273)+(J273))/2</f>
        <v>238.44444444444446</v>
      </c>
      <c r="I270" s="29">
        <f>100*(B273+H273)/(B273+B274+B275+H273+H274+H275)</f>
        <v>96.462158531124047</v>
      </c>
      <c r="J270" s="29"/>
      <c r="K270" s="29"/>
    </row>
    <row r="271" spans="1:11" ht="13.5" customHeight="1">
      <c r="A271" s="10" t="s">
        <v>2</v>
      </c>
      <c r="B271" s="10" t="s">
        <v>3</v>
      </c>
      <c r="C271" s="10" t="s">
        <v>4</v>
      </c>
      <c r="D271" s="10" t="s">
        <v>5</v>
      </c>
      <c r="E271" s="10" t="s">
        <v>6</v>
      </c>
      <c r="G271" s="10" t="s">
        <v>52</v>
      </c>
      <c r="H271" s="10" t="s">
        <v>3</v>
      </c>
      <c r="I271" s="10" t="s">
        <v>4</v>
      </c>
      <c r="J271" s="10" t="s">
        <v>5</v>
      </c>
      <c r="K271" s="10" t="s">
        <v>6</v>
      </c>
    </row>
    <row r="272" spans="1:11" ht="13.5" customHeight="1">
      <c r="A272" s="11" t="s">
        <v>7</v>
      </c>
      <c r="B272" s="12">
        <v>722</v>
      </c>
      <c r="C272" s="12">
        <v>23.1</v>
      </c>
      <c r="D272" s="12">
        <v>155</v>
      </c>
      <c r="E272" s="8"/>
      <c r="G272" s="11" t="s">
        <v>7</v>
      </c>
      <c r="H272" s="12">
        <v>701</v>
      </c>
      <c r="I272" s="12">
        <v>22.4</v>
      </c>
      <c r="J272" s="12">
        <v>158</v>
      </c>
      <c r="K272" s="8"/>
    </row>
    <row r="273" spans="1:11" ht="13.5" customHeight="1">
      <c r="A273" s="10" t="s">
        <v>8</v>
      </c>
      <c r="B273" s="13">
        <v>2144</v>
      </c>
      <c r="C273" s="13">
        <v>68.599999999999994</v>
      </c>
      <c r="D273" s="13">
        <v>231</v>
      </c>
      <c r="E273" s="13">
        <v>603</v>
      </c>
      <c r="G273" s="10" t="s">
        <v>8</v>
      </c>
      <c r="H273" s="13">
        <v>2164</v>
      </c>
      <c r="I273" s="13">
        <v>69.3</v>
      </c>
      <c r="J273" s="13">
        <v>230</v>
      </c>
      <c r="K273" s="13">
        <v>597</v>
      </c>
    </row>
    <row r="274" spans="1:11" ht="13.5" customHeight="1">
      <c r="A274" s="11" t="s">
        <v>9</v>
      </c>
      <c r="B274" s="12">
        <v>0</v>
      </c>
      <c r="C274" s="12">
        <v>0</v>
      </c>
      <c r="D274" s="8"/>
      <c r="E274" s="8"/>
      <c r="G274" s="11" t="s">
        <v>9</v>
      </c>
      <c r="H274" s="12">
        <v>0</v>
      </c>
      <c r="I274" s="12">
        <v>0</v>
      </c>
      <c r="J274" s="8"/>
      <c r="K274" s="8"/>
    </row>
    <row r="275" spans="1:11" ht="13.5" customHeight="1">
      <c r="A275" s="11" t="s">
        <v>10</v>
      </c>
      <c r="B275" s="12">
        <v>80</v>
      </c>
      <c r="C275" s="12">
        <v>2.5</v>
      </c>
      <c r="D275" s="12">
        <v>508</v>
      </c>
      <c r="E275" s="8"/>
      <c r="G275" s="11" t="s">
        <v>10</v>
      </c>
      <c r="H275" s="12">
        <v>78</v>
      </c>
      <c r="I275" s="12">
        <v>2.4</v>
      </c>
      <c r="J275" s="12">
        <v>508</v>
      </c>
      <c r="K275" s="8"/>
    </row>
    <row r="276" spans="1:11" ht="13.5" customHeight="1">
      <c r="A276" s="10" t="s">
        <v>11</v>
      </c>
      <c r="B276" s="13">
        <v>175</v>
      </c>
      <c r="C276" s="13">
        <v>5.6</v>
      </c>
      <c r="D276" s="13">
        <v>451</v>
      </c>
      <c r="E276" s="13">
        <v>570</v>
      </c>
      <c r="G276" s="10" t="s">
        <v>11</v>
      </c>
      <c r="H276" s="13">
        <v>178</v>
      </c>
      <c r="I276" s="13">
        <v>5.7</v>
      </c>
      <c r="J276" s="13">
        <v>453</v>
      </c>
      <c r="K276" s="13">
        <v>573</v>
      </c>
    </row>
    <row r="277" spans="1:11" ht="13.5" customHeight="1">
      <c r="A277" s="11" t="s">
        <v>12</v>
      </c>
      <c r="B277" s="12">
        <v>3121</v>
      </c>
      <c r="C277" s="12">
        <v>100</v>
      </c>
      <c r="D277" s="8"/>
      <c r="E277" s="8"/>
      <c r="G277" s="11" t="s">
        <v>12</v>
      </c>
      <c r="H277" s="12">
        <v>3121</v>
      </c>
      <c r="I277" s="12">
        <v>100</v>
      </c>
      <c r="J277" s="8"/>
      <c r="K277" s="8"/>
    </row>
    <row r="278" spans="1:11">
      <c r="A278" s="18"/>
      <c r="B278" s="18"/>
      <c r="C278" s="18"/>
      <c r="D278" s="18"/>
      <c r="E278" s="18"/>
      <c r="G278" s="18"/>
      <c r="H278" s="18"/>
      <c r="I278" s="18"/>
      <c r="J278" s="18"/>
      <c r="K278" s="18"/>
    </row>
    <row r="279" spans="1:11">
      <c r="A279" s="16"/>
      <c r="B279" s="16"/>
      <c r="C279" s="16"/>
      <c r="D279" s="16"/>
      <c r="E279" s="16"/>
      <c r="G279" s="16"/>
      <c r="H279" s="16"/>
      <c r="I279" s="16"/>
      <c r="J279" s="16"/>
      <c r="K279" s="16"/>
    </row>
    <row r="280" spans="1:11" ht="13.5" customHeight="1">
      <c r="A280" s="17" t="s">
        <v>39</v>
      </c>
      <c r="B280" t="str">
        <f>B270</f>
        <v>兵庫</v>
      </c>
      <c r="C280" t="s">
        <v>45</v>
      </c>
      <c r="D280" s="29">
        <f>(D283+J283)/2</f>
        <v>206</v>
      </c>
      <c r="E280" s="29">
        <f>(C283+I283)/2</f>
        <v>82.6</v>
      </c>
      <c r="F280" s="28">
        <f>((D283-D282)+(J283-J282))/2</f>
        <v>54</v>
      </c>
      <c r="G280" s="29">
        <f>100*(B283+H283)/(B282+B283+H282+H283)</f>
        <v>87.579774177712324</v>
      </c>
      <c r="H280" s="29">
        <f>(C285*D285+C286*D286+I285*J285+I286*J286)/(C285+C286+I285+I286)-((D283)+(J283))/2</f>
        <v>204.04464285714289</v>
      </c>
      <c r="I280" s="29">
        <f>100*(B283+H283)/(B283+B284+B285+H283+H284+H285)</f>
        <v>98.946200776483636</v>
      </c>
      <c r="J280" s="29"/>
      <c r="K280" s="29"/>
    </row>
    <row r="281" spans="1:11" ht="13.5" customHeight="1">
      <c r="A281" s="10" t="s">
        <v>2</v>
      </c>
      <c r="B281" s="10" t="s">
        <v>3</v>
      </c>
      <c r="C281" s="10" t="s">
        <v>4</v>
      </c>
      <c r="D281" s="10" t="s">
        <v>5</v>
      </c>
      <c r="E281" s="10" t="s">
        <v>6</v>
      </c>
      <c r="G281" s="10" t="s">
        <v>2</v>
      </c>
      <c r="H281" s="10" t="s">
        <v>3</v>
      </c>
      <c r="I281" s="10" t="s">
        <v>4</v>
      </c>
      <c r="J281" s="10" t="s">
        <v>5</v>
      </c>
      <c r="K281" s="10" t="s">
        <v>6</v>
      </c>
    </row>
    <row r="282" spans="1:11" ht="13.5" customHeight="1">
      <c r="A282" s="11" t="s">
        <v>7</v>
      </c>
      <c r="B282" s="12">
        <v>135</v>
      </c>
      <c r="C282" s="12">
        <v>12.5</v>
      </c>
      <c r="D282" s="12">
        <v>152</v>
      </c>
      <c r="E282" s="8"/>
      <c r="G282" s="11" t="s">
        <v>7</v>
      </c>
      <c r="H282" s="12">
        <v>118</v>
      </c>
      <c r="I282" s="12">
        <v>10.9</v>
      </c>
      <c r="J282" s="12">
        <v>152</v>
      </c>
      <c r="K282" s="8"/>
    </row>
    <row r="283" spans="1:11" ht="13.5" customHeight="1">
      <c r="A283" s="10" t="s">
        <v>8</v>
      </c>
      <c r="B283" s="13">
        <v>912</v>
      </c>
      <c r="C283" s="13">
        <v>84.5</v>
      </c>
      <c r="D283" s="13">
        <v>207</v>
      </c>
      <c r="E283" s="13">
        <v>574</v>
      </c>
      <c r="G283" s="10" t="s">
        <v>8</v>
      </c>
      <c r="H283" s="13">
        <v>872</v>
      </c>
      <c r="I283" s="13">
        <v>80.7</v>
      </c>
      <c r="J283" s="13">
        <v>205</v>
      </c>
      <c r="K283" s="13">
        <v>573</v>
      </c>
    </row>
    <row r="284" spans="1:11" ht="13.5" customHeight="1">
      <c r="A284" s="11" t="s">
        <v>9</v>
      </c>
      <c r="B284" s="12">
        <v>0</v>
      </c>
      <c r="C284" s="12">
        <v>0</v>
      </c>
      <c r="D284" s="8"/>
      <c r="E284" s="8"/>
      <c r="G284" s="11" t="s">
        <v>9</v>
      </c>
      <c r="H284" s="12">
        <v>0</v>
      </c>
      <c r="I284" s="12">
        <v>0</v>
      </c>
      <c r="J284" s="8"/>
      <c r="K284" s="8"/>
    </row>
    <row r="285" spans="1:11" ht="13.5" customHeight="1">
      <c r="A285" s="11" t="s">
        <v>10</v>
      </c>
      <c r="B285" s="12">
        <v>10</v>
      </c>
      <c r="C285" s="12">
        <v>0.9</v>
      </c>
      <c r="D285" s="8"/>
      <c r="E285" s="8"/>
      <c r="G285" s="11" t="s">
        <v>10</v>
      </c>
      <c r="H285" s="12">
        <v>9</v>
      </c>
      <c r="I285" s="12">
        <v>0.8</v>
      </c>
      <c r="J285" s="8"/>
      <c r="K285" s="8"/>
    </row>
    <row r="286" spans="1:11" ht="13.5" customHeight="1">
      <c r="A286" s="10" t="s">
        <v>11</v>
      </c>
      <c r="B286" s="13">
        <v>22</v>
      </c>
      <c r="C286" s="13">
        <v>2</v>
      </c>
      <c r="D286" s="13">
        <v>485</v>
      </c>
      <c r="E286" s="13">
        <v>611</v>
      </c>
      <c r="G286" s="10" t="s">
        <v>11</v>
      </c>
      <c r="H286" s="13">
        <v>81</v>
      </c>
      <c r="I286" s="13">
        <v>7.5</v>
      </c>
      <c r="J286" s="13">
        <v>483</v>
      </c>
      <c r="K286" s="13">
        <v>598</v>
      </c>
    </row>
    <row r="287" spans="1:11" ht="13.5" customHeight="1">
      <c r="A287" s="11" t="s">
        <v>12</v>
      </c>
      <c r="B287" s="12">
        <v>1079</v>
      </c>
      <c r="C287" s="12">
        <v>100</v>
      </c>
      <c r="D287" s="8"/>
      <c r="E287" s="8"/>
      <c r="G287" s="11" t="s">
        <v>12</v>
      </c>
      <c r="H287" s="12">
        <v>1080</v>
      </c>
      <c r="I287" s="12">
        <v>100</v>
      </c>
      <c r="J287" s="8"/>
      <c r="K287" s="8"/>
    </row>
    <row r="288" spans="1:11">
      <c r="A288" s="18"/>
      <c r="B288" s="18"/>
      <c r="C288" s="18"/>
      <c r="D288" s="18"/>
      <c r="E288" s="18"/>
      <c r="G288" s="18"/>
      <c r="H288" s="18"/>
      <c r="I288" s="18"/>
      <c r="J288" s="18"/>
      <c r="K288" s="18"/>
    </row>
    <row r="289" spans="1:15">
      <c r="A289" s="16"/>
      <c r="B289" s="16"/>
      <c r="C289" s="16"/>
      <c r="D289" s="16"/>
      <c r="E289" s="16"/>
      <c r="G289" s="16"/>
      <c r="H289" s="16"/>
      <c r="I289" s="16"/>
      <c r="J289" s="16"/>
      <c r="K289" s="16"/>
    </row>
    <row r="290" spans="1:15" s="14" customFormat="1" ht="13.5" customHeight="1">
      <c r="A290" s="17" t="s">
        <v>39</v>
      </c>
      <c r="B290" s="14" t="s">
        <v>41</v>
      </c>
      <c r="C290" s="14" t="s">
        <v>50</v>
      </c>
      <c r="D290" s="29">
        <f>(D293+J293)/2</f>
        <v>80.5</v>
      </c>
      <c r="E290" s="29">
        <f>(C293+I293)/2</f>
        <v>49.8</v>
      </c>
      <c r="F290" s="28">
        <f>((D293-D292)+(J293-J292))/2</f>
        <v>80.5</v>
      </c>
      <c r="G290" s="29">
        <f>100*(B293+H293)/(B292+B293+H292+H293)</f>
        <v>100</v>
      </c>
      <c r="H290" s="29">
        <f>(C295*D295+C296*D296+I295*J295+I296*J296)/(C295+C296+I295+I296)-((D293)+(J293))/2</f>
        <v>51.651848151848156</v>
      </c>
      <c r="I290" s="29">
        <f>100*(B293+H293)/(B293+B294+B295+H293+H294+H295)</f>
        <v>93.089123867069489</v>
      </c>
      <c r="J290" s="29"/>
      <c r="K290" s="29"/>
      <c r="M290" s="27"/>
      <c r="N290" s="27"/>
      <c r="O290" s="27"/>
    </row>
    <row r="291" spans="1:15" ht="13.5" customHeight="1">
      <c r="A291" s="10" t="s">
        <v>2</v>
      </c>
      <c r="B291" s="10" t="s">
        <v>3</v>
      </c>
      <c r="C291" s="10" t="s">
        <v>4</v>
      </c>
      <c r="D291" s="10" t="s">
        <v>5</v>
      </c>
      <c r="E291" s="10" t="s">
        <v>6</v>
      </c>
      <c r="G291" s="10" t="s">
        <v>2</v>
      </c>
      <c r="H291" s="10" t="s">
        <v>3</v>
      </c>
      <c r="I291" s="10" t="s">
        <v>4</v>
      </c>
      <c r="J291" s="10" t="s">
        <v>5</v>
      </c>
      <c r="K291" s="10" t="s">
        <v>6</v>
      </c>
    </row>
    <row r="292" spans="1:15" ht="13.5" customHeight="1">
      <c r="A292" s="11" t="s">
        <v>7</v>
      </c>
      <c r="B292" s="12">
        <v>0</v>
      </c>
      <c r="C292" s="12">
        <v>0</v>
      </c>
      <c r="D292" s="8"/>
      <c r="E292" s="8"/>
      <c r="G292" s="11" t="s">
        <v>7</v>
      </c>
      <c r="H292" s="12">
        <v>0</v>
      </c>
      <c r="I292" s="12">
        <v>0</v>
      </c>
      <c r="J292" s="8"/>
      <c r="K292" s="8"/>
    </row>
    <row r="293" spans="1:15" ht="13.5" customHeight="1">
      <c r="A293" s="10" t="s">
        <v>8</v>
      </c>
      <c r="B293" s="13">
        <v>1235</v>
      </c>
      <c r="C293" s="13">
        <v>49.9</v>
      </c>
      <c r="D293" s="13">
        <v>81</v>
      </c>
      <c r="E293" s="13">
        <v>156</v>
      </c>
      <c r="G293" s="10" t="s">
        <v>8</v>
      </c>
      <c r="H293" s="13">
        <v>1230</v>
      </c>
      <c r="I293" s="13">
        <v>49.7</v>
      </c>
      <c r="J293" s="13">
        <v>80</v>
      </c>
      <c r="K293" s="13">
        <v>156</v>
      </c>
    </row>
    <row r="294" spans="1:15" ht="13.5" customHeight="1">
      <c r="A294" s="11" t="s">
        <v>9</v>
      </c>
      <c r="B294" s="12">
        <v>0</v>
      </c>
      <c r="C294" s="12">
        <v>0</v>
      </c>
      <c r="D294" s="8"/>
      <c r="E294" s="8"/>
      <c r="G294" s="11" t="s">
        <v>9</v>
      </c>
      <c r="H294" s="12">
        <v>0</v>
      </c>
      <c r="I294" s="12">
        <v>0</v>
      </c>
      <c r="J294" s="8"/>
      <c r="K294" s="8"/>
    </row>
    <row r="295" spans="1:15" ht="13.5" customHeight="1">
      <c r="A295" s="11" t="s">
        <v>10</v>
      </c>
      <c r="B295" s="12">
        <v>90</v>
      </c>
      <c r="C295" s="12">
        <v>3.6</v>
      </c>
      <c r="D295" s="12">
        <v>134</v>
      </c>
      <c r="E295" s="8"/>
      <c r="G295" s="11" t="s">
        <v>10</v>
      </c>
      <c r="H295" s="12">
        <v>93</v>
      </c>
      <c r="I295" s="12">
        <v>3.7</v>
      </c>
      <c r="J295" s="12">
        <v>134</v>
      </c>
      <c r="K295" s="8"/>
    </row>
    <row r="296" spans="1:15" ht="13.5" customHeight="1">
      <c r="A296" s="10" t="s">
        <v>11</v>
      </c>
      <c r="B296" s="13">
        <v>1147</v>
      </c>
      <c r="C296" s="13">
        <v>46.3</v>
      </c>
      <c r="D296" s="13">
        <v>129</v>
      </c>
      <c r="E296" s="13">
        <v>154</v>
      </c>
      <c r="G296" s="10" t="s">
        <v>11</v>
      </c>
      <c r="H296" s="13">
        <v>1150</v>
      </c>
      <c r="I296" s="13">
        <v>46.5</v>
      </c>
      <c r="J296" s="13">
        <v>135</v>
      </c>
      <c r="K296" s="13">
        <v>161</v>
      </c>
    </row>
    <row r="297" spans="1:15" ht="13.5" customHeight="1">
      <c r="A297" s="11" t="s">
        <v>12</v>
      </c>
      <c r="B297" s="12">
        <v>2472</v>
      </c>
      <c r="C297" s="12">
        <v>100</v>
      </c>
      <c r="D297" s="8"/>
      <c r="E297" s="8"/>
      <c r="G297" s="11" t="s">
        <v>12</v>
      </c>
      <c r="H297" s="12">
        <v>2473</v>
      </c>
      <c r="I297" s="12">
        <v>100</v>
      </c>
      <c r="J297" s="8"/>
      <c r="K297" s="8"/>
    </row>
    <row r="298" spans="1:15">
      <c r="A298" s="18"/>
      <c r="B298" s="18"/>
      <c r="C298" s="18"/>
      <c r="D298" s="18"/>
      <c r="E298" s="18"/>
      <c r="G298" s="18"/>
      <c r="H298" s="18"/>
      <c r="I298" s="18"/>
      <c r="J298" s="18"/>
      <c r="K298" s="18"/>
    </row>
    <row r="299" spans="1:15">
      <c r="A299" s="16"/>
      <c r="B299" s="16"/>
      <c r="C299" s="16"/>
      <c r="D299" s="16"/>
      <c r="E299" s="16"/>
      <c r="G299" s="16"/>
      <c r="H299" s="16"/>
      <c r="I299" s="16"/>
      <c r="J299" s="16"/>
      <c r="K299" s="16"/>
    </row>
    <row r="300" spans="1:15" ht="13.5" customHeight="1">
      <c r="A300" s="17" t="s">
        <v>39</v>
      </c>
      <c r="B300" t="str">
        <f>B290</f>
        <v>愛知</v>
      </c>
      <c r="C300" t="s">
        <v>42</v>
      </c>
      <c r="D300" s="29">
        <f>(D303+J303)/2</f>
        <v>106</v>
      </c>
      <c r="E300" s="29">
        <f>(C303+I303)/2</f>
        <v>74.400000000000006</v>
      </c>
      <c r="F300" s="28">
        <f>((D303-D302)+(J303-J302))/2</f>
        <v>106</v>
      </c>
      <c r="G300" s="29">
        <f>100*(B303+H303)/(B302+B303+H302+H303)</f>
        <v>99.975108898568763</v>
      </c>
      <c r="H300" s="29">
        <f>(C305*D305+C306*D306+I305*J305+I306*J306)/(C305+C306+I305+I306)-((D303)+(J303))/2</f>
        <v>55.41420118343197</v>
      </c>
      <c r="I300" s="29">
        <f>100*(B303+H303)/(B303+B304+B305+H303+H304+H305)</f>
        <v>98.819042932710047</v>
      </c>
      <c r="J300" s="29"/>
      <c r="K300" s="29"/>
    </row>
    <row r="301" spans="1:15" ht="13.5" customHeight="1">
      <c r="A301" s="26" t="s">
        <v>52</v>
      </c>
      <c r="B301" s="10" t="s">
        <v>3</v>
      </c>
      <c r="C301" s="10" t="s">
        <v>4</v>
      </c>
      <c r="D301" s="10" t="s">
        <v>5</v>
      </c>
      <c r="E301" s="10" t="s">
        <v>6</v>
      </c>
      <c r="G301" s="10" t="s">
        <v>53</v>
      </c>
      <c r="H301" s="10" t="s">
        <v>3</v>
      </c>
      <c r="I301" s="10" t="s">
        <v>4</v>
      </c>
      <c r="J301" s="10" t="s">
        <v>5</v>
      </c>
      <c r="K301" s="10" t="s">
        <v>6</v>
      </c>
    </row>
    <row r="302" spans="1:15" ht="13.5" customHeight="1">
      <c r="A302" s="11" t="s">
        <v>7</v>
      </c>
      <c r="B302" s="12">
        <v>1</v>
      </c>
      <c r="C302" s="12">
        <v>0</v>
      </c>
      <c r="D302" s="8"/>
      <c r="E302" s="8"/>
      <c r="G302" s="11" t="s">
        <v>7</v>
      </c>
      <c r="H302" s="12">
        <v>1</v>
      </c>
      <c r="I302" s="12">
        <v>0</v>
      </c>
      <c r="J302" s="8"/>
      <c r="K302" s="8"/>
    </row>
    <row r="303" spans="1:15" ht="13.5" customHeight="1">
      <c r="A303" s="10" t="s">
        <v>8</v>
      </c>
      <c r="B303" s="13">
        <v>4017</v>
      </c>
      <c r="C303" s="13">
        <v>74.400000000000006</v>
      </c>
      <c r="D303" s="13">
        <v>106</v>
      </c>
      <c r="E303" s="13">
        <v>198</v>
      </c>
      <c r="G303" s="10" t="s">
        <v>8</v>
      </c>
      <c r="H303" s="13">
        <v>4016</v>
      </c>
      <c r="I303" s="13">
        <v>74.400000000000006</v>
      </c>
      <c r="J303" s="13">
        <v>106</v>
      </c>
      <c r="K303" s="13">
        <v>197</v>
      </c>
    </row>
    <row r="304" spans="1:15" ht="13.5" customHeight="1">
      <c r="A304" s="11" t="s">
        <v>9</v>
      </c>
      <c r="B304" s="12">
        <v>4</v>
      </c>
      <c r="C304" s="12">
        <v>0</v>
      </c>
      <c r="D304" s="8"/>
      <c r="E304" s="8"/>
      <c r="G304" s="11" t="s">
        <v>9</v>
      </c>
      <c r="H304" s="12">
        <v>4</v>
      </c>
      <c r="I304" s="12">
        <v>0</v>
      </c>
      <c r="J304" s="8"/>
      <c r="K304" s="8"/>
    </row>
    <row r="305" spans="1:11" ht="13.5" customHeight="1">
      <c r="A305" s="11" t="s">
        <v>10</v>
      </c>
      <c r="B305" s="12">
        <v>42</v>
      </c>
      <c r="C305" s="12">
        <v>0.7</v>
      </c>
      <c r="D305" s="12">
        <v>175</v>
      </c>
      <c r="E305" s="8"/>
      <c r="G305" s="11" t="s">
        <v>10</v>
      </c>
      <c r="H305" s="12">
        <v>46</v>
      </c>
      <c r="I305" s="12">
        <v>0.8</v>
      </c>
      <c r="J305" s="12">
        <v>175</v>
      </c>
      <c r="K305" s="8"/>
    </row>
    <row r="306" spans="1:11" ht="13.5" customHeight="1">
      <c r="A306" s="10" t="s">
        <v>11</v>
      </c>
      <c r="B306" s="13">
        <v>1331</v>
      </c>
      <c r="C306" s="13">
        <v>24.6</v>
      </c>
      <c r="D306" s="13">
        <v>160</v>
      </c>
      <c r="E306" s="13">
        <v>205</v>
      </c>
      <c r="G306" s="10" t="s">
        <v>11</v>
      </c>
      <c r="H306" s="13">
        <v>1329</v>
      </c>
      <c r="I306" s="13">
        <v>24.6</v>
      </c>
      <c r="J306" s="13">
        <v>162</v>
      </c>
      <c r="K306" s="13">
        <v>213</v>
      </c>
    </row>
    <row r="307" spans="1:11" ht="13.5" customHeight="1">
      <c r="A307" s="11" t="s">
        <v>12</v>
      </c>
      <c r="B307" s="12">
        <v>5395</v>
      </c>
      <c r="C307" s="12">
        <v>100</v>
      </c>
      <c r="D307" s="8"/>
      <c r="E307" s="8"/>
      <c r="G307" s="11" t="s">
        <v>12</v>
      </c>
      <c r="H307" s="12">
        <v>5396</v>
      </c>
      <c r="I307" s="12">
        <v>100</v>
      </c>
      <c r="J307" s="8"/>
      <c r="K307" s="8"/>
    </row>
    <row r="308" spans="1:11">
      <c r="A308" s="18"/>
      <c r="B308" s="18"/>
      <c r="C308" s="18"/>
      <c r="D308" s="18"/>
      <c r="E308" s="18"/>
      <c r="G308" s="18"/>
      <c r="H308" s="18"/>
      <c r="I308" s="18"/>
      <c r="J308" s="18"/>
      <c r="K308" s="18"/>
    </row>
    <row r="309" spans="1:11">
      <c r="A309" s="16"/>
      <c r="B309" s="16"/>
      <c r="C309" s="16"/>
      <c r="D309" s="16"/>
      <c r="E309" s="16"/>
      <c r="G309" s="16"/>
      <c r="H309" s="16"/>
      <c r="I309" s="16"/>
      <c r="J309" s="16"/>
      <c r="K309" s="16"/>
    </row>
    <row r="310" spans="1:11" ht="13.5" customHeight="1">
      <c r="A310" s="17" t="s">
        <v>39</v>
      </c>
      <c r="B310" t="str">
        <f>B300</f>
        <v>愛知</v>
      </c>
      <c r="C310" t="s">
        <v>43</v>
      </c>
      <c r="D310" s="29">
        <f>(D313+J313)/2</f>
        <v>109.5</v>
      </c>
      <c r="E310" s="29">
        <f>(C313+I313)/2</f>
        <v>63.55</v>
      </c>
      <c r="F310" s="28">
        <f>((D313-D312)+(J313-J312))/2</f>
        <v>109.5</v>
      </c>
      <c r="G310" s="29">
        <f>100*(B313+H313)/(B312+B313+H312+H313)</f>
        <v>99.906015037593988</v>
      </c>
      <c r="H310" s="29">
        <f>(C315*D315+C316*D316+I315*J315+I316*J316)/(C315+C316+I315+I316)-((D313)+(J313))/2</f>
        <v>62.35062240663899</v>
      </c>
      <c r="I310" s="29">
        <f>100*(B313+H313)/(B313+B314+B315+H313+H314+H315)</f>
        <v>96.900638103919775</v>
      </c>
      <c r="J310" s="29"/>
      <c r="K310" s="29"/>
    </row>
    <row r="311" spans="1:11" ht="13.5" customHeight="1">
      <c r="A311" s="10" t="s">
        <v>2</v>
      </c>
      <c r="B311" s="10" t="s">
        <v>3</v>
      </c>
      <c r="C311" s="10" t="s">
        <v>4</v>
      </c>
      <c r="D311" s="10" t="s">
        <v>5</v>
      </c>
      <c r="E311" s="10" t="s">
        <v>6</v>
      </c>
      <c r="G311" s="10" t="s">
        <v>2</v>
      </c>
      <c r="H311" s="10" t="s">
        <v>3</v>
      </c>
      <c r="I311" s="10" t="s">
        <v>4</v>
      </c>
      <c r="J311" s="10" t="s">
        <v>5</v>
      </c>
      <c r="K311" s="10" t="s">
        <v>6</v>
      </c>
    </row>
    <row r="312" spans="1:11" ht="13.5" customHeight="1">
      <c r="A312" s="11" t="s">
        <v>7</v>
      </c>
      <c r="B312" s="12">
        <v>1</v>
      </c>
      <c r="C312" s="12">
        <v>0</v>
      </c>
      <c r="D312" s="8"/>
      <c r="E312" s="8"/>
      <c r="G312" s="11" t="s">
        <v>7</v>
      </c>
      <c r="H312" s="12">
        <v>1</v>
      </c>
      <c r="I312" s="12">
        <v>0</v>
      </c>
      <c r="J312" s="8"/>
      <c r="K312" s="8"/>
    </row>
    <row r="313" spans="1:11" ht="13.5" customHeight="1">
      <c r="A313" s="10" t="s">
        <v>8</v>
      </c>
      <c r="B313" s="13">
        <v>1066</v>
      </c>
      <c r="C313" s="13">
        <v>63.7</v>
      </c>
      <c r="D313" s="13">
        <v>109</v>
      </c>
      <c r="E313" s="13">
        <v>230</v>
      </c>
      <c r="G313" s="10" t="s">
        <v>8</v>
      </c>
      <c r="H313" s="13">
        <v>1060</v>
      </c>
      <c r="I313" s="13">
        <v>63.4</v>
      </c>
      <c r="J313" s="13">
        <v>110</v>
      </c>
      <c r="K313" s="13">
        <v>230</v>
      </c>
    </row>
    <row r="314" spans="1:11" ht="13.5" customHeight="1">
      <c r="A314" s="11" t="s">
        <v>9</v>
      </c>
      <c r="B314" s="12">
        <v>1</v>
      </c>
      <c r="C314" s="12">
        <v>0</v>
      </c>
      <c r="D314" s="8"/>
      <c r="E314" s="8"/>
      <c r="G314" s="11" t="s">
        <v>9</v>
      </c>
      <c r="H314" s="12">
        <v>1</v>
      </c>
      <c r="I314" s="12">
        <v>0</v>
      </c>
      <c r="J314" s="8"/>
      <c r="K314" s="8"/>
    </row>
    <row r="315" spans="1:11" ht="13.5" customHeight="1">
      <c r="A315" s="11" t="s">
        <v>10</v>
      </c>
      <c r="B315" s="12">
        <v>33</v>
      </c>
      <c r="C315" s="12">
        <v>1.9</v>
      </c>
      <c r="D315" s="12">
        <v>196</v>
      </c>
      <c r="E315" s="8"/>
      <c r="G315" s="11" t="s">
        <v>10</v>
      </c>
      <c r="H315" s="12">
        <v>33</v>
      </c>
      <c r="I315" s="12">
        <v>1.9</v>
      </c>
      <c r="J315" s="12">
        <v>196</v>
      </c>
      <c r="K315" s="8"/>
    </row>
    <row r="316" spans="1:11" ht="13.5" customHeight="1">
      <c r="A316" s="10" t="s">
        <v>11</v>
      </c>
      <c r="B316" s="13">
        <v>570</v>
      </c>
      <c r="C316" s="13">
        <v>34.1</v>
      </c>
      <c r="D316" s="13">
        <v>168</v>
      </c>
      <c r="E316" s="13">
        <v>221</v>
      </c>
      <c r="G316" s="10" t="s">
        <v>11</v>
      </c>
      <c r="H316" s="13">
        <v>575</v>
      </c>
      <c r="I316" s="13">
        <v>34.4</v>
      </c>
      <c r="J316" s="13">
        <v>173</v>
      </c>
      <c r="K316" s="13">
        <v>228</v>
      </c>
    </row>
    <row r="317" spans="1:11" ht="13.5" customHeight="1">
      <c r="A317" s="11" t="s">
        <v>12</v>
      </c>
      <c r="B317" s="12">
        <v>1671</v>
      </c>
      <c r="C317" s="12">
        <v>100</v>
      </c>
      <c r="D317" s="4"/>
      <c r="E317" s="4"/>
      <c r="G317" s="11" t="s">
        <v>12</v>
      </c>
      <c r="H317" s="12">
        <v>1670</v>
      </c>
      <c r="I317" s="12">
        <v>100</v>
      </c>
      <c r="J317" s="4"/>
      <c r="K317" s="4"/>
    </row>
    <row r="318" spans="1:11">
      <c r="A318" s="18"/>
      <c r="B318" s="18"/>
      <c r="C318" s="18"/>
      <c r="D318" s="18"/>
      <c r="E318" s="18"/>
      <c r="G318" s="18"/>
      <c r="H318" s="18"/>
      <c r="I318" s="18"/>
      <c r="J318" s="18"/>
      <c r="K318" s="18"/>
    </row>
    <row r="320" spans="1:11">
      <c r="A320" s="17" t="s">
        <v>39</v>
      </c>
      <c r="B320" s="34" t="s">
        <v>40</v>
      </c>
      <c r="C320" t="s">
        <v>84</v>
      </c>
      <c r="D320" s="29">
        <f>(D323+J323)/2</f>
        <v>307</v>
      </c>
      <c r="E320" s="29">
        <f>(C323+I323)/2</f>
        <v>55.95</v>
      </c>
      <c r="F320" s="28">
        <f>((D323-D322)+(J323-J322))/2</f>
        <v>142</v>
      </c>
      <c r="G320" s="29">
        <f>100*(B323+H323)/(B322+B323+H322+H323)</f>
        <v>63.088512241054616</v>
      </c>
      <c r="H320" s="29">
        <f>(C325*D325+C326*D326+I325*J325+I326*J326)/(C325+C326+I325+I326)-((D323)+(J323))/2</f>
        <v>170.52678571428561</v>
      </c>
      <c r="I320" s="29">
        <f>100*(B323+H323)/(B323+B324+B325+H323+H324+H325)</f>
        <v>87.926509186351709</v>
      </c>
    </row>
    <row r="321" spans="1:11" ht="13.5" customHeight="1">
      <c r="A321" s="10" t="s">
        <v>2</v>
      </c>
      <c r="B321" s="10" t="s">
        <v>3</v>
      </c>
      <c r="C321" s="10" t="s">
        <v>4</v>
      </c>
      <c r="D321" s="10" t="s">
        <v>5</v>
      </c>
      <c r="E321" s="10" t="s">
        <v>6</v>
      </c>
      <c r="G321" s="10" t="s">
        <v>2</v>
      </c>
      <c r="H321" s="10" t="s">
        <v>3</v>
      </c>
      <c r="I321" s="10" t="s">
        <v>4</v>
      </c>
      <c r="J321" s="10" t="s">
        <v>5</v>
      </c>
      <c r="K321" s="10" t="s">
        <v>6</v>
      </c>
    </row>
    <row r="322" spans="1:11">
      <c r="A322" s="30" t="s">
        <v>7</v>
      </c>
      <c r="B322" s="31">
        <v>198</v>
      </c>
      <c r="C322" s="31">
        <v>33.1</v>
      </c>
      <c r="D322" s="31">
        <v>165</v>
      </c>
      <c r="E322" s="8"/>
      <c r="G322" s="30" t="s">
        <v>7</v>
      </c>
      <c r="H322" s="31">
        <v>194</v>
      </c>
      <c r="I322" s="31">
        <v>32.299999999999997</v>
      </c>
      <c r="J322" s="31">
        <v>165</v>
      </c>
      <c r="K322" s="8"/>
    </row>
    <row r="323" spans="1:11">
      <c r="A323" s="32" t="s">
        <v>8</v>
      </c>
      <c r="B323" s="33">
        <v>335</v>
      </c>
      <c r="C323" s="33">
        <v>56</v>
      </c>
      <c r="D323" s="33">
        <v>304</v>
      </c>
      <c r="E323" s="33">
        <v>664</v>
      </c>
      <c r="G323" s="32" t="s">
        <v>8</v>
      </c>
      <c r="H323" s="33">
        <v>335</v>
      </c>
      <c r="I323" s="33">
        <v>55.9</v>
      </c>
      <c r="J323" s="33">
        <v>310</v>
      </c>
      <c r="K323" s="33">
        <v>664</v>
      </c>
    </row>
    <row r="324" spans="1:11" ht="13.5" customHeight="1">
      <c r="A324" s="30" t="s">
        <v>9</v>
      </c>
      <c r="B324" s="31">
        <v>0</v>
      </c>
      <c r="C324" s="31">
        <v>0</v>
      </c>
      <c r="D324" s="8"/>
      <c r="E324" s="8"/>
      <c r="G324" s="30" t="s">
        <v>9</v>
      </c>
      <c r="H324" s="31">
        <v>0</v>
      </c>
      <c r="I324" s="31">
        <v>0</v>
      </c>
      <c r="J324" s="8"/>
      <c r="K324" s="8"/>
    </row>
    <row r="325" spans="1:11">
      <c r="A325" s="30" t="s">
        <v>10</v>
      </c>
      <c r="B325" s="31">
        <v>45</v>
      </c>
      <c r="C325" s="31">
        <v>7.5</v>
      </c>
      <c r="D325" s="31">
        <v>475</v>
      </c>
      <c r="E325" s="8"/>
      <c r="G325" s="30" t="s">
        <v>10</v>
      </c>
      <c r="H325" s="31">
        <v>47</v>
      </c>
      <c r="I325" s="31">
        <v>7.8</v>
      </c>
      <c r="J325" s="31">
        <v>475</v>
      </c>
      <c r="K325" s="8"/>
    </row>
    <row r="326" spans="1:11">
      <c r="A326" s="32" t="s">
        <v>11</v>
      </c>
      <c r="B326" s="33">
        <v>20</v>
      </c>
      <c r="C326" s="33">
        <v>3.3</v>
      </c>
      <c r="D326" s="33">
        <v>491</v>
      </c>
      <c r="E326" s="33">
        <v>632</v>
      </c>
      <c r="G326" s="32" t="s">
        <v>11</v>
      </c>
      <c r="H326" s="33">
        <v>23</v>
      </c>
      <c r="I326" s="33">
        <v>3.8</v>
      </c>
      <c r="J326" s="33">
        <v>476</v>
      </c>
      <c r="K326" s="33">
        <v>629</v>
      </c>
    </row>
    <row r="327" spans="1:11">
      <c r="A327" s="30" t="s">
        <v>12</v>
      </c>
      <c r="B327" s="31">
        <v>598</v>
      </c>
      <c r="C327" s="31">
        <v>100</v>
      </c>
      <c r="D327" s="8"/>
      <c r="E327" s="6"/>
      <c r="G327" s="30" t="s">
        <v>12</v>
      </c>
      <c r="H327" s="31">
        <v>599</v>
      </c>
      <c r="I327" s="31">
        <v>100</v>
      </c>
      <c r="J327" s="8"/>
      <c r="K327" s="6"/>
    </row>
    <row r="328" spans="1:11">
      <c r="A328" s="18"/>
      <c r="B328" s="18"/>
      <c r="C328" s="18"/>
      <c r="D328" s="18"/>
      <c r="E328" s="18"/>
      <c r="G328" s="18"/>
      <c r="H328" s="18"/>
      <c r="I328" s="18"/>
      <c r="J328" s="18"/>
      <c r="K328" s="18"/>
    </row>
    <row r="329" spans="1:11">
      <c r="A329" s="16"/>
      <c r="B329" s="16"/>
      <c r="C329" s="16"/>
      <c r="D329" s="16"/>
      <c r="E329" s="16"/>
      <c r="G329" s="16"/>
      <c r="H329" s="16"/>
      <c r="I329" s="16"/>
      <c r="J329" s="16"/>
      <c r="K329" s="16"/>
    </row>
    <row r="330" spans="1:11">
      <c r="A330" s="17" t="s">
        <v>39</v>
      </c>
      <c r="B330" s="34" t="s">
        <v>40</v>
      </c>
      <c r="C330" t="s">
        <v>85</v>
      </c>
      <c r="D330" s="29">
        <f>(D333+J333)/2</f>
        <v>351.5</v>
      </c>
      <c r="E330" s="29">
        <f>(C333+I333)/2</f>
        <v>24.6</v>
      </c>
      <c r="F330" s="28">
        <f>((D333-D332)+(J333-J332))/2</f>
        <v>183.5</v>
      </c>
      <c r="G330" s="29">
        <f>100*(B333+H333)/(B332+B333+H332+H333)</f>
        <v>25.58659217877095</v>
      </c>
      <c r="H330" s="29">
        <f>(C335*D335+C336*D336+I335*J335+I336*J336)/(C335+C336+I335+I336)-((D333)+(J333))/2</f>
        <v>248.5</v>
      </c>
      <c r="I330" s="29">
        <f>100*(B333+H333)/(B333+B334+B335+H333+H334+H335)</f>
        <v>86.742424242424249</v>
      </c>
    </row>
    <row r="331" spans="1:11" ht="13.5" customHeight="1">
      <c r="A331" s="10" t="s">
        <v>2</v>
      </c>
      <c r="B331" s="10" t="s">
        <v>3</v>
      </c>
      <c r="C331" s="10" t="s">
        <v>4</v>
      </c>
      <c r="D331" s="10" t="s">
        <v>5</v>
      </c>
      <c r="E331" s="10" t="s">
        <v>6</v>
      </c>
      <c r="G331" s="10" t="s">
        <v>2</v>
      </c>
      <c r="H331" s="10" t="s">
        <v>3</v>
      </c>
      <c r="I331" s="10" t="s">
        <v>4</v>
      </c>
      <c r="J331" s="10" t="s">
        <v>5</v>
      </c>
      <c r="K331" s="10" t="s">
        <v>6</v>
      </c>
    </row>
    <row r="332" spans="1:11">
      <c r="A332" s="30" t="s">
        <v>7</v>
      </c>
      <c r="B332" s="31">
        <v>333</v>
      </c>
      <c r="C332" s="31">
        <v>71.599999999999994</v>
      </c>
      <c r="D332" s="31">
        <v>168</v>
      </c>
      <c r="E332" s="8"/>
      <c r="G332" s="30" t="s">
        <v>7</v>
      </c>
      <c r="H332" s="31">
        <v>333</v>
      </c>
      <c r="I332" s="31">
        <v>71.599999999999994</v>
      </c>
      <c r="J332" s="31">
        <v>168</v>
      </c>
      <c r="K332" s="8"/>
    </row>
    <row r="333" spans="1:11">
      <c r="A333" s="32" t="s">
        <v>8</v>
      </c>
      <c r="B333" s="33">
        <v>115</v>
      </c>
      <c r="C333" s="33">
        <v>24.7</v>
      </c>
      <c r="D333" s="33">
        <v>350</v>
      </c>
      <c r="E333" s="33">
        <v>814</v>
      </c>
      <c r="G333" s="32" t="s">
        <v>8</v>
      </c>
      <c r="H333" s="33">
        <v>114</v>
      </c>
      <c r="I333" s="33">
        <v>24.5</v>
      </c>
      <c r="J333" s="33">
        <v>353</v>
      </c>
      <c r="K333" s="33">
        <v>820</v>
      </c>
    </row>
    <row r="334" spans="1:11" ht="13.5" customHeight="1">
      <c r="A334" s="30" t="s">
        <v>9</v>
      </c>
      <c r="B334" s="31">
        <v>0</v>
      </c>
      <c r="C334" s="31">
        <v>0</v>
      </c>
      <c r="D334" s="8"/>
      <c r="E334" s="8"/>
      <c r="G334" s="30" t="s">
        <v>9</v>
      </c>
      <c r="H334" s="31">
        <v>0</v>
      </c>
      <c r="I334" s="31">
        <v>0</v>
      </c>
      <c r="J334" s="8"/>
      <c r="K334" s="8"/>
    </row>
    <row r="335" spans="1:11">
      <c r="A335" s="30" t="s">
        <v>10</v>
      </c>
      <c r="B335" s="31">
        <v>17</v>
      </c>
      <c r="C335" s="31">
        <v>3.6</v>
      </c>
      <c r="D335" s="31">
        <v>600</v>
      </c>
      <c r="E335" s="8"/>
      <c r="G335" s="30" t="s">
        <v>10</v>
      </c>
      <c r="H335" s="31">
        <v>18</v>
      </c>
      <c r="I335" s="31">
        <v>3.8</v>
      </c>
      <c r="J335" s="31">
        <v>600</v>
      </c>
      <c r="K335" s="8"/>
    </row>
    <row r="336" spans="1:11">
      <c r="A336" s="32" t="s">
        <v>11</v>
      </c>
      <c r="B336" s="33">
        <v>0</v>
      </c>
      <c r="C336" s="33">
        <v>0</v>
      </c>
      <c r="D336" s="33">
        <v>567</v>
      </c>
      <c r="E336" s="33">
        <v>733</v>
      </c>
      <c r="G336" s="32" t="s">
        <v>11</v>
      </c>
      <c r="H336" s="33">
        <v>0</v>
      </c>
      <c r="I336" s="33">
        <v>0</v>
      </c>
      <c r="J336" s="33">
        <v>569</v>
      </c>
      <c r="K336" s="33">
        <v>732</v>
      </c>
    </row>
    <row r="337" spans="1:11">
      <c r="A337" s="30" t="s">
        <v>12</v>
      </c>
      <c r="B337" s="31">
        <v>465</v>
      </c>
      <c r="C337" s="31">
        <v>100</v>
      </c>
      <c r="D337" s="8"/>
      <c r="E337" s="6"/>
      <c r="G337" s="30" t="s">
        <v>12</v>
      </c>
      <c r="H337" s="31">
        <v>465</v>
      </c>
      <c r="I337" s="31">
        <v>100</v>
      </c>
      <c r="J337" s="8"/>
      <c r="K337" s="6"/>
    </row>
    <row r="338" spans="1:11">
      <c r="A338" s="18"/>
      <c r="B338" s="18"/>
      <c r="C338" s="18"/>
      <c r="D338" s="18"/>
      <c r="E338" s="18"/>
      <c r="G338" s="18"/>
      <c r="H338" s="18"/>
      <c r="I338" s="18"/>
      <c r="J338" s="18"/>
      <c r="K338" s="18"/>
    </row>
    <row r="340" spans="1:11">
      <c r="A340" s="17" t="s">
        <v>39</v>
      </c>
      <c r="B340" s="34" t="s">
        <v>40</v>
      </c>
      <c r="C340" t="s">
        <v>86</v>
      </c>
      <c r="D340" s="29">
        <f>(D343+J343)/2</f>
        <v>388</v>
      </c>
      <c r="E340" s="29">
        <f>(C343+I343)/2</f>
        <v>7.75</v>
      </c>
      <c r="F340" s="28">
        <f>((D343-D342)+(J343-J342))/2</f>
        <v>230</v>
      </c>
      <c r="G340" s="29">
        <f>100*(B343+H343)/(B342+B343+H342+H343)</f>
        <v>7.9476390836839643</v>
      </c>
      <c r="H340" s="29">
        <f>(C345*D345+C346*D346+I345*J345+I346*J346)/(C345+C346+I345+I346)-((D343)+(J343))/2</f>
        <v>464.41935483870964</v>
      </c>
      <c r="I340" s="29">
        <f>100*(B343+H343)/(B343+B344+B345+H343+H344+H345)</f>
        <v>87.628865979381445</v>
      </c>
    </row>
    <row r="341" spans="1:11" ht="13.5" customHeight="1">
      <c r="A341" s="10" t="s">
        <v>2</v>
      </c>
      <c r="B341" s="10" t="s">
        <v>3</v>
      </c>
      <c r="C341" s="10" t="s">
        <v>4</v>
      </c>
      <c r="D341" s="10" t="s">
        <v>5</v>
      </c>
      <c r="E341" s="10" t="s">
        <v>6</v>
      </c>
      <c r="G341" s="10" t="s">
        <v>2</v>
      </c>
      <c r="H341" s="10" t="s">
        <v>3</v>
      </c>
      <c r="I341" s="10" t="s">
        <v>4</v>
      </c>
      <c r="J341" s="10" t="s">
        <v>5</v>
      </c>
      <c r="K341" s="10" t="s">
        <v>6</v>
      </c>
    </row>
    <row r="342" spans="1:11">
      <c r="A342" s="30" t="s">
        <v>7</v>
      </c>
      <c r="B342" s="31">
        <v>1967</v>
      </c>
      <c r="C342" s="31">
        <v>90.4</v>
      </c>
      <c r="D342" s="31">
        <v>157</v>
      </c>
      <c r="E342" s="8"/>
      <c r="G342" s="30" t="s">
        <v>7</v>
      </c>
      <c r="H342" s="31">
        <v>1971</v>
      </c>
      <c r="I342" s="31">
        <v>90.6</v>
      </c>
      <c r="J342" s="31">
        <v>159</v>
      </c>
      <c r="K342" s="8"/>
    </row>
    <row r="343" spans="1:11">
      <c r="A343" s="32" t="s">
        <v>8</v>
      </c>
      <c r="B343" s="33">
        <v>171</v>
      </c>
      <c r="C343" s="33">
        <v>7.8</v>
      </c>
      <c r="D343" s="33">
        <v>388</v>
      </c>
      <c r="E343" s="33">
        <v>1182</v>
      </c>
      <c r="G343" s="32" t="s">
        <v>8</v>
      </c>
      <c r="H343" s="33">
        <v>169</v>
      </c>
      <c r="I343" s="33">
        <v>7.7</v>
      </c>
      <c r="J343" s="33">
        <v>388</v>
      </c>
      <c r="K343" s="33">
        <v>1189</v>
      </c>
    </row>
    <row r="344" spans="1:11" ht="13.5" customHeight="1">
      <c r="A344" s="30" t="s">
        <v>9</v>
      </c>
      <c r="B344" s="31">
        <v>1</v>
      </c>
      <c r="C344" s="31">
        <v>0</v>
      </c>
      <c r="D344" s="8"/>
      <c r="E344" s="8"/>
      <c r="G344" s="30" t="s">
        <v>9</v>
      </c>
      <c r="H344" s="31">
        <v>1</v>
      </c>
      <c r="I344" s="31">
        <v>0</v>
      </c>
      <c r="J344" s="8"/>
      <c r="K344" s="8"/>
    </row>
    <row r="345" spans="1:11">
      <c r="A345" s="30" t="s">
        <v>10</v>
      </c>
      <c r="B345" s="31">
        <v>24</v>
      </c>
      <c r="C345" s="31">
        <v>1.1000000000000001</v>
      </c>
      <c r="D345" s="31">
        <v>850</v>
      </c>
      <c r="E345" s="8"/>
      <c r="G345" s="30" t="s">
        <v>10</v>
      </c>
      <c r="H345" s="31">
        <v>22</v>
      </c>
      <c r="I345" s="31">
        <v>1</v>
      </c>
      <c r="J345" s="31">
        <v>850</v>
      </c>
      <c r="K345" s="8"/>
    </row>
    <row r="346" spans="1:11">
      <c r="A346" s="32" t="s">
        <v>11</v>
      </c>
      <c r="B346" s="33">
        <v>12</v>
      </c>
      <c r="C346" s="33">
        <v>0.5</v>
      </c>
      <c r="D346" s="33">
        <v>857</v>
      </c>
      <c r="E346" s="33">
        <v>1144</v>
      </c>
      <c r="G346" s="32" t="s">
        <v>11</v>
      </c>
      <c r="H346" s="33">
        <v>12</v>
      </c>
      <c r="I346" s="33">
        <v>0.5</v>
      </c>
      <c r="J346" s="33">
        <v>858</v>
      </c>
      <c r="K346" s="33">
        <v>1143</v>
      </c>
    </row>
    <row r="347" spans="1:11">
      <c r="A347" s="30" t="s">
        <v>12</v>
      </c>
      <c r="B347" s="31">
        <v>2175</v>
      </c>
      <c r="C347" s="31">
        <v>100</v>
      </c>
      <c r="D347" s="8"/>
      <c r="E347" s="6"/>
      <c r="G347" s="30" t="s">
        <v>12</v>
      </c>
      <c r="H347" s="31">
        <v>2175</v>
      </c>
      <c r="I347" s="31">
        <v>100</v>
      </c>
      <c r="J347" s="8"/>
      <c r="K347" s="6"/>
    </row>
    <row r="348" spans="1:11">
      <c r="A348" s="18"/>
      <c r="B348" s="18"/>
      <c r="C348" s="18"/>
      <c r="D348" s="18"/>
      <c r="E348" s="18"/>
      <c r="G348" s="18"/>
      <c r="H348" s="18"/>
      <c r="I348" s="18"/>
      <c r="J348" s="18"/>
      <c r="K348" s="18"/>
    </row>
    <row r="349" spans="1:11">
      <c r="A349" s="16"/>
      <c r="B349" s="16"/>
      <c r="C349" s="16"/>
      <c r="D349" s="16"/>
      <c r="E349" s="16"/>
      <c r="G349" s="16"/>
      <c r="H349" s="16"/>
      <c r="I349" s="16"/>
      <c r="J349" s="16"/>
      <c r="K349" s="16"/>
    </row>
    <row r="350" spans="1:11">
      <c r="A350" s="17" t="s">
        <v>39</v>
      </c>
      <c r="B350" t="s">
        <v>120</v>
      </c>
      <c r="C350" t="s">
        <v>121</v>
      </c>
      <c r="D350" s="29">
        <f>(D353+J353)/2</f>
        <v>464</v>
      </c>
      <c r="E350" s="29">
        <f>(C353+I353)/2</f>
        <v>8.9</v>
      </c>
      <c r="F350" s="28">
        <f>((D353-D352)+(J353-J352))/2</f>
        <v>298.5</v>
      </c>
      <c r="G350" s="29">
        <f>100*(B353+H353)/(B352+B353+H352+H353)</f>
        <v>9.022556390977444</v>
      </c>
      <c r="H350" s="29">
        <f>(C355*D355+C356*D356+I355*J355+I356*J356)/(C355+C356+I355+I356)-((D353)+(J353))/2</f>
        <v>-464</v>
      </c>
      <c r="I350" s="29">
        <f>100*(B353+H353)/(B353+B354+B355+H353+H354+H355)</f>
        <v>94.736842105263165</v>
      </c>
    </row>
    <row r="351" spans="1:11" ht="13.5" customHeight="1">
      <c r="A351" s="10" t="s">
        <v>2</v>
      </c>
      <c r="B351" s="10" t="s">
        <v>3</v>
      </c>
      <c r="C351" s="10" t="s">
        <v>4</v>
      </c>
      <c r="D351" s="10" t="s">
        <v>5</v>
      </c>
      <c r="E351" s="10" t="s">
        <v>6</v>
      </c>
      <c r="G351" s="10" t="s">
        <v>2</v>
      </c>
      <c r="H351" s="10" t="s">
        <v>3</v>
      </c>
      <c r="I351" s="10" t="s">
        <v>4</v>
      </c>
      <c r="J351" s="10" t="s">
        <v>5</v>
      </c>
      <c r="K351" s="10" t="s">
        <v>6</v>
      </c>
    </row>
    <row r="352" spans="1:11">
      <c r="A352" s="11" t="s">
        <v>7</v>
      </c>
      <c r="B352" s="12">
        <v>181</v>
      </c>
      <c r="C352" s="12">
        <v>90</v>
      </c>
      <c r="D352" s="12">
        <v>166</v>
      </c>
      <c r="E352" s="8"/>
      <c r="G352" s="11" t="s">
        <v>7</v>
      </c>
      <c r="H352" s="12">
        <v>182</v>
      </c>
      <c r="I352" s="12">
        <v>90</v>
      </c>
      <c r="J352" s="12">
        <v>165</v>
      </c>
      <c r="K352" s="8"/>
    </row>
    <row r="353" spans="1:11">
      <c r="A353" s="10" t="s">
        <v>8</v>
      </c>
      <c r="B353" s="13">
        <v>18</v>
      </c>
      <c r="C353" s="13">
        <v>8.9</v>
      </c>
      <c r="D353" s="13">
        <v>466</v>
      </c>
      <c r="E353" s="13">
        <v>888</v>
      </c>
      <c r="G353" s="10" t="s">
        <v>8</v>
      </c>
      <c r="H353" s="13">
        <v>18</v>
      </c>
      <c r="I353" s="13">
        <v>8.9</v>
      </c>
      <c r="J353" s="13">
        <v>462</v>
      </c>
      <c r="K353" s="13">
        <v>888</v>
      </c>
    </row>
    <row r="354" spans="1:11">
      <c r="A354" s="11" t="s">
        <v>9</v>
      </c>
      <c r="B354" s="12">
        <v>1</v>
      </c>
      <c r="C354" s="12">
        <v>0.4</v>
      </c>
      <c r="D354" s="8"/>
      <c r="E354" s="8"/>
      <c r="G354" s="11" t="s">
        <v>9</v>
      </c>
      <c r="H354" s="12">
        <v>1</v>
      </c>
      <c r="I354" s="12">
        <v>0.4</v>
      </c>
      <c r="J354" s="12">
        <v>1418</v>
      </c>
      <c r="K354" s="8"/>
    </row>
    <row r="355" spans="1:11">
      <c r="A355" s="11" t="s">
        <v>10</v>
      </c>
      <c r="B355" s="12">
        <v>0</v>
      </c>
      <c r="C355" s="12">
        <v>0</v>
      </c>
      <c r="D355" s="8"/>
      <c r="E355" s="8"/>
      <c r="G355" s="11" t="s">
        <v>10</v>
      </c>
      <c r="H355" s="12">
        <v>0</v>
      </c>
      <c r="I355" s="12">
        <v>0</v>
      </c>
      <c r="J355" s="8"/>
      <c r="K355" s="8"/>
    </row>
    <row r="356" spans="1:11">
      <c r="A356" s="11" t="s">
        <v>11</v>
      </c>
      <c r="B356" s="12">
        <v>1</v>
      </c>
      <c r="C356" s="12">
        <v>0.4</v>
      </c>
      <c r="D356" s="8"/>
      <c r="E356" s="8"/>
      <c r="G356" s="11" t="s">
        <v>11</v>
      </c>
      <c r="H356" s="12">
        <v>1</v>
      </c>
      <c r="I356" s="12">
        <v>0.4</v>
      </c>
      <c r="J356" s="8"/>
      <c r="K356" s="8"/>
    </row>
    <row r="357" spans="1:11">
      <c r="A357" s="10" t="s">
        <v>12</v>
      </c>
      <c r="B357" s="13">
        <v>201</v>
      </c>
      <c r="C357" s="13">
        <v>100</v>
      </c>
      <c r="D357" s="9"/>
      <c r="E357" s="7"/>
      <c r="G357" s="11" t="s">
        <v>12</v>
      </c>
      <c r="H357" s="12">
        <v>202</v>
      </c>
      <c r="I357" s="12">
        <v>100</v>
      </c>
      <c r="J357" s="8"/>
      <c r="K357" s="8"/>
    </row>
    <row r="358" spans="1:11">
      <c r="A358" s="18"/>
      <c r="B358" s="18"/>
      <c r="C358" s="18"/>
      <c r="D358" s="18"/>
      <c r="E358" s="18"/>
      <c r="G358" s="18"/>
      <c r="H358" s="18"/>
      <c r="I358" s="18"/>
      <c r="J358" s="18"/>
      <c r="K358" s="18"/>
    </row>
    <row r="359" spans="1:11">
      <c r="A359" s="16"/>
      <c r="B359" s="16"/>
      <c r="C359" s="16"/>
      <c r="D359" s="16"/>
      <c r="E359" s="16"/>
      <c r="G359" s="16"/>
      <c r="H359" s="16"/>
      <c r="I359" s="16"/>
      <c r="J359" s="16"/>
      <c r="K359" s="16"/>
    </row>
    <row r="360" spans="1:11">
      <c r="A360" s="17" t="s">
        <v>39</v>
      </c>
      <c r="B360" t="s">
        <v>120</v>
      </c>
      <c r="C360" t="s">
        <v>122</v>
      </c>
      <c r="D360" s="29">
        <f>(D363+J363)/2</f>
        <v>494.5</v>
      </c>
      <c r="E360" s="29">
        <f>(C363+I363)/2</f>
        <v>1.3</v>
      </c>
      <c r="F360" s="28">
        <f>((D363-D362)+(J363-J362))/2</f>
        <v>310</v>
      </c>
      <c r="G360" s="29">
        <f>100*(B363+H363)/(B362+B363+H362+H363)</f>
        <v>1.3888888888888888</v>
      </c>
      <c r="H360" s="29">
        <f>(C365*D365+C366*D366+I365*J365+I366*J366)/(C365+C366+I365+I366)-((D363)+(J363))/2</f>
        <v>-494.5</v>
      </c>
      <c r="I360" s="29">
        <f>100*(B363+H363)/(B363+B364+B365+H363+H364+H365)</f>
        <v>100</v>
      </c>
    </row>
    <row r="361" spans="1:11" ht="13.5" customHeight="1">
      <c r="A361" s="10" t="s">
        <v>2</v>
      </c>
      <c r="B361" s="10" t="s">
        <v>3</v>
      </c>
      <c r="C361" s="10" t="s">
        <v>4</v>
      </c>
      <c r="D361" s="10" t="s">
        <v>5</v>
      </c>
      <c r="E361" s="10" t="s">
        <v>6</v>
      </c>
      <c r="G361" s="10" t="s">
        <v>2</v>
      </c>
      <c r="H361" s="10" t="s">
        <v>3</v>
      </c>
      <c r="I361" s="10" t="s">
        <v>4</v>
      </c>
      <c r="J361" s="10" t="s">
        <v>5</v>
      </c>
      <c r="K361" s="10" t="s">
        <v>6</v>
      </c>
    </row>
    <row r="362" spans="1:11">
      <c r="A362" s="11" t="s">
        <v>7</v>
      </c>
      <c r="B362" s="12">
        <v>71</v>
      </c>
      <c r="C362" s="12">
        <v>94.6</v>
      </c>
      <c r="D362" s="12">
        <v>184</v>
      </c>
      <c r="E362" s="8"/>
      <c r="G362" s="11" t="s">
        <v>7</v>
      </c>
      <c r="H362" s="12">
        <v>71</v>
      </c>
      <c r="I362" s="12">
        <v>94.6</v>
      </c>
      <c r="J362" s="12">
        <v>185</v>
      </c>
      <c r="K362" s="8"/>
    </row>
    <row r="363" spans="1:11">
      <c r="A363" s="10" t="s">
        <v>8</v>
      </c>
      <c r="B363" s="13">
        <v>1</v>
      </c>
      <c r="C363" s="13">
        <v>1.3</v>
      </c>
      <c r="D363" s="13">
        <v>496</v>
      </c>
      <c r="E363" s="13">
        <v>930</v>
      </c>
      <c r="G363" s="10" t="s">
        <v>8</v>
      </c>
      <c r="H363" s="13">
        <v>1</v>
      </c>
      <c r="I363" s="13">
        <v>1.3</v>
      </c>
      <c r="J363" s="13">
        <v>493</v>
      </c>
      <c r="K363" s="13">
        <v>930</v>
      </c>
    </row>
    <row r="364" spans="1:11">
      <c r="A364" s="11" t="s">
        <v>9</v>
      </c>
      <c r="B364" s="12">
        <v>0</v>
      </c>
      <c r="C364" s="12">
        <v>0</v>
      </c>
      <c r="D364" s="12">
        <v>1432</v>
      </c>
      <c r="E364" s="8"/>
      <c r="G364" s="11" t="s">
        <v>9</v>
      </c>
      <c r="H364" s="12">
        <v>0</v>
      </c>
      <c r="I364" s="12">
        <v>0</v>
      </c>
      <c r="J364" s="12">
        <v>1425</v>
      </c>
      <c r="K364" s="8"/>
    </row>
    <row r="365" spans="1:11">
      <c r="A365" s="11" t="s">
        <v>10</v>
      </c>
      <c r="B365" s="12">
        <v>0</v>
      </c>
      <c r="C365" s="12">
        <v>0</v>
      </c>
      <c r="D365" s="8"/>
      <c r="E365" s="8"/>
      <c r="G365" s="11" t="s">
        <v>10</v>
      </c>
      <c r="H365" s="12">
        <v>0</v>
      </c>
      <c r="I365" s="12">
        <v>0</v>
      </c>
      <c r="J365" s="8"/>
      <c r="K365" s="8"/>
    </row>
    <row r="366" spans="1:11">
      <c r="A366" s="11" t="s">
        <v>11</v>
      </c>
      <c r="B366" s="12">
        <v>3</v>
      </c>
      <c r="C366" s="12">
        <v>4</v>
      </c>
      <c r="D366" s="8"/>
      <c r="E366" s="8"/>
      <c r="G366" s="11" t="s">
        <v>11</v>
      </c>
      <c r="H366" s="12">
        <v>3</v>
      </c>
      <c r="I366" s="12">
        <v>4</v>
      </c>
      <c r="J366" s="8"/>
      <c r="K366" s="8"/>
    </row>
    <row r="367" spans="1:11">
      <c r="A367" s="11" t="s">
        <v>12</v>
      </c>
      <c r="B367" s="12">
        <v>75</v>
      </c>
      <c r="C367" s="12">
        <v>100</v>
      </c>
      <c r="D367" s="8"/>
      <c r="E367" s="6"/>
      <c r="G367" s="11" t="s">
        <v>12</v>
      </c>
      <c r="H367" s="12">
        <v>75</v>
      </c>
      <c r="I367" s="12">
        <v>100</v>
      </c>
      <c r="J367" s="8"/>
      <c r="K367" s="8"/>
    </row>
    <row r="368" spans="1:11">
      <c r="A368" s="18"/>
      <c r="B368" s="18"/>
      <c r="C368" s="18"/>
      <c r="D368" s="18"/>
      <c r="E368" s="18"/>
      <c r="G368" s="18"/>
      <c r="H368" s="18"/>
      <c r="I368" s="18"/>
      <c r="J368" s="18"/>
      <c r="K368" s="18"/>
    </row>
    <row r="369" spans="1:11">
      <c r="A369" s="16"/>
      <c r="B369" s="16"/>
      <c r="C369" s="16"/>
      <c r="D369" s="16"/>
      <c r="E369" s="16"/>
      <c r="G369" s="16"/>
      <c r="H369" s="16"/>
      <c r="I369" s="16"/>
      <c r="J369" s="16"/>
      <c r="K369" s="16"/>
    </row>
    <row r="370" spans="1:11">
      <c r="A370" s="17" t="s">
        <v>39</v>
      </c>
      <c r="B370" t="s">
        <v>120</v>
      </c>
      <c r="C370" t="s">
        <v>123</v>
      </c>
      <c r="D370" s="29">
        <f>(D373+J373)/2</f>
        <v>427.5</v>
      </c>
      <c r="E370" s="29">
        <f>(C373+I373)/2</f>
        <v>4.5</v>
      </c>
      <c r="F370" s="28">
        <f>((D373-D372)+(J373-J372))/2</f>
        <v>222</v>
      </c>
      <c r="G370" s="29">
        <f>100*(B373+H373)/(B372+B373+H372+H373)</f>
        <v>4.6511627906976747</v>
      </c>
      <c r="H370" s="29">
        <f>(C375*D375+C376*D376+I375*J375+I376*J376)/(C375+C376+I375+I376)-((D373)+(J373))/2</f>
        <v>-427.5</v>
      </c>
      <c r="I370" s="29">
        <f>100*(B373+H373)/(B373+B374+B375+H373+H374+H375)</f>
        <v>100</v>
      </c>
    </row>
    <row r="371" spans="1:11" ht="13.5" customHeight="1">
      <c r="A371" s="10" t="s">
        <v>2</v>
      </c>
      <c r="B371" s="10" t="s">
        <v>3</v>
      </c>
      <c r="C371" s="10" t="s">
        <v>4</v>
      </c>
      <c r="D371" s="10" t="s">
        <v>5</v>
      </c>
      <c r="E371" s="10" t="s">
        <v>6</v>
      </c>
      <c r="G371" s="10" t="s">
        <v>2</v>
      </c>
      <c r="H371" s="10" t="s">
        <v>3</v>
      </c>
      <c r="I371" s="10" t="s">
        <v>4</v>
      </c>
      <c r="J371" s="10" t="s">
        <v>5</v>
      </c>
      <c r="K371" s="10" t="s">
        <v>6</v>
      </c>
    </row>
    <row r="372" spans="1:11">
      <c r="A372" s="11" t="s">
        <v>7</v>
      </c>
      <c r="B372" s="12">
        <v>41</v>
      </c>
      <c r="C372" s="12">
        <v>93.1</v>
      </c>
      <c r="D372" s="12">
        <v>205</v>
      </c>
      <c r="E372" s="8"/>
      <c r="G372" s="11" t="s">
        <v>7</v>
      </c>
      <c r="H372" s="12">
        <v>41</v>
      </c>
      <c r="I372" s="12">
        <v>93.1</v>
      </c>
      <c r="J372" s="12">
        <v>206</v>
      </c>
      <c r="K372" s="8"/>
    </row>
    <row r="373" spans="1:11">
      <c r="A373" s="10" t="s">
        <v>8</v>
      </c>
      <c r="B373" s="13">
        <v>2</v>
      </c>
      <c r="C373" s="13">
        <v>4.5</v>
      </c>
      <c r="D373" s="13">
        <v>429</v>
      </c>
      <c r="E373" s="13">
        <v>866</v>
      </c>
      <c r="G373" s="10" t="s">
        <v>8</v>
      </c>
      <c r="H373" s="13">
        <v>2</v>
      </c>
      <c r="I373" s="13">
        <v>4.5</v>
      </c>
      <c r="J373" s="13">
        <v>426</v>
      </c>
      <c r="K373" s="13">
        <v>866</v>
      </c>
    </row>
    <row r="374" spans="1:11">
      <c r="A374" s="11" t="s">
        <v>9</v>
      </c>
      <c r="B374" s="12">
        <v>0</v>
      </c>
      <c r="C374" s="12">
        <v>0</v>
      </c>
      <c r="D374" s="12">
        <v>1368</v>
      </c>
      <c r="E374" s="8"/>
      <c r="G374" s="11" t="s">
        <v>9</v>
      </c>
      <c r="H374" s="12">
        <v>0</v>
      </c>
      <c r="I374" s="12">
        <v>0</v>
      </c>
      <c r="J374" s="12">
        <v>1361</v>
      </c>
      <c r="K374" s="8"/>
    </row>
    <row r="375" spans="1:11">
      <c r="A375" s="11" t="s">
        <v>10</v>
      </c>
      <c r="B375" s="12">
        <v>0</v>
      </c>
      <c r="C375" s="12">
        <v>0</v>
      </c>
      <c r="D375" s="8"/>
      <c r="E375" s="8"/>
      <c r="G375" s="11" t="s">
        <v>10</v>
      </c>
      <c r="H375" s="12">
        <v>0</v>
      </c>
      <c r="I375" s="12">
        <v>0</v>
      </c>
      <c r="J375" s="8"/>
      <c r="K375" s="8"/>
    </row>
    <row r="376" spans="1:11">
      <c r="A376" s="11" t="s">
        <v>11</v>
      </c>
      <c r="B376" s="12">
        <v>1</v>
      </c>
      <c r="C376" s="12">
        <v>2.2000000000000002</v>
      </c>
      <c r="D376" s="8"/>
      <c r="E376" s="8"/>
      <c r="G376" s="11" t="s">
        <v>11</v>
      </c>
      <c r="H376" s="12">
        <v>1</v>
      </c>
      <c r="I376" s="12">
        <v>2.2000000000000002</v>
      </c>
      <c r="J376" s="8"/>
      <c r="K376" s="8"/>
    </row>
    <row r="377" spans="1:11">
      <c r="A377" s="11" t="s">
        <v>12</v>
      </c>
      <c r="B377" s="12">
        <v>44</v>
      </c>
      <c r="C377" s="12">
        <v>100</v>
      </c>
      <c r="D377" s="8"/>
      <c r="E377" s="8"/>
      <c r="G377" s="11" t="s">
        <v>12</v>
      </c>
      <c r="H377" s="12">
        <v>44</v>
      </c>
      <c r="I377" s="12">
        <v>100</v>
      </c>
      <c r="J377" s="8"/>
      <c r="K377" s="8"/>
    </row>
    <row r="378" spans="1:11">
      <c r="A378" s="18"/>
      <c r="B378" s="18"/>
      <c r="C378" s="18"/>
      <c r="D378" s="18"/>
      <c r="E378" s="18"/>
      <c r="G378" s="18"/>
      <c r="H378" s="18"/>
      <c r="I378" s="18"/>
      <c r="J378" s="18"/>
      <c r="K378" s="18"/>
    </row>
    <row r="379" spans="1:11">
      <c r="A379" s="16"/>
      <c r="B379" s="16"/>
      <c r="C379" s="16"/>
      <c r="D379" s="16"/>
      <c r="E379" s="16"/>
      <c r="G379" s="16"/>
      <c r="H379" s="16"/>
      <c r="I379" s="16"/>
      <c r="J379" s="16"/>
      <c r="K379" s="16"/>
    </row>
    <row r="380" spans="1:11">
      <c r="A380" s="17" t="s">
        <v>39</v>
      </c>
      <c r="B380" t="s">
        <v>120</v>
      </c>
      <c r="C380" t="s">
        <v>124</v>
      </c>
      <c r="D380" s="29">
        <f>(D383+J383)/2</f>
        <v>433</v>
      </c>
      <c r="E380" s="29">
        <f>(C383+I383)/2</f>
        <v>23.6</v>
      </c>
      <c r="F380" s="28">
        <f>((D383-D382)+(J383-J382))/2</f>
        <v>115</v>
      </c>
      <c r="G380" s="29">
        <f>100*(B383+H383)/(B382+B383+H382+H383)</f>
        <v>26.666666666666668</v>
      </c>
      <c r="H380" s="29" t="e">
        <f>(C385*D385+C386*D386+I385*J385+I386*J386)/(C385+C386+I385+I386)-((D383)+(J383))/2</f>
        <v>#DIV/0!</v>
      </c>
      <c r="I380" s="29">
        <f>100*(B383+H383)/(B383+B384+B385+H383+H384+H385)</f>
        <v>66.666666666666671</v>
      </c>
    </row>
    <row r="381" spans="1:11" ht="13.5" customHeight="1">
      <c r="A381" s="10" t="s">
        <v>2</v>
      </c>
      <c r="B381" s="10" t="s">
        <v>3</v>
      </c>
      <c r="C381" s="10" t="s">
        <v>4</v>
      </c>
      <c r="D381" s="10" t="s">
        <v>5</v>
      </c>
      <c r="E381" s="10" t="s">
        <v>6</v>
      </c>
      <c r="G381" s="10" t="s">
        <v>2</v>
      </c>
      <c r="H381" s="10" t="s">
        <v>3</v>
      </c>
      <c r="I381" s="10" t="s">
        <v>4</v>
      </c>
      <c r="J381" s="10" t="s">
        <v>5</v>
      </c>
      <c r="K381" s="10" t="s">
        <v>6</v>
      </c>
    </row>
    <row r="382" spans="1:11">
      <c r="A382" s="11" t="s">
        <v>7</v>
      </c>
      <c r="B382" s="12">
        <v>5</v>
      </c>
      <c r="C382" s="12">
        <v>62.5</v>
      </c>
      <c r="D382" s="12">
        <v>322</v>
      </c>
      <c r="E382" s="8"/>
      <c r="G382" s="11" t="s">
        <v>7</v>
      </c>
      <c r="H382" s="12">
        <v>6</v>
      </c>
      <c r="I382" s="12">
        <v>66.599999999999994</v>
      </c>
      <c r="J382" s="12">
        <v>314</v>
      </c>
      <c r="K382" s="8"/>
    </row>
    <row r="383" spans="1:11">
      <c r="A383" s="10" t="s">
        <v>8</v>
      </c>
      <c r="B383" s="13">
        <v>2</v>
      </c>
      <c r="C383" s="13">
        <v>25</v>
      </c>
      <c r="D383" s="13">
        <v>433</v>
      </c>
      <c r="E383" s="13">
        <v>781</v>
      </c>
      <c r="G383" s="10" t="s">
        <v>8</v>
      </c>
      <c r="H383" s="13">
        <v>2</v>
      </c>
      <c r="I383" s="13">
        <v>22.2</v>
      </c>
      <c r="J383" s="13">
        <v>433</v>
      </c>
      <c r="K383" s="13">
        <v>781</v>
      </c>
    </row>
    <row r="384" spans="1:11">
      <c r="A384" s="11" t="s">
        <v>9</v>
      </c>
      <c r="B384" s="12">
        <v>1</v>
      </c>
      <c r="C384" s="12">
        <v>12.5</v>
      </c>
      <c r="D384" s="12">
        <v>713</v>
      </c>
      <c r="E384" s="8"/>
      <c r="G384" s="11" t="s">
        <v>9</v>
      </c>
      <c r="H384" s="12">
        <v>1</v>
      </c>
      <c r="I384" s="12">
        <v>11.1</v>
      </c>
      <c r="J384" s="12">
        <v>1310</v>
      </c>
      <c r="K384" s="8"/>
    </row>
    <row r="385" spans="1:11">
      <c r="A385" s="11" t="s">
        <v>10</v>
      </c>
      <c r="B385" s="12">
        <v>0</v>
      </c>
      <c r="C385" s="12">
        <v>0</v>
      </c>
      <c r="D385" s="8"/>
      <c r="E385" s="8"/>
      <c r="G385" s="11" t="s">
        <v>10</v>
      </c>
      <c r="H385" s="12">
        <v>0</v>
      </c>
      <c r="I385" s="12">
        <v>0</v>
      </c>
      <c r="J385" s="8"/>
      <c r="K385" s="8"/>
    </row>
    <row r="386" spans="1:11">
      <c r="A386" s="11" t="s">
        <v>11</v>
      </c>
      <c r="B386" s="12">
        <v>0</v>
      </c>
      <c r="C386" s="12">
        <v>0</v>
      </c>
      <c r="D386" s="8"/>
      <c r="E386" s="8"/>
      <c r="G386" s="11" t="s">
        <v>11</v>
      </c>
      <c r="H386" s="12">
        <v>0</v>
      </c>
      <c r="I386" s="12">
        <v>0</v>
      </c>
      <c r="J386" s="8"/>
      <c r="K386" s="8"/>
    </row>
    <row r="387" spans="1:11">
      <c r="A387" s="11" t="s">
        <v>12</v>
      </c>
      <c r="B387" s="12">
        <v>8</v>
      </c>
      <c r="C387" s="12">
        <v>100</v>
      </c>
      <c r="D387" s="8"/>
      <c r="E387" s="8"/>
      <c r="G387" s="11" t="s">
        <v>12</v>
      </c>
      <c r="H387" s="12">
        <v>9</v>
      </c>
      <c r="I387" s="12">
        <v>100</v>
      </c>
      <c r="J387" s="8"/>
      <c r="K387" s="6"/>
    </row>
    <row r="388" spans="1:11">
      <c r="A388" s="18"/>
      <c r="B388" s="18"/>
      <c r="C388" s="18"/>
      <c r="D388" s="18"/>
      <c r="E388" s="18"/>
      <c r="G388" s="18"/>
      <c r="H388" s="18"/>
      <c r="I388" s="18"/>
      <c r="J388" s="18"/>
      <c r="K388" s="18"/>
    </row>
    <row r="389" spans="1:11">
      <c r="A389" s="16"/>
      <c r="B389" s="16"/>
      <c r="C389" s="16"/>
      <c r="D389" s="16"/>
      <c r="E389" s="16"/>
      <c r="G389" s="16"/>
      <c r="H389" s="16"/>
      <c r="I389" s="16"/>
      <c r="J389" s="16"/>
      <c r="K389" s="16"/>
    </row>
    <row r="390" spans="1:11">
      <c r="A390" s="17" t="s">
        <v>39</v>
      </c>
      <c r="B390" t="s">
        <v>120</v>
      </c>
      <c r="C390" t="s">
        <v>125</v>
      </c>
      <c r="D390" s="29">
        <f>(D393+J393)/2</f>
        <v>554.5</v>
      </c>
      <c r="E390" s="29">
        <f>(C393+I393)/2</f>
        <v>12.5</v>
      </c>
      <c r="F390" s="28">
        <f>((D393-D392)+(J393-J392))/2</f>
        <v>292.5</v>
      </c>
      <c r="G390" s="29">
        <f>100*(B393+H393)/(B392+B393+H392+H393)</f>
        <v>12.5</v>
      </c>
      <c r="H390" s="29" t="e">
        <f>(C395*D395+C396*D396+I395*J395+I396*J396)/(C395+C396+I395+I396)-((D393)+(J393))/2</f>
        <v>#DIV/0!</v>
      </c>
      <c r="I390" s="29">
        <f>100*(B393+H393)/(B393+B394+B395+H393+H394+H395)</f>
        <v>100</v>
      </c>
    </row>
    <row r="391" spans="1:11" ht="13.5" customHeight="1">
      <c r="A391" s="10" t="s">
        <v>2</v>
      </c>
      <c r="B391" s="10" t="s">
        <v>3</v>
      </c>
      <c r="C391" s="10" t="s">
        <v>4</v>
      </c>
      <c r="D391" s="10" t="s">
        <v>5</v>
      </c>
      <c r="E391" s="10" t="s">
        <v>6</v>
      </c>
      <c r="G391" s="10" t="s">
        <v>2</v>
      </c>
      <c r="H391" s="10" t="s">
        <v>3</v>
      </c>
      <c r="I391" s="10" t="s">
        <v>4</v>
      </c>
      <c r="J391" s="10" t="s">
        <v>5</v>
      </c>
      <c r="K391" s="10" t="s">
        <v>6</v>
      </c>
    </row>
    <row r="392" spans="1:11">
      <c r="A392" s="11" t="s">
        <v>7</v>
      </c>
      <c r="B392" s="12">
        <v>14</v>
      </c>
      <c r="C392" s="12">
        <v>87.5</v>
      </c>
      <c r="D392" s="12">
        <v>262</v>
      </c>
      <c r="E392" s="8"/>
      <c r="G392" s="11" t="s">
        <v>7</v>
      </c>
      <c r="H392" s="12">
        <v>14</v>
      </c>
      <c r="I392" s="12">
        <v>87.5</v>
      </c>
      <c r="J392" s="12">
        <v>262</v>
      </c>
      <c r="K392" s="8"/>
    </row>
    <row r="393" spans="1:11">
      <c r="A393" s="10" t="s">
        <v>8</v>
      </c>
      <c r="B393" s="13">
        <v>2</v>
      </c>
      <c r="C393" s="13">
        <v>12.5</v>
      </c>
      <c r="D393" s="13">
        <v>555</v>
      </c>
      <c r="E393" s="13">
        <v>1008</v>
      </c>
      <c r="G393" s="10" t="s">
        <v>8</v>
      </c>
      <c r="H393" s="13">
        <v>2</v>
      </c>
      <c r="I393" s="13">
        <v>12.5</v>
      </c>
      <c r="J393" s="13">
        <v>554</v>
      </c>
      <c r="K393" s="13">
        <v>1004</v>
      </c>
    </row>
    <row r="394" spans="1:11">
      <c r="A394" s="11" t="s">
        <v>9</v>
      </c>
      <c r="B394" s="12">
        <v>0</v>
      </c>
      <c r="C394" s="12">
        <v>0</v>
      </c>
      <c r="D394" s="12">
        <v>739</v>
      </c>
      <c r="E394" s="8"/>
      <c r="G394" s="11" t="s">
        <v>9</v>
      </c>
      <c r="H394" s="12">
        <v>0</v>
      </c>
      <c r="I394" s="12">
        <v>0</v>
      </c>
      <c r="J394" s="12">
        <v>1338</v>
      </c>
      <c r="K394" s="8"/>
    </row>
    <row r="395" spans="1:11">
      <c r="A395" s="11" t="s">
        <v>10</v>
      </c>
      <c r="B395" s="12">
        <v>0</v>
      </c>
      <c r="C395" s="12">
        <v>0</v>
      </c>
      <c r="D395" s="8"/>
      <c r="E395" s="8"/>
      <c r="G395" s="11" t="s">
        <v>10</v>
      </c>
      <c r="H395" s="12">
        <v>0</v>
      </c>
      <c r="I395" s="12">
        <v>0</v>
      </c>
      <c r="J395" s="8"/>
      <c r="K395" s="8"/>
    </row>
    <row r="396" spans="1:11">
      <c r="A396" s="11" t="s">
        <v>11</v>
      </c>
      <c r="B396" s="12">
        <v>0</v>
      </c>
      <c r="C396" s="12">
        <v>0</v>
      </c>
      <c r="D396" s="8"/>
      <c r="E396" s="8"/>
      <c r="G396" s="11" t="s">
        <v>11</v>
      </c>
      <c r="H396" s="12">
        <v>0</v>
      </c>
      <c r="I396" s="12">
        <v>0</v>
      </c>
      <c r="J396" s="8"/>
      <c r="K396" s="8"/>
    </row>
    <row r="397" spans="1:11">
      <c r="A397" s="11" t="s">
        <v>12</v>
      </c>
      <c r="B397" s="12">
        <v>16</v>
      </c>
      <c r="C397" s="12">
        <v>100</v>
      </c>
      <c r="D397" s="8"/>
      <c r="E397" s="8"/>
      <c r="G397" s="11" t="s">
        <v>12</v>
      </c>
      <c r="H397" s="12">
        <v>16</v>
      </c>
      <c r="I397" s="12">
        <v>100</v>
      </c>
      <c r="J397" s="8"/>
      <c r="K397" s="8"/>
    </row>
    <row r="398" spans="1:11">
      <c r="A398" s="18"/>
      <c r="B398" s="18"/>
      <c r="C398" s="18"/>
      <c r="D398" s="18"/>
      <c r="E398" s="18"/>
      <c r="G398" s="18"/>
      <c r="H398" s="18"/>
      <c r="I398" s="18"/>
      <c r="J398" s="18"/>
      <c r="K398" s="18"/>
    </row>
    <row r="399" spans="1:11">
      <c r="A399" s="16"/>
      <c r="B399" s="16"/>
      <c r="C399" s="16"/>
      <c r="D399" s="16"/>
      <c r="E399" s="16"/>
      <c r="G399" s="16"/>
      <c r="H399" s="16"/>
      <c r="I399" s="16"/>
      <c r="J399" s="16"/>
      <c r="K399" s="16"/>
    </row>
    <row r="400" spans="1:11">
      <c r="A400" s="17" t="s">
        <v>39</v>
      </c>
      <c r="B400" t="s">
        <v>120</v>
      </c>
      <c r="C400" t="s">
        <v>126</v>
      </c>
      <c r="D400" s="29">
        <f>(D403+J403)/2</f>
        <v>509.5</v>
      </c>
      <c r="E400" s="29">
        <f>(C403+I403)/2</f>
        <v>9</v>
      </c>
      <c r="F400" s="28">
        <f>((D403-D402)+(J403-J402))/2</f>
        <v>227.5</v>
      </c>
      <c r="G400" s="29">
        <f>100*(B403+H403)/(B402+B403+H402+H403)</f>
        <v>10</v>
      </c>
      <c r="H400" s="29">
        <f>(C405*D405+C406*D406+I405*J405+I406*J406)/(C405+C406+I405+I406)-((D403)+(J403))/2</f>
        <v>-509.5</v>
      </c>
      <c r="I400" s="29">
        <f>100*(B403+H403)/(B403+B404+B405+H403+H404+H405)</f>
        <v>100</v>
      </c>
    </row>
    <row r="401" spans="1:11" ht="13.5" customHeight="1">
      <c r="A401" s="10" t="s">
        <v>2</v>
      </c>
      <c r="B401" s="10" t="s">
        <v>3</v>
      </c>
      <c r="C401" s="10" t="s">
        <v>4</v>
      </c>
      <c r="D401" s="10" t="s">
        <v>5</v>
      </c>
      <c r="E401" s="10" t="s">
        <v>6</v>
      </c>
      <c r="G401" s="10" t="s">
        <v>2</v>
      </c>
      <c r="H401" s="10" t="s">
        <v>3</v>
      </c>
      <c r="I401" s="10" t="s">
        <v>4</v>
      </c>
      <c r="J401" s="10" t="s">
        <v>5</v>
      </c>
      <c r="K401" s="10" t="s">
        <v>6</v>
      </c>
    </row>
    <row r="402" spans="1:11">
      <c r="A402" s="11" t="s">
        <v>7</v>
      </c>
      <c r="B402" s="12">
        <v>9</v>
      </c>
      <c r="C402" s="12">
        <v>81.8</v>
      </c>
      <c r="D402" s="12">
        <v>282</v>
      </c>
      <c r="E402" s="8"/>
      <c r="G402" s="11" t="s">
        <v>7</v>
      </c>
      <c r="H402" s="12">
        <v>9</v>
      </c>
      <c r="I402" s="12">
        <v>81.8</v>
      </c>
      <c r="J402" s="12">
        <v>282</v>
      </c>
      <c r="K402" s="8"/>
    </row>
    <row r="403" spans="1:11">
      <c r="A403" s="10" t="s">
        <v>8</v>
      </c>
      <c r="B403" s="13">
        <v>1</v>
      </c>
      <c r="C403" s="13">
        <v>9</v>
      </c>
      <c r="D403" s="13">
        <v>511</v>
      </c>
      <c r="E403" s="13">
        <v>945</v>
      </c>
      <c r="G403" s="10" t="s">
        <v>8</v>
      </c>
      <c r="H403" s="13">
        <v>1</v>
      </c>
      <c r="I403" s="13">
        <v>9</v>
      </c>
      <c r="J403" s="13">
        <v>508</v>
      </c>
      <c r="K403" s="13">
        <v>945</v>
      </c>
    </row>
    <row r="404" spans="1:11">
      <c r="A404" s="11" t="s">
        <v>9</v>
      </c>
      <c r="B404" s="12">
        <v>0</v>
      </c>
      <c r="C404" s="12">
        <v>0</v>
      </c>
      <c r="D404" s="12">
        <v>1422</v>
      </c>
      <c r="E404" s="8"/>
      <c r="G404" s="11" t="s">
        <v>9</v>
      </c>
      <c r="H404" s="12">
        <v>0</v>
      </c>
      <c r="I404" s="12">
        <v>0</v>
      </c>
      <c r="J404" s="12">
        <v>1414</v>
      </c>
      <c r="K404" s="8"/>
    </row>
    <row r="405" spans="1:11">
      <c r="A405" s="11" t="s">
        <v>10</v>
      </c>
      <c r="B405" s="12">
        <v>0</v>
      </c>
      <c r="C405" s="12">
        <v>0</v>
      </c>
      <c r="D405" s="8"/>
      <c r="E405" s="8"/>
      <c r="G405" s="11" t="s">
        <v>10</v>
      </c>
      <c r="H405" s="12">
        <v>0</v>
      </c>
      <c r="I405" s="12">
        <v>0</v>
      </c>
      <c r="J405" s="8"/>
      <c r="K405" s="8"/>
    </row>
    <row r="406" spans="1:11">
      <c r="A406" s="11" t="s">
        <v>11</v>
      </c>
      <c r="B406" s="12">
        <v>1</v>
      </c>
      <c r="C406" s="12">
        <v>9</v>
      </c>
      <c r="D406" s="8"/>
      <c r="E406" s="8"/>
      <c r="G406" s="11" t="s">
        <v>11</v>
      </c>
      <c r="H406" s="12">
        <v>1</v>
      </c>
      <c r="I406" s="12">
        <v>9</v>
      </c>
      <c r="J406" s="8"/>
      <c r="K406" s="8"/>
    </row>
    <row r="407" spans="1:11">
      <c r="A407" s="11" t="s">
        <v>12</v>
      </c>
      <c r="B407" s="12">
        <v>11</v>
      </c>
      <c r="C407" s="12">
        <v>100</v>
      </c>
      <c r="D407" s="8"/>
      <c r="E407" s="6"/>
      <c r="G407" s="11" t="s">
        <v>12</v>
      </c>
      <c r="H407" s="12">
        <v>11</v>
      </c>
      <c r="I407" s="12">
        <v>100</v>
      </c>
      <c r="J407" s="8"/>
      <c r="K407" s="8"/>
    </row>
    <row r="408" spans="1:11">
      <c r="A408" s="18"/>
      <c r="B408" s="18"/>
      <c r="C408" s="18"/>
      <c r="D408" s="18"/>
      <c r="E408" s="18"/>
      <c r="G408" s="18"/>
      <c r="H408" s="18"/>
      <c r="I408" s="18"/>
      <c r="J408" s="18"/>
      <c r="K408" s="18"/>
    </row>
    <row r="409" spans="1:11">
      <c r="A409" s="16"/>
      <c r="B409" s="16"/>
      <c r="C409" s="16"/>
      <c r="D409" s="16"/>
      <c r="E409" s="16"/>
      <c r="G409" s="16"/>
      <c r="H409" s="16"/>
      <c r="I409" s="16"/>
      <c r="J409" s="16"/>
      <c r="K409" s="16"/>
    </row>
    <row r="410" spans="1:11">
      <c r="A410" t="s">
        <v>130</v>
      </c>
      <c r="B410" t="s">
        <v>120</v>
      </c>
      <c r="C410" t="s">
        <v>131</v>
      </c>
      <c r="D410" s="29">
        <f>(D413+J413)/2</f>
        <v>478</v>
      </c>
      <c r="E410" s="29">
        <f>(C413+I413)/2</f>
        <v>1.9</v>
      </c>
      <c r="F410" s="28">
        <f>((D413-D412)+(J413-J412))/2</f>
        <v>317</v>
      </c>
      <c r="G410" s="29">
        <f>100*(B413+H413)/(B412+B413+H412+H413)</f>
        <v>1.9230769230769231</v>
      </c>
      <c r="H410" s="29" t="e">
        <f>(C415*D415+C416*D416+I415*J415+I416*J416)/(C415+C416+I415+I416)-((D413)+(J413))/2</f>
        <v>#DIV/0!</v>
      </c>
      <c r="I410" s="29">
        <f>100*(B413+H413)/(B413+B414+B415+H413+H414+H415)</f>
        <v>100</v>
      </c>
    </row>
    <row r="411" spans="1:11" ht="13.5" customHeight="1">
      <c r="A411" s="10" t="s">
        <v>2</v>
      </c>
      <c r="B411" s="10" t="s">
        <v>3</v>
      </c>
      <c r="C411" s="10" t="s">
        <v>4</v>
      </c>
      <c r="D411" s="10" t="s">
        <v>5</v>
      </c>
      <c r="E411" s="10" t="s">
        <v>6</v>
      </c>
      <c r="G411" s="10" t="s">
        <v>2</v>
      </c>
      <c r="H411" s="10" t="s">
        <v>3</v>
      </c>
      <c r="I411" s="10" t="s">
        <v>4</v>
      </c>
      <c r="J411" s="10" t="s">
        <v>5</v>
      </c>
      <c r="K411" s="10" t="s">
        <v>6</v>
      </c>
    </row>
    <row r="412" spans="1:11">
      <c r="A412" s="11" t="s">
        <v>7</v>
      </c>
      <c r="B412" s="12">
        <v>102</v>
      </c>
      <c r="C412" s="12">
        <v>98</v>
      </c>
      <c r="D412" s="12">
        <v>163</v>
      </c>
      <c r="E412" s="8"/>
      <c r="G412" s="11" t="s">
        <v>7</v>
      </c>
      <c r="H412" s="12">
        <v>102</v>
      </c>
      <c r="I412" s="12">
        <v>98</v>
      </c>
      <c r="J412" s="12">
        <v>159</v>
      </c>
      <c r="K412" s="8"/>
    </row>
    <row r="413" spans="1:11">
      <c r="A413" s="10" t="s">
        <v>8</v>
      </c>
      <c r="B413" s="13">
        <v>2</v>
      </c>
      <c r="C413" s="13">
        <v>1.9</v>
      </c>
      <c r="D413" s="13">
        <v>479</v>
      </c>
      <c r="E413" s="13">
        <v>921</v>
      </c>
      <c r="G413" s="10" t="s">
        <v>8</v>
      </c>
      <c r="H413" s="13">
        <v>2</v>
      </c>
      <c r="I413" s="13">
        <v>1.9</v>
      </c>
      <c r="J413" s="13">
        <v>477</v>
      </c>
      <c r="K413" s="13">
        <v>921</v>
      </c>
    </row>
    <row r="414" spans="1:11">
      <c r="A414" s="11" t="s">
        <v>9</v>
      </c>
      <c r="B414" s="12">
        <v>0</v>
      </c>
      <c r="C414" s="12">
        <v>0</v>
      </c>
      <c r="D414" s="8"/>
      <c r="E414" s="8"/>
      <c r="G414" s="11" t="s">
        <v>9</v>
      </c>
      <c r="H414" s="12">
        <v>0</v>
      </c>
      <c r="I414" s="12">
        <v>0</v>
      </c>
      <c r="J414" s="8"/>
      <c r="K414" s="8"/>
    </row>
    <row r="415" spans="1:11">
      <c r="A415" s="11" t="s">
        <v>10</v>
      </c>
      <c r="B415" s="12">
        <v>0</v>
      </c>
      <c r="C415" s="12">
        <v>0</v>
      </c>
      <c r="D415" s="8"/>
      <c r="E415" s="8"/>
      <c r="G415" s="11" t="s">
        <v>10</v>
      </c>
      <c r="H415" s="12">
        <v>0</v>
      </c>
      <c r="I415" s="12">
        <v>0</v>
      </c>
      <c r="J415" s="8"/>
      <c r="K415" s="8"/>
    </row>
    <row r="416" spans="1:11">
      <c r="A416" s="11" t="s">
        <v>11</v>
      </c>
      <c r="B416" s="12">
        <v>0</v>
      </c>
      <c r="C416" s="12">
        <v>0</v>
      </c>
      <c r="D416" s="8"/>
      <c r="E416" s="8"/>
      <c r="G416" s="11" t="s">
        <v>11</v>
      </c>
      <c r="H416" s="12">
        <v>0</v>
      </c>
      <c r="I416" s="12">
        <v>0</v>
      </c>
      <c r="J416" s="8"/>
      <c r="K416" s="8"/>
    </row>
    <row r="417" spans="1:11">
      <c r="A417" s="11" t="s">
        <v>12</v>
      </c>
      <c r="B417" s="12">
        <v>104</v>
      </c>
      <c r="C417" s="12">
        <v>100</v>
      </c>
      <c r="D417" s="4"/>
      <c r="E417" s="4"/>
      <c r="G417" s="11" t="s">
        <v>12</v>
      </c>
      <c r="H417" s="12">
        <v>104</v>
      </c>
      <c r="I417" s="12">
        <v>100</v>
      </c>
      <c r="J417" s="4"/>
      <c r="K417" s="4"/>
    </row>
    <row r="418" spans="1:11">
      <c r="A418" s="18"/>
      <c r="B418" s="18"/>
      <c r="C418" s="18"/>
      <c r="D418" s="18"/>
      <c r="E418" s="18"/>
      <c r="G418" s="18"/>
      <c r="H418" s="18"/>
      <c r="I418" s="18"/>
      <c r="J418" s="18"/>
      <c r="K418" s="18"/>
    </row>
    <row r="419" spans="1:11">
      <c r="A419" s="16"/>
      <c r="B419" s="16"/>
      <c r="C419" s="16"/>
      <c r="D419" s="16"/>
      <c r="E419" s="16"/>
      <c r="G419" s="16"/>
      <c r="H419" s="16"/>
      <c r="I419" s="16"/>
      <c r="J419" s="16"/>
      <c r="K419" s="16"/>
    </row>
    <row r="420" spans="1:11">
      <c r="A420" s="17" t="s">
        <v>39</v>
      </c>
      <c r="B420" t="s">
        <v>120</v>
      </c>
      <c r="C420" t="s">
        <v>127</v>
      </c>
      <c r="D420" s="29">
        <f>(D423+J423)/2</f>
        <v>379</v>
      </c>
      <c r="E420" s="29">
        <f>(C423+I423)/2</f>
        <v>44.7</v>
      </c>
      <c r="F420" s="28">
        <f>((D423-D422)+(J423-J422))/2</f>
        <v>92.5</v>
      </c>
      <c r="G420" s="29">
        <f>100*(B423+H423)/(B422+B423+H422+H423)</f>
        <v>48.148148148148145</v>
      </c>
      <c r="H420" s="29">
        <f>(C425*D425+C426*D426+I425*J425+I426*J426)/(C425+C426+I425+I426)-((D423)+(J423))/2</f>
        <v>-379</v>
      </c>
      <c r="I420" s="29">
        <f>100*(B423+H423)/(B423+B424+B425+H423+H424+H425)</f>
        <v>100</v>
      </c>
    </row>
    <row r="421" spans="1:11" ht="13.5" customHeight="1">
      <c r="A421" s="10" t="s">
        <v>2</v>
      </c>
      <c r="B421" s="10" t="s">
        <v>3</v>
      </c>
      <c r="C421" s="10" t="s">
        <v>4</v>
      </c>
      <c r="D421" s="10" t="s">
        <v>5</v>
      </c>
      <c r="E421" s="10" t="s">
        <v>6</v>
      </c>
      <c r="G421" s="10" t="s">
        <v>2</v>
      </c>
      <c r="H421" s="10" t="s">
        <v>3</v>
      </c>
      <c r="I421" s="10" t="s">
        <v>4</v>
      </c>
      <c r="J421" s="10" t="s">
        <v>5</v>
      </c>
      <c r="K421" s="10" t="s">
        <v>6</v>
      </c>
    </row>
    <row r="422" spans="1:11">
      <c r="A422" s="11" t="s">
        <v>7</v>
      </c>
      <c r="B422" s="12">
        <v>7</v>
      </c>
      <c r="C422" s="12">
        <v>50</v>
      </c>
      <c r="D422" s="12">
        <v>290</v>
      </c>
      <c r="E422" s="8"/>
      <c r="G422" s="11" t="s">
        <v>7</v>
      </c>
      <c r="H422" s="12">
        <v>7</v>
      </c>
      <c r="I422" s="12">
        <v>46.6</v>
      </c>
      <c r="J422" s="12">
        <v>283</v>
      </c>
      <c r="K422" s="8"/>
    </row>
    <row r="423" spans="1:11">
      <c r="A423" s="10" t="s">
        <v>8</v>
      </c>
      <c r="B423" s="13">
        <v>6</v>
      </c>
      <c r="C423" s="13">
        <v>42.8</v>
      </c>
      <c r="D423" s="13">
        <v>379</v>
      </c>
      <c r="E423" s="13">
        <v>617</v>
      </c>
      <c r="G423" s="10" t="s">
        <v>8</v>
      </c>
      <c r="H423" s="13">
        <v>7</v>
      </c>
      <c r="I423" s="13">
        <v>46.6</v>
      </c>
      <c r="J423" s="13">
        <v>379</v>
      </c>
      <c r="K423" s="13">
        <v>617</v>
      </c>
    </row>
    <row r="424" spans="1:11">
      <c r="A424" s="11" t="s">
        <v>9</v>
      </c>
      <c r="B424" s="12">
        <v>0</v>
      </c>
      <c r="C424" s="12">
        <v>0</v>
      </c>
      <c r="D424" s="12">
        <v>584</v>
      </c>
      <c r="E424" s="8"/>
      <c r="G424" s="11" t="s">
        <v>9</v>
      </c>
      <c r="H424" s="12">
        <v>0</v>
      </c>
      <c r="I424" s="12">
        <v>0</v>
      </c>
      <c r="J424" s="12">
        <v>1202</v>
      </c>
      <c r="K424" s="8"/>
    </row>
    <row r="425" spans="1:11">
      <c r="A425" s="11" t="s">
        <v>10</v>
      </c>
      <c r="B425" s="12">
        <v>0</v>
      </c>
      <c r="C425" s="12">
        <v>0</v>
      </c>
      <c r="D425" s="8"/>
      <c r="E425" s="8"/>
      <c r="G425" s="11" t="s">
        <v>10</v>
      </c>
      <c r="H425" s="12">
        <v>0</v>
      </c>
      <c r="I425" s="12">
        <v>0</v>
      </c>
      <c r="J425" s="8"/>
      <c r="K425" s="8"/>
    </row>
    <row r="426" spans="1:11">
      <c r="A426" s="11" t="s">
        <v>11</v>
      </c>
      <c r="B426" s="12">
        <v>1</v>
      </c>
      <c r="C426" s="12">
        <v>7.1</v>
      </c>
      <c r="D426" s="8"/>
      <c r="E426" s="8"/>
      <c r="G426" s="11" t="s">
        <v>11</v>
      </c>
      <c r="H426" s="12">
        <v>1</v>
      </c>
      <c r="I426" s="12">
        <v>6.6</v>
      </c>
      <c r="J426" s="8"/>
      <c r="K426" s="8"/>
    </row>
    <row r="427" spans="1:11">
      <c r="A427" s="11" t="s">
        <v>12</v>
      </c>
      <c r="B427" s="12">
        <v>14</v>
      </c>
      <c r="C427" s="12">
        <v>100</v>
      </c>
      <c r="D427" s="8"/>
      <c r="E427" s="6"/>
      <c r="G427" s="11" t="s">
        <v>12</v>
      </c>
      <c r="H427" s="12">
        <v>15</v>
      </c>
      <c r="I427" s="12">
        <v>100</v>
      </c>
      <c r="J427" s="8"/>
      <c r="K427" s="8"/>
    </row>
    <row r="428" spans="1:11">
      <c r="A428" s="18"/>
      <c r="B428" s="18"/>
      <c r="C428" s="18"/>
      <c r="D428" s="18"/>
      <c r="E428" s="18"/>
      <c r="G428" s="18"/>
      <c r="H428" s="18"/>
      <c r="I428" s="18"/>
      <c r="J428" s="18"/>
      <c r="K428" s="18"/>
    </row>
    <row r="429" spans="1:11">
      <c r="A429" s="16"/>
      <c r="B429" s="16"/>
      <c r="C429" s="16"/>
      <c r="D429" s="16"/>
      <c r="E429" s="16"/>
      <c r="G429" s="16"/>
      <c r="H429" s="16"/>
      <c r="I429" s="16"/>
      <c r="J429" s="16"/>
      <c r="K429" s="16"/>
    </row>
    <row r="430" spans="1:11">
      <c r="A430" s="17" t="s">
        <v>39</v>
      </c>
      <c r="B430" t="s">
        <v>120</v>
      </c>
      <c r="C430" t="s">
        <v>129</v>
      </c>
      <c r="D430" s="29">
        <f>(D433+J433)/2</f>
        <v>346.5</v>
      </c>
      <c r="E430" s="29">
        <f>(C433+I433)/2</f>
        <v>61.25</v>
      </c>
      <c r="F430" s="28">
        <f>((D433-D432)+(J433-J432))/2</f>
        <v>121</v>
      </c>
      <c r="G430" s="29">
        <f>100*(B433+H433)/(B432+B433+H432+H433)</f>
        <v>62.38532110091743</v>
      </c>
      <c r="H430" s="29">
        <f>(C435*D435+C436*D436+I435*J435+I436*J436)/(C435+C436+I435+I436)-((D433)+(J433))/2</f>
        <v>-346.5</v>
      </c>
      <c r="I430" s="29">
        <f>100*(B433+H433)/(B433+B434+B435+H433+H434+H435)</f>
        <v>100</v>
      </c>
    </row>
    <row r="431" spans="1:11" ht="13.5" customHeight="1">
      <c r="A431" s="10" t="s">
        <v>2</v>
      </c>
      <c r="B431" s="10" t="s">
        <v>3</v>
      </c>
      <c r="C431" s="10" t="s">
        <v>4</v>
      </c>
      <c r="D431" s="10" t="s">
        <v>5</v>
      </c>
      <c r="E431" s="10" t="s">
        <v>6</v>
      </c>
      <c r="G431" s="10" t="s">
        <v>2</v>
      </c>
      <c r="H431" s="10" t="s">
        <v>3</v>
      </c>
      <c r="I431" s="10" t="s">
        <v>4</v>
      </c>
      <c r="J431" s="10" t="s">
        <v>5</v>
      </c>
      <c r="K431" s="10" t="s">
        <v>6</v>
      </c>
    </row>
    <row r="432" spans="1:11">
      <c r="A432" s="11" t="s">
        <v>7</v>
      </c>
      <c r="B432" s="12">
        <v>20</v>
      </c>
      <c r="C432" s="12">
        <v>36.299999999999997</v>
      </c>
      <c r="D432" s="12">
        <v>229</v>
      </c>
      <c r="E432" s="8"/>
      <c r="G432" s="11" t="s">
        <v>7</v>
      </c>
      <c r="H432" s="12">
        <v>21</v>
      </c>
      <c r="I432" s="12">
        <v>37.5</v>
      </c>
      <c r="J432" s="12">
        <v>222</v>
      </c>
      <c r="K432" s="8"/>
    </row>
    <row r="433" spans="1:15">
      <c r="A433" s="10" t="s">
        <v>8</v>
      </c>
      <c r="B433" s="13">
        <v>34</v>
      </c>
      <c r="C433" s="13">
        <v>61.8</v>
      </c>
      <c r="D433" s="13">
        <v>346</v>
      </c>
      <c r="E433" s="13">
        <v>539</v>
      </c>
      <c r="G433" s="10" t="s">
        <v>8</v>
      </c>
      <c r="H433" s="13">
        <v>34</v>
      </c>
      <c r="I433" s="13">
        <v>60.7</v>
      </c>
      <c r="J433" s="13">
        <v>347</v>
      </c>
      <c r="K433" s="13">
        <v>539</v>
      </c>
    </row>
    <row r="434" spans="1:15">
      <c r="A434" s="11" t="s">
        <v>9</v>
      </c>
      <c r="B434" s="12">
        <v>0</v>
      </c>
      <c r="C434" s="12">
        <v>0</v>
      </c>
      <c r="D434" s="12">
        <v>536</v>
      </c>
      <c r="E434" s="8"/>
      <c r="G434" s="11" t="s">
        <v>9</v>
      </c>
      <c r="H434" s="12">
        <v>0</v>
      </c>
      <c r="I434" s="12">
        <v>0</v>
      </c>
      <c r="J434" s="12">
        <v>1148</v>
      </c>
      <c r="K434" s="8"/>
    </row>
    <row r="435" spans="1:15">
      <c r="A435" s="11" t="s">
        <v>10</v>
      </c>
      <c r="B435" s="12">
        <v>0</v>
      </c>
      <c r="C435" s="12">
        <v>0</v>
      </c>
      <c r="D435" s="8"/>
      <c r="E435" s="8"/>
      <c r="G435" s="11" t="s">
        <v>10</v>
      </c>
      <c r="H435" s="12">
        <v>0</v>
      </c>
      <c r="I435" s="12">
        <v>0</v>
      </c>
      <c r="J435" s="8"/>
      <c r="K435" s="8"/>
    </row>
    <row r="436" spans="1:15">
      <c r="A436" s="11" t="s">
        <v>11</v>
      </c>
      <c r="B436" s="12">
        <v>1</v>
      </c>
      <c r="C436" s="12">
        <v>1.8</v>
      </c>
      <c r="D436" s="8"/>
      <c r="E436" s="8"/>
      <c r="G436" s="11" t="s">
        <v>11</v>
      </c>
      <c r="H436" s="12">
        <v>1</v>
      </c>
      <c r="I436" s="12">
        <v>1.7</v>
      </c>
      <c r="J436" s="8"/>
      <c r="K436" s="8"/>
    </row>
    <row r="437" spans="1:15">
      <c r="A437" s="11" t="s">
        <v>12</v>
      </c>
      <c r="B437" s="12">
        <v>55</v>
      </c>
      <c r="C437" s="12">
        <v>100</v>
      </c>
      <c r="D437" s="8"/>
      <c r="E437" s="8"/>
      <c r="G437" s="11" t="s">
        <v>12</v>
      </c>
      <c r="H437" s="12">
        <v>56</v>
      </c>
      <c r="I437" s="12">
        <v>100</v>
      </c>
      <c r="J437" s="8"/>
      <c r="K437" s="8"/>
    </row>
    <row r="438" spans="1:15">
      <c r="A438" s="18"/>
      <c r="B438" s="18"/>
      <c r="C438" s="18"/>
      <c r="D438" s="18"/>
      <c r="E438" s="18"/>
      <c r="G438" s="18"/>
      <c r="H438" s="18"/>
      <c r="I438" s="18"/>
      <c r="J438" s="18"/>
      <c r="K438" s="18"/>
    </row>
    <row r="440" spans="1:15">
      <c r="A440" s="17" t="s">
        <v>39</v>
      </c>
      <c r="B440" t="s">
        <v>132</v>
      </c>
      <c r="C440" t="s">
        <v>134</v>
      </c>
      <c r="D440" s="29">
        <f>(D443+J443)/2</f>
        <v>330.5</v>
      </c>
      <c r="E440" s="29">
        <f>(C443+I443)/2</f>
        <v>20.950000000000003</v>
      </c>
      <c r="F440" s="28">
        <f>((D443-D442)+(J443-J442))/2</f>
        <v>179</v>
      </c>
      <c r="G440" s="29">
        <f>100*(B443+H443)/(B442+B443+H442+H443)</f>
        <v>23.234200743494423</v>
      </c>
      <c r="H440" s="29">
        <f>(C445*D445+C446*D446+I445*J445+I446*J446)/(C445+C446+I445+I446)-((D443)+(J443))/2</f>
        <v>204.80107526881716</v>
      </c>
      <c r="I440" s="29">
        <f>100*(B443+H443)/(B443+B444+B445+H443+H444+H445)</f>
        <v>88.652482269503551</v>
      </c>
      <c r="L440">
        <v>55</v>
      </c>
      <c r="M440" s="16">
        <f>D440-L440</f>
        <v>275.5</v>
      </c>
      <c r="N440" s="16">
        <f>F440-L440</f>
        <v>124</v>
      </c>
    </row>
    <row r="441" spans="1:15" ht="13.5" customHeight="1">
      <c r="A441" s="10" t="s">
        <v>2</v>
      </c>
      <c r="B441" s="10" t="s">
        <v>3</v>
      </c>
      <c r="C441" s="10" t="s">
        <v>4</v>
      </c>
      <c r="D441" s="10" t="s">
        <v>5</v>
      </c>
      <c r="E441" s="10" t="s">
        <v>6</v>
      </c>
      <c r="G441" s="10" t="s">
        <v>2</v>
      </c>
      <c r="H441" s="10" t="s">
        <v>3</v>
      </c>
      <c r="I441" s="10" t="s">
        <v>4</v>
      </c>
      <c r="J441" s="10" t="s">
        <v>5</v>
      </c>
      <c r="K441" s="10" t="s">
        <v>6</v>
      </c>
      <c r="L441">
        <v>47.5</v>
      </c>
      <c r="M441" s="16">
        <f>L441*(B442+B443+H442+H443)/100</f>
        <v>255.55</v>
      </c>
      <c r="O441" s="16">
        <f>B443+H443</f>
        <v>125</v>
      </c>
    </row>
    <row r="442" spans="1:15">
      <c r="A442" s="30" t="s">
        <v>7</v>
      </c>
      <c r="B442" s="31">
        <v>206</v>
      </c>
      <c r="C442" s="31">
        <v>69.099999999999994</v>
      </c>
      <c r="D442" s="31">
        <v>150</v>
      </c>
      <c r="E442" s="8"/>
      <c r="G442" s="30" t="s">
        <v>7</v>
      </c>
      <c r="H442" s="31">
        <v>207</v>
      </c>
      <c r="I442" s="31">
        <v>69.400000000000006</v>
      </c>
      <c r="J442" s="31">
        <v>153</v>
      </c>
      <c r="K442" s="8"/>
    </row>
    <row r="443" spans="1:15">
      <c r="A443" s="32" t="s">
        <v>8</v>
      </c>
      <c r="B443" s="33">
        <v>63</v>
      </c>
      <c r="C443" s="33">
        <v>21.1</v>
      </c>
      <c r="D443" s="33">
        <v>331</v>
      </c>
      <c r="E443" s="33">
        <v>755</v>
      </c>
      <c r="G443" s="32" t="s">
        <v>8</v>
      </c>
      <c r="H443" s="33">
        <v>62</v>
      </c>
      <c r="I443" s="33">
        <v>20.8</v>
      </c>
      <c r="J443" s="33">
        <v>330</v>
      </c>
      <c r="K443" s="33">
        <v>755</v>
      </c>
    </row>
    <row r="444" spans="1:15">
      <c r="A444" s="30" t="s">
        <v>9</v>
      </c>
      <c r="B444" s="31">
        <v>1</v>
      </c>
      <c r="C444" s="31">
        <v>0.3</v>
      </c>
      <c r="D444" s="8"/>
      <c r="E444" s="8"/>
      <c r="G444" s="30" t="s">
        <v>9</v>
      </c>
      <c r="H444" s="31">
        <v>1</v>
      </c>
      <c r="I444" s="31">
        <v>0.3</v>
      </c>
      <c r="J444" s="8"/>
      <c r="K444" s="8"/>
    </row>
    <row r="445" spans="1:15">
      <c r="A445" s="30" t="s">
        <v>10</v>
      </c>
      <c r="B445" s="31">
        <v>7</v>
      </c>
      <c r="C445" s="31">
        <v>2.2999999999999998</v>
      </c>
      <c r="D445" s="31">
        <v>486</v>
      </c>
      <c r="E445" s="8"/>
      <c r="G445" s="30" t="s">
        <v>10</v>
      </c>
      <c r="H445" s="31">
        <v>7</v>
      </c>
      <c r="I445" s="31">
        <v>2.2999999999999998</v>
      </c>
      <c r="J445" s="31">
        <v>486</v>
      </c>
      <c r="K445" s="8"/>
    </row>
    <row r="446" spans="1:15">
      <c r="A446" s="32" t="s">
        <v>11</v>
      </c>
      <c r="B446" s="33">
        <v>21</v>
      </c>
      <c r="C446" s="33">
        <v>7</v>
      </c>
      <c r="D446" s="33">
        <v>547</v>
      </c>
      <c r="E446" s="33">
        <v>736</v>
      </c>
      <c r="G446" s="32" t="s">
        <v>11</v>
      </c>
      <c r="H446" s="33">
        <v>21</v>
      </c>
      <c r="I446" s="33">
        <v>7</v>
      </c>
      <c r="J446" s="33">
        <v>556</v>
      </c>
      <c r="K446" s="33">
        <v>736</v>
      </c>
    </row>
    <row r="447" spans="1:15">
      <c r="A447" s="30" t="s">
        <v>12</v>
      </c>
      <c r="B447" s="31">
        <v>298</v>
      </c>
      <c r="C447" s="31">
        <v>100</v>
      </c>
      <c r="D447" s="8"/>
      <c r="E447" s="6"/>
      <c r="G447" s="30" t="s">
        <v>12</v>
      </c>
      <c r="H447" s="31">
        <v>298</v>
      </c>
      <c r="I447" s="31">
        <v>100</v>
      </c>
      <c r="J447" s="8"/>
      <c r="K447" s="6"/>
    </row>
    <row r="448" spans="1:15">
      <c r="A448" s="18"/>
      <c r="B448" s="18"/>
      <c r="C448" s="18"/>
      <c r="D448" s="18"/>
      <c r="E448" s="18"/>
      <c r="G448" s="18"/>
      <c r="H448" s="18"/>
      <c r="I448" s="18"/>
      <c r="J448" s="18"/>
      <c r="K448" s="18"/>
    </row>
    <row r="449" spans="1:15">
      <c r="A449" s="16"/>
      <c r="B449" s="16"/>
      <c r="C449" s="16"/>
      <c r="D449" s="16"/>
      <c r="E449" s="16"/>
      <c r="G449" s="16"/>
      <c r="H449" s="16"/>
      <c r="I449" s="16"/>
      <c r="J449" s="16"/>
      <c r="K449" s="16"/>
    </row>
    <row r="450" spans="1:15">
      <c r="A450" s="17" t="s">
        <v>39</v>
      </c>
      <c r="B450" t="s">
        <v>132</v>
      </c>
      <c r="C450" t="s">
        <v>133</v>
      </c>
      <c r="D450" s="29">
        <f>(D453+J453)/2</f>
        <v>438.5</v>
      </c>
      <c r="E450" s="29">
        <f>(C453+I453)/2</f>
        <v>3.9</v>
      </c>
      <c r="F450" s="28">
        <f>((D453-D452)+(J453-J452))/2</f>
        <v>277</v>
      </c>
      <c r="G450" s="29">
        <f>100*(B453+H453)/(B452+B453+H452+H453)</f>
        <v>4.4576523031203568</v>
      </c>
      <c r="H450" s="29">
        <f>(C455*D455+C456*D456+I455*J455+I456*J456)/(C455+C456+I455+I456)-((D453)+(J453))/2</f>
        <v>236.56741573033707</v>
      </c>
      <c r="I450" s="29">
        <f>100*(B453+H453)/(B453+B454+B455+H453+H454+H455)</f>
        <v>43.478260869565219</v>
      </c>
      <c r="L450">
        <v>82</v>
      </c>
      <c r="M450" s="16">
        <f>D450-L450</f>
        <v>356.5</v>
      </c>
      <c r="N450" s="16">
        <f>F450-L450</f>
        <v>195</v>
      </c>
    </row>
    <row r="451" spans="1:15" ht="13.5" customHeight="1">
      <c r="A451" s="10" t="s">
        <v>2</v>
      </c>
      <c r="B451" s="10" t="s">
        <v>3</v>
      </c>
      <c r="C451" s="10" t="s">
        <v>4</v>
      </c>
      <c r="D451" s="10" t="s">
        <v>5</v>
      </c>
      <c r="E451" s="10" t="s">
        <v>6</v>
      </c>
      <c r="G451" s="10" t="s">
        <v>2</v>
      </c>
      <c r="H451" s="10" t="s">
        <v>3</v>
      </c>
      <c r="I451" s="10" t="s">
        <v>4</v>
      </c>
      <c r="J451" s="10" t="s">
        <v>5</v>
      </c>
      <c r="K451" s="10" t="s">
        <v>6</v>
      </c>
      <c r="L451">
        <v>5</v>
      </c>
      <c r="M451" s="16">
        <f>L451*(B452+B453+H452+H453)/100</f>
        <v>33.65</v>
      </c>
      <c r="O451" s="16">
        <f>B453+H453</f>
        <v>30</v>
      </c>
    </row>
    <row r="452" spans="1:15">
      <c r="A452" s="30" t="s">
        <v>7</v>
      </c>
      <c r="B452" s="31">
        <v>320</v>
      </c>
      <c r="C452" s="31">
        <v>84.4</v>
      </c>
      <c r="D452" s="31">
        <v>161</v>
      </c>
      <c r="E452" s="8"/>
      <c r="G452" s="30" t="s">
        <v>7</v>
      </c>
      <c r="H452" s="31">
        <v>323</v>
      </c>
      <c r="I452" s="31">
        <v>85.2</v>
      </c>
      <c r="J452" s="31">
        <v>162</v>
      </c>
      <c r="K452" s="8"/>
    </row>
    <row r="453" spans="1:15">
      <c r="A453" s="32" t="s">
        <v>8</v>
      </c>
      <c r="B453" s="33">
        <v>15</v>
      </c>
      <c r="C453" s="33">
        <v>3.9</v>
      </c>
      <c r="D453" s="33">
        <v>438</v>
      </c>
      <c r="E453" s="33">
        <v>922</v>
      </c>
      <c r="G453" s="32" t="s">
        <v>8</v>
      </c>
      <c r="H453" s="33">
        <v>15</v>
      </c>
      <c r="I453" s="33">
        <v>3.9</v>
      </c>
      <c r="J453" s="33">
        <v>439</v>
      </c>
      <c r="K453" s="33">
        <v>922</v>
      </c>
    </row>
    <row r="454" spans="1:15">
      <c r="A454" s="30" t="s">
        <v>9</v>
      </c>
      <c r="B454" s="31">
        <v>10</v>
      </c>
      <c r="C454" s="31">
        <v>2.6</v>
      </c>
      <c r="D454" s="8"/>
      <c r="E454" s="8"/>
      <c r="G454" s="30" t="s">
        <v>9</v>
      </c>
      <c r="H454" s="31">
        <v>7</v>
      </c>
      <c r="I454" s="31">
        <v>1.8</v>
      </c>
      <c r="J454" s="8"/>
      <c r="K454" s="8"/>
    </row>
    <row r="455" spans="1:15">
      <c r="A455" s="30" t="s">
        <v>10</v>
      </c>
      <c r="B455" s="31">
        <v>11</v>
      </c>
      <c r="C455" s="31">
        <v>2.9</v>
      </c>
      <c r="D455" s="31">
        <v>639</v>
      </c>
      <c r="E455" s="8"/>
      <c r="G455" s="30" t="s">
        <v>10</v>
      </c>
      <c r="H455" s="31">
        <v>11</v>
      </c>
      <c r="I455" s="31">
        <v>2.9</v>
      </c>
      <c r="J455" s="31">
        <v>639</v>
      </c>
      <c r="K455" s="8"/>
    </row>
    <row r="456" spans="1:15">
      <c r="A456" s="32" t="s">
        <v>11</v>
      </c>
      <c r="B456" s="33">
        <v>23</v>
      </c>
      <c r="C456" s="33">
        <v>6</v>
      </c>
      <c r="D456" s="33">
        <v>689</v>
      </c>
      <c r="E456" s="33">
        <v>909</v>
      </c>
      <c r="G456" s="32" t="s">
        <v>11</v>
      </c>
      <c r="H456" s="33">
        <v>23</v>
      </c>
      <c r="I456" s="33">
        <v>6</v>
      </c>
      <c r="J456" s="33">
        <v>696</v>
      </c>
      <c r="K456" s="33">
        <v>911</v>
      </c>
    </row>
    <row r="457" spans="1:15">
      <c r="A457" s="30" t="s">
        <v>12</v>
      </c>
      <c r="B457" s="31">
        <v>379</v>
      </c>
      <c r="C457" s="31">
        <v>100</v>
      </c>
      <c r="D457" s="8"/>
      <c r="E457" s="6"/>
      <c r="G457" s="30" t="s">
        <v>12</v>
      </c>
      <c r="H457" s="31">
        <v>379</v>
      </c>
      <c r="I457" s="31">
        <v>100</v>
      </c>
      <c r="J457" s="8"/>
      <c r="K457" s="6"/>
    </row>
    <row r="458" spans="1:15">
      <c r="A458" s="18"/>
      <c r="B458" s="18"/>
      <c r="C458" s="18"/>
      <c r="D458" s="18"/>
      <c r="E458" s="18"/>
      <c r="G458" s="18"/>
      <c r="H458" s="18"/>
      <c r="I458" s="18"/>
      <c r="J458" s="18"/>
      <c r="K458" s="18"/>
    </row>
    <row r="460" spans="1:15">
      <c r="A460" s="17" t="s">
        <v>39</v>
      </c>
      <c r="B460" t="s">
        <v>135</v>
      </c>
      <c r="C460" t="s">
        <v>134</v>
      </c>
      <c r="D460" s="29">
        <f>(D463+J463)/2</f>
        <v>306</v>
      </c>
      <c r="E460" s="29">
        <f>(C463+I463)/2</f>
        <v>40.549999999999997</v>
      </c>
      <c r="F460" s="28">
        <f>((D463-D462)+(J463-J462))/2</f>
        <v>136</v>
      </c>
      <c r="G460" s="29">
        <f>100*(B463+H463)/(B462+B463+H462+H463)</f>
        <v>45.291479820627799</v>
      </c>
      <c r="H460" s="29">
        <f>(C465*D465+C466*D466+I465*J465+I466*J466)/(C465+C466+I465+I466)-((D463)+(J463))/2</f>
        <v>235.04166666666674</v>
      </c>
      <c r="I460" s="29">
        <f>100*(B463+H463)/(B463+B464+B465+H463+H464+H465)</f>
        <v>84.87394957983193</v>
      </c>
      <c r="L460">
        <v>55</v>
      </c>
      <c r="M460" s="16">
        <f>D460-L460</f>
        <v>251</v>
      </c>
      <c r="N460" s="16">
        <f>F460-L460</f>
        <v>81</v>
      </c>
    </row>
    <row r="461" spans="1:15" ht="13.5" customHeight="1">
      <c r="A461" s="10" t="s">
        <v>2</v>
      </c>
      <c r="B461" s="10" t="s">
        <v>3</v>
      </c>
      <c r="C461" s="10" t="s">
        <v>4</v>
      </c>
      <c r="D461" s="10" t="s">
        <v>5</v>
      </c>
      <c r="E461" s="10" t="s">
        <v>6</v>
      </c>
      <c r="G461" s="10" t="s">
        <v>2</v>
      </c>
      <c r="H461" s="10" t="s">
        <v>3</v>
      </c>
      <c r="I461" s="10" t="s">
        <v>4</v>
      </c>
      <c r="J461" s="10" t="s">
        <v>5</v>
      </c>
      <c r="K461" s="10" t="s">
        <v>6</v>
      </c>
      <c r="L461">
        <v>67.5</v>
      </c>
      <c r="M461" s="16">
        <f>L461*(B462+B463+H462+H463)/100</f>
        <v>150.52500000000001</v>
      </c>
      <c r="O461" s="16">
        <f>B463+H463</f>
        <v>101</v>
      </c>
    </row>
    <row r="462" spans="1:15">
      <c r="A462" s="30" t="s">
        <v>7</v>
      </c>
      <c r="B462" s="31">
        <v>60</v>
      </c>
      <c r="C462" s="31">
        <v>48.3</v>
      </c>
      <c r="D462" s="31">
        <v>169</v>
      </c>
      <c r="E462" s="8"/>
      <c r="G462" s="30" t="s">
        <v>7</v>
      </c>
      <c r="H462" s="31">
        <v>62</v>
      </c>
      <c r="I462" s="31">
        <v>49.6</v>
      </c>
      <c r="J462" s="31">
        <v>171</v>
      </c>
      <c r="K462" s="8"/>
    </row>
    <row r="463" spans="1:15">
      <c r="A463" s="32" t="s">
        <v>8</v>
      </c>
      <c r="B463" s="33">
        <v>50</v>
      </c>
      <c r="C463" s="33">
        <v>40.299999999999997</v>
      </c>
      <c r="D463" s="33">
        <v>307</v>
      </c>
      <c r="E463" s="33">
        <v>714</v>
      </c>
      <c r="G463" s="32" t="s">
        <v>8</v>
      </c>
      <c r="H463" s="33">
        <v>51</v>
      </c>
      <c r="I463" s="33">
        <v>40.799999999999997</v>
      </c>
      <c r="J463" s="33">
        <v>305</v>
      </c>
      <c r="K463" s="33">
        <v>714</v>
      </c>
    </row>
    <row r="464" spans="1:15">
      <c r="A464" s="30" t="s">
        <v>9</v>
      </c>
      <c r="B464" s="31">
        <v>1</v>
      </c>
      <c r="C464" s="31">
        <v>0.8</v>
      </c>
      <c r="D464" s="8"/>
      <c r="E464" s="8"/>
      <c r="G464" s="30" t="s">
        <v>9</v>
      </c>
      <c r="H464" s="31">
        <v>1</v>
      </c>
      <c r="I464" s="31">
        <v>0.8</v>
      </c>
      <c r="J464" s="8"/>
      <c r="K464" s="8"/>
    </row>
    <row r="465" spans="1:15">
      <c r="A465" s="30" t="s">
        <v>10</v>
      </c>
      <c r="B465" s="31">
        <v>8</v>
      </c>
      <c r="C465" s="31">
        <v>6.4</v>
      </c>
      <c r="D465" s="31">
        <v>555</v>
      </c>
      <c r="E465" s="8"/>
      <c r="G465" s="30" t="s">
        <v>10</v>
      </c>
      <c r="H465" s="31">
        <v>8</v>
      </c>
      <c r="I465" s="31">
        <v>6.4</v>
      </c>
      <c r="J465" s="31">
        <v>555</v>
      </c>
      <c r="K465" s="8"/>
    </row>
    <row r="466" spans="1:15">
      <c r="A466" s="32" t="s">
        <v>11</v>
      </c>
      <c r="B466" s="33">
        <v>5</v>
      </c>
      <c r="C466" s="33">
        <v>4</v>
      </c>
      <c r="D466" s="33">
        <v>512</v>
      </c>
      <c r="E466" s="33">
        <v>692</v>
      </c>
      <c r="G466" s="32" t="s">
        <v>11</v>
      </c>
      <c r="H466" s="33">
        <v>3</v>
      </c>
      <c r="I466" s="33">
        <v>2.4</v>
      </c>
      <c r="J466" s="33">
        <v>515</v>
      </c>
      <c r="K466" s="33">
        <v>693</v>
      </c>
    </row>
    <row r="467" spans="1:15">
      <c r="A467" s="30" t="s">
        <v>12</v>
      </c>
      <c r="B467" s="31">
        <v>124</v>
      </c>
      <c r="C467" s="31">
        <v>100</v>
      </c>
      <c r="D467" s="8"/>
      <c r="E467" s="6"/>
      <c r="G467" s="30" t="s">
        <v>12</v>
      </c>
      <c r="H467" s="31">
        <v>125</v>
      </c>
      <c r="I467" s="31">
        <v>100</v>
      </c>
      <c r="J467" s="8"/>
      <c r="K467" s="6"/>
    </row>
    <row r="468" spans="1:15">
      <c r="A468" s="18"/>
      <c r="B468" s="18"/>
      <c r="C468" s="18"/>
      <c r="D468" s="18"/>
      <c r="E468" s="18"/>
      <c r="G468" s="18"/>
      <c r="H468" s="18"/>
      <c r="I468" s="18"/>
      <c r="J468" s="18"/>
      <c r="K468" s="18"/>
    </row>
    <row r="470" spans="1:15">
      <c r="A470" s="17" t="s">
        <v>39</v>
      </c>
      <c r="B470" t="s">
        <v>135</v>
      </c>
      <c r="C470" t="s">
        <v>133</v>
      </c>
      <c r="D470" s="29">
        <f>(D473+J473)/2</f>
        <v>414</v>
      </c>
      <c r="E470" s="29">
        <f>(C473+I473)/2</f>
        <v>10.3</v>
      </c>
      <c r="F470" s="28">
        <f>((D473-D472)+(J473-J472))/2</f>
        <v>234</v>
      </c>
      <c r="G470" s="29">
        <f>100*(B473+H473)/(B472+B473+H472+H473)</f>
        <v>12.014134275618375</v>
      </c>
      <c r="H470" s="29">
        <f>(C475*D475+C476*D476+I475*J475+I476*J476)/(C475+C476+I475+I476)-((D473)+(J473))/2</f>
        <v>249.85294117647061</v>
      </c>
      <c r="I470" s="29">
        <f>100*(B473+H473)/(B473+B474+B475+H473+H474+H475)</f>
        <v>66.666666666666671</v>
      </c>
      <c r="L470">
        <v>82</v>
      </c>
      <c r="M470" s="16">
        <f>D470-L470</f>
        <v>332</v>
      </c>
      <c r="N470" s="16">
        <f>F470-L470</f>
        <v>152</v>
      </c>
    </row>
    <row r="471" spans="1:15" ht="13.5" customHeight="1">
      <c r="A471" s="10" t="s">
        <v>2</v>
      </c>
      <c r="B471" s="10" t="s">
        <v>3</v>
      </c>
      <c r="C471" s="10" t="s">
        <v>4</v>
      </c>
      <c r="D471" s="10" t="s">
        <v>5</v>
      </c>
      <c r="E471" s="10" t="s">
        <v>6</v>
      </c>
      <c r="G471" s="10" t="s">
        <v>2</v>
      </c>
      <c r="H471" s="10" t="s">
        <v>3</v>
      </c>
      <c r="I471" s="10" t="s">
        <v>4</v>
      </c>
      <c r="J471" s="10" t="s">
        <v>5</v>
      </c>
      <c r="K471" s="10" t="s">
        <v>6</v>
      </c>
      <c r="L471">
        <v>27.5</v>
      </c>
      <c r="M471" s="16">
        <f>L471*(B472+B473+H472+H473)/100</f>
        <v>77.825000000000003</v>
      </c>
      <c r="O471" s="16">
        <f>B473+H473</f>
        <v>34</v>
      </c>
    </row>
    <row r="472" spans="1:15">
      <c r="A472" s="30" t="s">
        <v>7</v>
      </c>
      <c r="B472" s="31">
        <v>124</v>
      </c>
      <c r="C472" s="31">
        <v>75.099999999999994</v>
      </c>
      <c r="D472" s="31">
        <v>180</v>
      </c>
      <c r="E472" s="8"/>
      <c r="G472" s="30" t="s">
        <v>7</v>
      </c>
      <c r="H472" s="31">
        <v>125</v>
      </c>
      <c r="I472" s="31">
        <v>75.7</v>
      </c>
      <c r="J472" s="31">
        <v>180</v>
      </c>
      <c r="K472" s="8"/>
    </row>
    <row r="473" spans="1:15">
      <c r="A473" s="32" t="s">
        <v>8</v>
      </c>
      <c r="B473" s="33">
        <v>17</v>
      </c>
      <c r="C473" s="33">
        <v>10.3</v>
      </c>
      <c r="D473" s="33">
        <v>414</v>
      </c>
      <c r="E473" s="33">
        <v>881</v>
      </c>
      <c r="G473" s="32" t="s">
        <v>8</v>
      </c>
      <c r="H473" s="33">
        <v>17</v>
      </c>
      <c r="I473" s="33">
        <v>10.3</v>
      </c>
      <c r="J473" s="33">
        <v>414</v>
      </c>
      <c r="K473" s="33">
        <v>881</v>
      </c>
    </row>
    <row r="474" spans="1:15">
      <c r="A474" s="30" t="s">
        <v>9</v>
      </c>
      <c r="B474" s="31">
        <v>7</v>
      </c>
      <c r="C474" s="31">
        <v>4.2</v>
      </c>
      <c r="D474" s="8"/>
      <c r="E474" s="8"/>
      <c r="G474" s="30" t="s">
        <v>9</v>
      </c>
      <c r="H474" s="31">
        <v>6</v>
      </c>
      <c r="I474" s="31">
        <v>3.6</v>
      </c>
      <c r="J474" s="8"/>
      <c r="K474" s="8"/>
    </row>
    <row r="475" spans="1:15">
      <c r="A475" s="30" t="s">
        <v>10</v>
      </c>
      <c r="B475" s="31">
        <v>2</v>
      </c>
      <c r="C475" s="31">
        <v>1.2</v>
      </c>
      <c r="D475" s="31">
        <v>719</v>
      </c>
      <c r="E475" s="8"/>
      <c r="G475" s="30" t="s">
        <v>10</v>
      </c>
      <c r="H475" s="31">
        <v>2</v>
      </c>
      <c r="I475" s="31">
        <v>1.2</v>
      </c>
      <c r="J475" s="31">
        <v>719</v>
      </c>
      <c r="K475" s="8"/>
    </row>
    <row r="476" spans="1:15">
      <c r="A476" s="32" t="s">
        <v>11</v>
      </c>
      <c r="B476" s="33">
        <v>15</v>
      </c>
      <c r="C476" s="33">
        <v>9</v>
      </c>
      <c r="D476" s="33">
        <v>657</v>
      </c>
      <c r="E476" s="33">
        <v>862</v>
      </c>
      <c r="G476" s="32" t="s">
        <v>11</v>
      </c>
      <c r="H476" s="33">
        <v>15</v>
      </c>
      <c r="I476" s="33">
        <v>9</v>
      </c>
      <c r="J476" s="33">
        <v>656</v>
      </c>
      <c r="K476" s="33">
        <v>856</v>
      </c>
    </row>
    <row r="477" spans="1:15">
      <c r="A477" s="30" t="s">
        <v>12</v>
      </c>
      <c r="B477" s="31">
        <v>165</v>
      </c>
      <c r="C477" s="31">
        <v>100</v>
      </c>
      <c r="D477" s="8"/>
      <c r="E477" s="6"/>
      <c r="G477" s="30" t="s">
        <v>12</v>
      </c>
      <c r="H477" s="31">
        <v>165</v>
      </c>
      <c r="I477" s="31">
        <v>100</v>
      </c>
      <c r="J477" s="8"/>
      <c r="K477" s="6"/>
    </row>
    <row r="478" spans="1:15">
      <c r="A478" s="18"/>
      <c r="B478" s="18"/>
      <c r="C478" s="18"/>
      <c r="D478" s="18"/>
      <c r="E478" s="18"/>
      <c r="G478" s="18"/>
      <c r="H478" s="18"/>
      <c r="I478" s="18"/>
      <c r="J478" s="18"/>
      <c r="K478" s="18"/>
    </row>
    <row r="480" spans="1:15">
      <c r="A480" s="17" t="s">
        <v>39</v>
      </c>
      <c r="B480" t="s">
        <v>42</v>
      </c>
      <c r="C480" t="s">
        <v>86</v>
      </c>
      <c r="D480" s="29">
        <f>(D483+J483)/2</f>
        <v>220</v>
      </c>
      <c r="E480" s="29">
        <f>(C483+I483)/2</f>
        <v>65.55</v>
      </c>
      <c r="F480" s="28">
        <f>((D483-D482)+(J483-J482))/2</f>
        <v>96</v>
      </c>
      <c r="G480" s="29">
        <f>100*(B483+H483)/(B482+B483+H482+H483)</f>
        <v>74.029754204398444</v>
      </c>
      <c r="H480" s="29">
        <f>(C485*D485+C486*D486+I485*J485+I486*J486)/(C485+C486+I485+I486)-((D483)+(J483))/2</f>
        <v>267</v>
      </c>
      <c r="I480" s="29">
        <f>100*(B483+H483)/(B483+B484+B485+H483+H484+H485)</f>
        <v>93.010971149939053</v>
      </c>
      <c r="L480">
        <v>82</v>
      </c>
      <c r="M480" s="16">
        <f>D480-L480</f>
        <v>138</v>
      </c>
      <c r="N480" s="16">
        <f>F480-L480</f>
        <v>14</v>
      </c>
    </row>
    <row r="481" spans="1:15" ht="12" customHeight="1">
      <c r="A481" s="32" t="s">
        <v>2</v>
      </c>
      <c r="B481" s="32" t="s">
        <v>3</v>
      </c>
      <c r="C481" s="32" t="s">
        <v>4</v>
      </c>
      <c r="D481" s="32" t="s">
        <v>5</v>
      </c>
      <c r="E481" s="32" t="s">
        <v>6</v>
      </c>
      <c r="G481" s="32" t="s">
        <v>2</v>
      </c>
      <c r="H481" s="32" t="s">
        <v>3</v>
      </c>
      <c r="I481" s="32" t="s">
        <v>4</v>
      </c>
      <c r="J481" s="32" t="s">
        <v>5</v>
      </c>
      <c r="K481" s="32" t="s">
        <v>6</v>
      </c>
      <c r="L481">
        <v>27.5</v>
      </c>
      <c r="M481" s="16">
        <f>L481*(B482+B483+H482+H483)/100</f>
        <v>850.3</v>
      </c>
      <c r="O481" s="16">
        <f>B483+H483</f>
        <v>2289</v>
      </c>
    </row>
    <row r="482" spans="1:15">
      <c r="A482" s="30" t="s">
        <v>7</v>
      </c>
      <c r="B482" s="31">
        <v>399</v>
      </c>
      <c r="C482" s="31">
        <v>22.8</v>
      </c>
      <c r="D482" s="31">
        <v>121</v>
      </c>
      <c r="E482" s="8"/>
      <c r="G482" s="30" t="s">
        <v>7</v>
      </c>
      <c r="H482" s="31">
        <v>404</v>
      </c>
      <c r="I482" s="31">
        <v>23.1</v>
      </c>
      <c r="J482" s="31">
        <v>127</v>
      </c>
      <c r="K482" s="8"/>
    </row>
    <row r="483" spans="1:15">
      <c r="A483" s="32" t="s">
        <v>8</v>
      </c>
      <c r="B483" s="33">
        <v>1144</v>
      </c>
      <c r="C483" s="33">
        <v>65.5</v>
      </c>
      <c r="D483" s="33">
        <v>220</v>
      </c>
      <c r="E483" s="33">
        <v>632</v>
      </c>
      <c r="G483" s="32" t="s">
        <v>8</v>
      </c>
      <c r="H483" s="33">
        <v>1145</v>
      </c>
      <c r="I483" s="33">
        <v>65.599999999999994</v>
      </c>
      <c r="J483" s="33">
        <v>220</v>
      </c>
      <c r="K483" s="33">
        <v>632</v>
      </c>
    </row>
    <row r="484" spans="1:15">
      <c r="A484" s="30" t="s">
        <v>9</v>
      </c>
      <c r="B484" s="31">
        <v>74</v>
      </c>
      <c r="C484" s="31">
        <v>4.2</v>
      </c>
      <c r="D484" s="8"/>
      <c r="E484" s="8"/>
      <c r="G484" s="30" t="s">
        <v>9</v>
      </c>
      <c r="H484" s="31">
        <v>68</v>
      </c>
      <c r="I484" s="31">
        <v>3.8</v>
      </c>
      <c r="J484" s="8"/>
      <c r="K484" s="8"/>
    </row>
    <row r="485" spans="1:15">
      <c r="A485" s="30" t="s">
        <v>10</v>
      </c>
      <c r="B485" s="31">
        <v>15</v>
      </c>
      <c r="C485" s="31">
        <v>0.8</v>
      </c>
      <c r="D485" s="31">
        <v>527</v>
      </c>
      <c r="E485" s="8"/>
      <c r="G485" s="30" t="s">
        <v>10</v>
      </c>
      <c r="H485" s="31">
        <v>15</v>
      </c>
      <c r="I485" s="31">
        <v>0.8</v>
      </c>
      <c r="J485" s="31">
        <v>527</v>
      </c>
      <c r="K485" s="8"/>
    </row>
    <row r="486" spans="1:15">
      <c r="A486" s="32" t="s">
        <v>11</v>
      </c>
      <c r="B486" s="33">
        <v>112</v>
      </c>
      <c r="C486" s="33">
        <v>6.4</v>
      </c>
      <c r="D486" s="33">
        <v>484</v>
      </c>
      <c r="E486" s="33">
        <v>649</v>
      </c>
      <c r="G486" s="32" t="s">
        <v>11</v>
      </c>
      <c r="H486" s="33">
        <v>113</v>
      </c>
      <c r="I486" s="33">
        <v>6.4</v>
      </c>
      <c r="J486" s="33">
        <v>480</v>
      </c>
      <c r="K486" s="33">
        <v>645</v>
      </c>
    </row>
    <row r="487" spans="1:15">
      <c r="A487" s="38" t="s">
        <v>12</v>
      </c>
      <c r="B487" s="39">
        <v>1744</v>
      </c>
      <c r="C487" s="39">
        <v>100</v>
      </c>
      <c r="D487" s="40"/>
      <c r="E487" s="8"/>
      <c r="G487" s="38" t="s">
        <v>12</v>
      </c>
      <c r="H487" s="39">
        <v>1745</v>
      </c>
      <c r="I487" s="39">
        <v>100</v>
      </c>
      <c r="J487" s="40"/>
      <c r="K487" s="43"/>
    </row>
    <row r="490" spans="1:15">
      <c r="A490" s="17" t="s">
        <v>39</v>
      </c>
      <c r="B490" t="s">
        <v>129</v>
      </c>
      <c r="C490" t="s">
        <v>41</v>
      </c>
      <c r="D490" s="29">
        <f>(D493+J493)/2</f>
        <v>278.5</v>
      </c>
      <c r="E490" s="29">
        <f>(C493+I493)/2</f>
        <v>43.3</v>
      </c>
      <c r="F490" s="28">
        <f>((D493-D492)+(J493-J492))/2</f>
        <v>88.5</v>
      </c>
      <c r="G490" s="29">
        <f>100*(B493+H493)/(B492+B493+H492+H493)</f>
        <v>47.353760445682454</v>
      </c>
      <c r="H490" s="29">
        <f>(C495*D495+C496*D496+I495*J495+I496*J496)/(C495+C496+I495+I496)-((D493)+(J493))/2</f>
        <v>295.10000000000002</v>
      </c>
      <c r="I490" s="29">
        <f>100*(B493+H493)/(B493+B494+B495+H493+H494+H495)</f>
        <v>88.082901554404145</v>
      </c>
      <c r="L490">
        <v>82</v>
      </c>
      <c r="M490" s="16">
        <f>D490-L490</f>
        <v>196.5</v>
      </c>
      <c r="N490" s="16">
        <f>F490-L490</f>
        <v>6.5</v>
      </c>
    </row>
    <row r="491" spans="1:15" ht="12" customHeight="1">
      <c r="A491" s="32" t="s">
        <v>2</v>
      </c>
      <c r="B491" s="32" t="s">
        <v>3</v>
      </c>
      <c r="C491" s="32" t="s">
        <v>4</v>
      </c>
      <c r="D491" s="32" t="s">
        <v>5</v>
      </c>
      <c r="E491" s="32" t="s">
        <v>6</v>
      </c>
      <c r="G491" s="32" t="s">
        <v>2</v>
      </c>
      <c r="H491" s="32" t="s">
        <v>3</v>
      </c>
      <c r="I491" s="32" t="s">
        <v>4</v>
      </c>
      <c r="J491" s="32" t="s">
        <v>5</v>
      </c>
      <c r="K491" s="32" t="s">
        <v>6</v>
      </c>
      <c r="L491">
        <v>27.5</v>
      </c>
      <c r="M491" s="16">
        <f>L491*(B492+B493+H492+H493)/100</f>
        <v>98.724999999999994</v>
      </c>
      <c r="O491" s="16">
        <f>B493+H493</f>
        <v>170</v>
      </c>
    </row>
    <row r="492" spans="1:15">
      <c r="A492" s="11" t="s">
        <v>7</v>
      </c>
      <c r="B492" s="12">
        <v>95</v>
      </c>
      <c r="C492" s="12">
        <v>48.2</v>
      </c>
      <c r="D492" s="12">
        <v>191</v>
      </c>
      <c r="E492" s="8"/>
      <c r="G492" s="11" t="s">
        <v>7</v>
      </c>
      <c r="H492" s="12">
        <v>94</v>
      </c>
      <c r="I492" s="12">
        <v>48.2</v>
      </c>
      <c r="J492" s="12">
        <v>189</v>
      </c>
      <c r="K492" s="8"/>
    </row>
    <row r="493" spans="1:15">
      <c r="A493" s="10" t="s">
        <v>8</v>
      </c>
      <c r="B493" s="13">
        <v>85</v>
      </c>
      <c r="C493" s="13">
        <v>43.1</v>
      </c>
      <c r="D493" s="13">
        <v>280</v>
      </c>
      <c r="E493" s="13">
        <v>723</v>
      </c>
      <c r="G493" s="10" t="s">
        <v>8</v>
      </c>
      <c r="H493" s="13">
        <v>85</v>
      </c>
      <c r="I493" s="13">
        <v>43.5</v>
      </c>
      <c r="J493" s="13">
        <v>277</v>
      </c>
      <c r="K493" s="13">
        <v>724</v>
      </c>
    </row>
    <row r="494" spans="1:15">
      <c r="A494" s="11" t="s">
        <v>9</v>
      </c>
      <c r="B494" s="12">
        <v>4</v>
      </c>
      <c r="C494" s="12">
        <v>2</v>
      </c>
      <c r="D494" s="8"/>
      <c r="E494" s="8"/>
      <c r="G494" s="11" t="s">
        <v>9</v>
      </c>
      <c r="H494" s="12">
        <v>4</v>
      </c>
      <c r="I494" s="12">
        <v>2</v>
      </c>
      <c r="J494" s="8"/>
      <c r="K494" s="8"/>
    </row>
    <row r="495" spans="1:15">
      <c r="A495" s="11" t="s">
        <v>10</v>
      </c>
      <c r="B495" s="12">
        <v>8</v>
      </c>
      <c r="C495" s="12">
        <v>4</v>
      </c>
      <c r="D495" s="12">
        <v>585</v>
      </c>
      <c r="E495" s="8"/>
      <c r="G495" s="11" t="s">
        <v>10</v>
      </c>
      <c r="H495" s="12">
        <v>7</v>
      </c>
      <c r="I495" s="12">
        <v>3.5</v>
      </c>
      <c r="J495" s="12">
        <v>585</v>
      </c>
      <c r="K495" s="8"/>
    </row>
    <row r="496" spans="1:15">
      <c r="A496" s="10" t="s">
        <v>11</v>
      </c>
      <c r="B496" s="13">
        <v>5</v>
      </c>
      <c r="C496" s="13">
        <v>2.5</v>
      </c>
      <c r="D496" s="13">
        <v>562</v>
      </c>
      <c r="E496" s="13">
        <v>725</v>
      </c>
      <c r="G496" s="10" t="s">
        <v>11</v>
      </c>
      <c r="H496" s="13">
        <v>5</v>
      </c>
      <c r="I496" s="13">
        <v>2.5</v>
      </c>
      <c r="J496" s="13">
        <v>551</v>
      </c>
      <c r="K496" s="13">
        <v>732</v>
      </c>
    </row>
    <row r="497" spans="1:15">
      <c r="A497" s="41" t="s">
        <v>12</v>
      </c>
      <c r="B497" s="42">
        <v>197</v>
      </c>
      <c r="C497" s="42">
        <v>100</v>
      </c>
      <c r="D497" s="40"/>
      <c r="E497" s="8"/>
      <c r="G497" s="41" t="s">
        <v>12</v>
      </c>
      <c r="H497" s="42">
        <v>195</v>
      </c>
      <c r="I497" s="42">
        <v>100</v>
      </c>
      <c r="J497" s="8"/>
      <c r="K497" s="8"/>
    </row>
    <row r="500" spans="1:15">
      <c r="A500" s="17" t="s">
        <v>39</v>
      </c>
      <c r="B500" t="s">
        <v>145</v>
      </c>
      <c r="C500" t="s">
        <v>146</v>
      </c>
      <c r="D500" s="29">
        <f>(D503+J503)/2</f>
        <v>573</v>
      </c>
      <c r="E500" s="29">
        <f>(C503+I503)/2</f>
        <v>5.6</v>
      </c>
      <c r="F500" s="28">
        <f>((D503-D502)+(J503-J502))/2</f>
        <v>380.5</v>
      </c>
      <c r="G500" s="29">
        <f>100*(B503+H503)/(B502+B503+H502+H503)</f>
        <v>7.0852534562211984</v>
      </c>
      <c r="H500" s="29">
        <f>(C505*D505+C506*D506+I505*J505+I506*J506)/(C505+C506+I505+I506)-((D503)+(J503))/2</f>
        <v>-573</v>
      </c>
      <c r="I500" s="29">
        <f>100*(B503+H503)/(B503+B504+B505+H503+H504+H505)</f>
        <v>41.275167785234899</v>
      </c>
      <c r="L500">
        <v>82</v>
      </c>
      <c r="M500" s="16">
        <f>D500-L500</f>
        <v>491</v>
      </c>
      <c r="N500" s="16">
        <f>F500-L500</f>
        <v>298.5</v>
      </c>
    </row>
    <row r="501" spans="1:15" ht="12" customHeight="1">
      <c r="A501" s="32" t="s">
        <v>2</v>
      </c>
      <c r="B501" s="32" t="s">
        <v>3</v>
      </c>
      <c r="C501" s="32" t="s">
        <v>4</v>
      </c>
      <c r="D501" s="32" t="s">
        <v>5</v>
      </c>
      <c r="E501" s="32" t="s">
        <v>6</v>
      </c>
      <c r="G501" s="32" t="s">
        <v>2</v>
      </c>
      <c r="H501" s="32" t="s">
        <v>3</v>
      </c>
      <c r="I501" s="32" t="s">
        <v>4</v>
      </c>
      <c r="J501" s="32" t="s">
        <v>5</v>
      </c>
      <c r="K501" s="32" t="s">
        <v>6</v>
      </c>
      <c r="L501">
        <v>27.5</v>
      </c>
      <c r="M501" s="16">
        <f>L501*(B502+B503+H502+H503)/100</f>
        <v>477.4</v>
      </c>
      <c r="O501" s="16">
        <f>B503+H503</f>
        <v>123</v>
      </c>
    </row>
    <row r="502" spans="1:15">
      <c r="A502" s="30" t="s">
        <v>7</v>
      </c>
      <c r="B502" s="31">
        <v>902</v>
      </c>
      <c r="C502" s="31">
        <v>82.4</v>
      </c>
      <c r="D502" s="31">
        <v>192</v>
      </c>
      <c r="E502" s="8"/>
      <c r="G502" s="30" t="s">
        <v>7</v>
      </c>
      <c r="H502" s="31">
        <v>711</v>
      </c>
      <c r="I502" s="31">
        <v>84.5</v>
      </c>
      <c r="J502" s="31">
        <v>193</v>
      </c>
      <c r="K502" s="8"/>
    </row>
    <row r="503" spans="1:15">
      <c r="A503" s="32" t="s">
        <v>8</v>
      </c>
      <c r="B503" s="33">
        <v>122</v>
      </c>
      <c r="C503" s="33">
        <v>11.1</v>
      </c>
      <c r="D503" s="33">
        <v>571</v>
      </c>
      <c r="E503" s="33">
        <v>858</v>
      </c>
      <c r="G503" s="32" t="s">
        <v>8</v>
      </c>
      <c r="H503" s="33">
        <v>1</v>
      </c>
      <c r="I503" s="33">
        <v>0.1</v>
      </c>
      <c r="J503" s="33">
        <v>575</v>
      </c>
      <c r="K503" s="33">
        <v>858</v>
      </c>
    </row>
    <row r="504" spans="1:15">
      <c r="A504" s="30" t="s">
        <v>9</v>
      </c>
      <c r="B504" s="31">
        <v>54</v>
      </c>
      <c r="C504" s="31">
        <v>4.9000000000000004</v>
      </c>
      <c r="D504" s="31">
        <v>886</v>
      </c>
      <c r="E504" s="8"/>
      <c r="G504" s="30" t="s">
        <v>9</v>
      </c>
      <c r="H504" s="31">
        <v>120</v>
      </c>
      <c r="I504" s="31">
        <v>14.2</v>
      </c>
      <c r="J504" s="31">
        <v>880</v>
      </c>
      <c r="K504" s="8"/>
    </row>
    <row r="505" spans="1:15">
      <c r="A505" s="30" t="s">
        <v>10</v>
      </c>
      <c r="B505" s="31">
        <v>0</v>
      </c>
      <c r="C505" s="31">
        <v>0</v>
      </c>
      <c r="D505" s="8"/>
      <c r="E505" s="8"/>
      <c r="G505" s="30" t="s">
        <v>10</v>
      </c>
      <c r="H505" s="31">
        <v>1</v>
      </c>
      <c r="I505" s="31">
        <v>0.1</v>
      </c>
      <c r="J505" s="8"/>
      <c r="K505" s="8"/>
    </row>
    <row r="506" spans="1:15">
      <c r="A506" s="30" t="s">
        <v>11</v>
      </c>
      <c r="B506" s="31">
        <v>16</v>
      </c>
      <c r="C506" s="31">
        <v>1.4</v>
      </c>
      <c r="D506" s="8"/>
      <c r="E506" s="8"/>
      <c r="G506" s="30" t="s">
        <v>11</v>
      </c>
      <c r="H506" s="31">
        <v>8</v>
      </c>
      <c r="I506" s="31">
        <v>0.9</v>
      </c>
      <c r="J506" s="8"/>
      <c r="K506" s="8"/>
    </row>
    <row r="507" spans="1:15">
      <c r="A507" s="30" t="s">
        <v>12</v>
      </c>
      <c r="B507" s="31">
        <v>1094</v>
      </c>
      <c r="C507" s="31">
        <v>100</v>
      </c>
      <c r="D507" s="8"/>
      <c r="E507" s="8"/>
      <c r="G507" s="30" t="s">
        <v>12</v>
      </c>
      <c r="H507" s="31">
        <v>841</v>
      </c>
      <c r="I507" s="31">
        <v>100</v>
      </c>
      <c r="J507" s="8"/>
      <c r="K507" s="6"/>
    </row>
    <row r="508" spans="1:15">
      <c r="A508" s="18"/>
      <c r="B508" s="18"/>
      <c r="C508" s="18"/>
      <c r="D508" s="18"/>
      <c r="E508" s="18"/>
      <c r="G508" s="18"/>
      <c r="H508" s="18"/>
      <c r="I508" s="18"/>
      <c r="J508" s="18"/>
      <c r="K508" s="18"/>
    </row>
    <row r="510" spans="1:15">
      <c r="A510" s="17" t="s">
        <v>39</v>
      </c>
      <c r="B510" t="s">
        <v>145</v>
      </c>
      <c r="C510" t="s">
        <v>147</v>
      </c>
      <c r="D510" s="29">
        <f>(D513+J513)/2</f>
        <v>690.5</v>
      </c>
      <c r="E510" s="29">
        <f>(C513+I513)/2</f>
        <v>0.1</v>
      </c>
      <c r="F510" s="28">
        <f>((D513-D512)+(J513-J512))/2</f>
        <v>474.5</v>
      </c>
      <c r="G510" s="29">
        <f>100*(B513+H513)/(B512+B513+H512+H513)</f>
        <v>0.1811184061580258</v>
      </c>
      <c r="H510" s="29">
        <f>(C515*D515+C516*D516+I515*J515+I516*J516)/(C515+C516+I515+I516)-((D513)+(J513))/2</f>
        <v>-690.5</v>
      </c>
      <c r="I510" s="29">
        <f>100*(B513+H513)/(B513+B514+B515+H513+H514+H515)</f>
        <v>50</v>
      </c>
      <c r="L510">
        <v>82</v>
      </c>
      <c r="M510" s="16">
        <f>D510-L510</f>
        <v>608.5</v>
      </c>
      <c r="N510" s="16">
        <f>F510-L510</f>
        <v>392.5</v>
      </c>
    </row>
    <row r="511" spans="1:15" ht="12" customHeight="1">
      <c r="A511" s="32" t="s">
        <v>2</v>
      </c>
      <c r="B511" s="32" t="s">
        <v>3</v>
      </c>
      <c r="C511" s="32" t="s">
        <v>4</v>
      </c>
      <c r="D511" s="32" t="s">
        <v>5</v>
      </c>
      <c r="E511" s="32" t="s">
        <v>6</v>
      </c>
      <c r="G511" s="32" t="s">
        <v>2</v>
      </c>
      <c r="H511" s="32" t="s">
        <v>3</v>
      </c>
      <c r="I511" s="32" t="s">
        <v>4</v>
      </c>
      <c r="J511" s="32" t="s">
        <v>5</v>
      </c>
      <c r="K511" s="32" t="s">
        <v>6</v>
      </c>
      <c r="L511">
        <v>27.5</v>
      </c>
      <c r="M511" s="16">
        <f>L511*(B512+B513+H512+H513)/100</f>
        <v>3644.0250000000001</v>
      </c>
      <c r="O511" s="16">
        <f>B513+H513</f>
        <v>24</v>
      </c>
    </row>
    <row r="512" spans="1:15">
      <c r="A512" s="30" t="s">
        <v>7</v>
      </c>
      <c r="B512" s="31">
        <v>6548</v>
      </c>
      <c r="C512" s="31">
        <v>99.2</v>
      </c>
      <c r="D512" s="31">
        <v>215</v>
      </c>
      <c r="E512" s="8"/>
      <c r="G512" s="30" t="s">
        <v>7</v>
      </c>
      <c r="H512" s="31">
        <v>6679</v>
      </c>
      <c r="I512" s="31">
        <v>99.3</v>
      </c>
      <c r="J512" s="31">
        <v>217</v>
      </c>
      <c r="K512" s="8"/>
    </row>
    <row r="513" spans="1:15">
      <c r="A513" s="32" t="s">
        <v>8</v>
      </c>
      <c r="B513" s="33">
        <v>12</v>
      </c>
      <c r="C513" s="33">
        <v>0.1</v>
      </c>
      <c r="D513" s="33">
        <v>691</v>
      </c>
      <c r="E513" s="33">
        <v>1207</v>
      </c>
      <c r="G513" s="32" t="s">
        <v>8</v>
      </c>
      <c r="H513" s="33">
        <v>12</v>
      </c>
      <c r="I513" s="33">
        <v>0.1</v>
      </c>
      <c r="J513" s="33">
        <v>690</v>
      </c>
      <c r="K513" s="33">
        <v>1207</v>
      </c>
    </row>
    <row r="514" spans="1:15">
      <c r="A514" s="30" t="s">
        <v>9</v>
      </c>
      <c r="B514" s="31">
        <v>9</v>
      </c>
      <c r="C514" s="31">
        <v>0.1</v>
      </c>
      <c r="D514" s="8"/>
      <c r="E514" s="8"/>
      <c r="G514" s="30" t="s">
        <v>9</v>
      </c>
      <c r="H514" s="31">
        <v>13</v>
      </c>
      <c r="I514" s="31">
        <v>0.1</v>
      </c>
      <c r="J514" s="31">
        <v>1154</v>
      </c>
      <c r="K514" s="8"/>
    </row>
    <row r="515" spans="1:15">
      <c r="A515" s="30" t="s">
        <v>10</v>
      </c>
      <c r="B515" s="31">
        <v>0</v>
      </c>
      <c r="C515" s="31">
        <v>0</v>
      </c>
      <c r="D515" s="8"/>
      <c r="E515" s="8"/>
      <c r="G515" s="30" t="s">
        <v>10</v>
      </c>
      <c r="H515" s="31">
        <v>2</v>
      </c>
      <c r="I515" s="31">
        <v>0</v>
      </c>
      <c r="J515" s="8"/>
      <c r="K515" s="8"/>
    </row>
    <row r="516" spans="1:15">
      <c r="A516" s="30" t="s">
        <v>11</v>
      </c>
      <c r="B516" s="31">
        <v>27</v>
      </c>
      <c r="C516" s="31">
        <v>0.4</v>
      </c>
      <c r="D516" s="8"/>
      <c r="E516" s="8"/>
      <c r="G516" s="30" t="s">
        <v>11</v>
      </c>
      <c r="H516" s="31">
        <v>14</v>
      </c>
      <c r="I516" s="31">
        <v>0.2</v>
      </c>
      <c r="J516" s="8"/>
      <c r="K516" s="8"/>
    </row>
    <row r="517" spans="1:15">
      <c r="A517" s="30" t="s">
        <v>12</v>
      </c>
      <c r="B517" s="31">
        <v>6596</v>
      </c>
      <c r="C517" s="31">
        <v>100</v>
      </c>
      <c r="D517" s="8"/>
      <c r="E517" s="6"/>
      <c r="G517" s="30" t="s">
        <v>12</v>
      </c>
      <c r="H517" s="31">
        <v>6720</v>
      </c>
      <c r="I517" s="31">
        <v>100</v>
      </c>
      <c r="J517" s="8"/>
      <c r="K517" s="6"/>
    </row>
    <row r="518" spans="1:15">
      <c r="A518" s="18"/>
      <c r="B518" s="18"/>
      <c r="C518" s="18"/>
      <c r="D518" s="18"/>
      <c r="E518" s="18"/>
      <c r="G518" s="18"/>
      <c r="H518" s="18"/>
      <c r="I518" s="18"/>
      <c r="J518" s="18"/>
      <c r="K518" s="18"/>
    </row>
    <row r="520" spans="1:15">
      <c r="A520" s="17" t="s">
        <v>39</v>
      </c>
      <c r="B520" t="s">
        <v>145</v>
      </c>
      <c r="C520" t="s">
        <v>148</v>
      </c>
      <c r="D520" s="29">
        <f>(D523+J523)/2</f>
        <v>571</v>
      </c>
      <c r="E520" s="29">
        <f>(C523+I523)/2</f>
        <v>8.1999999999999993</v>
      </c>
      <c r="F520" s="28">
        <f>((D523-D522)+(J523-J522))/2</f>
        <v>352</v>
      </c>
      <c r="G520" s="29">
        <f>100*(B523+H523)/(B522+B523+H522+H523)</f>
        <v>9.8802395209580833</v>
      </c>
      <c r="H520" s="29">
        <f>(C525*D525+C526*D526+I525*J525+I526*J526)/(C525+C526+I525+I526)-((D523)+(J523))/2</f>
        <v>-571</v>
      </c>
      <c r="I520" s="29">
        <f>100*(B523+H523)/(B523+B524+B525+H523+H524+H525)</f>
        <v>61.111111111111114</v>
      </c>
      <c r="L520">
        <v>82</v>
      </c>
      <c r="M520" s="16">
        <f>D520-L520</f>
        <v>489</v>
      </c>
      <c r="N520" s="16">
        <f>F520-L520</f>
        <v>270</v>
      </c>
    </row>
    <row r="521" spans="1:15" ht="12" customHeight="1">
      <c r="A521" s="32" t="s">
        <v>2</v>
      </c>
      <c r="B521" s="32" t="s">
        <v>3</v>
      </c>
      <c r="C521" s="32" t="s">
        <v>4</v>
      </c>
      <c r="D521" s="32" t="s">
        <v>5</v>
      </c>
      <c r="E521" s="32" t="s">
        <v>6</v>
      </c>
      <c r="G521" s="32" t="s">
        <v>2</v>
      </c>
      <c r="H521" s="32" t="s">
        <v>3</v>
      </c>
      <c r="I521" s="32" t="s">
        <v>4</v>
      </c>
      <c r="J521" s="32" t="s">
        <v>5</v>
      </c>
      <c r="K521" s="32" t="s">
        <v>6</v>
      </c>
      <c r="L521">
        <v>27.5</v>
      </c>
      <c r="M521" s="16">
        <f>L521*(B522+B523+H522+H523)/100</f>
        <v>91.85</v>
      </c>
      <c r="O521" s="16">
        <f>B523+H523</f>
        <v>33</v>
      </c>
    </row>
    <row r="522" spans="1:15">
      <c r="A522" s="30" t="s">
        <v>7</v>
      </c>
      <c r="B522" s="31">
        <v>150</v>
      </c>
      <c r="C522" s="31">
        <v>72.099999999999994</v>
      </c>
      <c r="D522" s="31">
        <v>218</v>
      </c>
      <c r="E522" s="8"/>
      <c r="G522" s="30" t="s">
        <v>7</v>
      </c>
      <c r="H522" s="31">
        <v>151</v>
      </c>
      <c r="I522" s="31">
        <v>93.2</v>
      </c>
      <c r="J522" s="31">
        <v>220</v>
      </c>
      <c r="K522" s="8"/>
    </row>
    <row r="523" spans="1:15">
      <c r="A523" s="32" t="s">
        <v>8</v>
      </c>
      <c r="B523" s="33">
        <v>28</v>
      </c>
      <c r="C523" s="33">
        <v>13.4</v>
      </c>
      <c r="D523" s="33">
        <v>573</v>
      </c>
      <c r="E523" s="33">
        <v>668</v>
      </c>
      <c r="G523" s="32" t="s">
        <v>8</v>
      </c>
      <c r="H523" s="33">
        <v>5</v>
      </c>
      <c r="I523" s="33">
        <v>3</v>
      </c>
      <c r="J523" s="33">
        <v>569</v>
      </c>
      <c r="K523" s="33">
        <v>668</v>
      </c>
    </row>
    <row r="524" spans="1:15">
      <c r="A524" s="30" t="s">
        <v>9</v>
      </c>
      <c r="B524" s="31">
        <v>15</v>
      </c>
      <c r="C524" s="31">
        <v>7.2</v>
      </c>
      <c r="D524" s="31">
        <v>890</v>
      </c>
      <c r="E524" s="8"/>
      <c r="G524" s="30" t="s">
        <v>9</v>
      </c>
      <c r="H524" s="31">
        <v>6</v>
      </c>
      <c r="I524" s="31">
        <v>3.7</v>
      </c>
      <c r="J524" s="31">
        <v>892</v>
      </c>
      <c r="K524" s="8"/>
    </row>
    <row r="525" spans="1:15">
      <c r="A525" s="30" t="s">
        <v>10</v>
      </c>
      <c r="B525" s="31">
        <v>0</v>
      </c>
      <c r="C525" s="31">
        <v>0</v>
      </c>
      <c r="D525" s="8"/>
      <c r="E525" s="8"/>
      <c r="G525" s="30" t="s">
        <v>10</v>
      </c>
      <c r="H525" s="31">
        <v>0</v>
      </c>
      <c r="I525" s="31">
        <v>0</v>
      </c>
      <c r="J525" s="8"/>
      <c r="K525" s="8"/>
    </row>
    <row r="526" spans="1:15">
      <c r="A526" s="30" t="s">
        <v>11</v>
      </c>
      <c r="B526" s="31">
        <v>15</v>
      </c>
      <c r="C526" s="31">
        <v>7.2</v>
      </c>
      <c r="D526" s="8"/>
      <c r="E526" s="8"/>
      <c r="G526" s="30" t="s">
        <v>11</v>
      </c>
      <c r="H526" s="31">
        <v>0</v>
      </c>
      <c r="I526" s="31">
        <v>0</v>
      </c>
      <c r="J526" s="8"/>
      <c r="K526" s="8"/>
    </row>
    <row r="527" spans="1:15">
      <c r="A527" s="30" t="s">
        <v>12</v>
      </c>
      <c r="B527" s="31">
        <v>208</v>
      </c>
      <c r="C527" s="31">
        <v>100</v>
      </c>
      <c r="D527" s="8"/>
      <c r="E527" s="6"/>
      <c r="G527" s="30" t="s">
        <v>12</v>
      </c>
      <c r="H527" s="31">
        <v>162</v>
      </c>
      <c r="I527" s="31">
        <v>100</v>
      </c>
      <c r="J527" s="8"/>
      <c r="K527" s="6"/>
    </row>
    <row r="528" spans="1:15">
      <c r="A528" s="18"/>
      <c r="B528" s="18"/>
      <c r="C528" s="18"/>
      <c r="D528" s="18"/>
      <c r="E528" s="18"/>
      <c r="G528" s="18"/>
      <c r="H528" s="18"/>
      <c r="I528" s="18"/>
      <c r="J528" s="18"/>
      <c r="K528" s="18"/>
    </row>
    <row r="530" spans="1:15">
      <c r="A530" s="17" t="s">
        <v>39</v>
      </c>
      <c r="B530" t="s">
        <v>149</v>
      </c>
      <c r="C530" t="s">
        <v>150</v>
      </c>
      <c r="D530" s="29">
        <f>(D533+J533)/2</f>
        <v>483.5</v>
      </c>
      <c r="E530" s="29">
        <f>(C533+I533)/2</f>
        <v>18.7</v>
      </c>
      <c r="F530" s="28">
        <f>((D533-D532)+(J533-J532))/2</f>
        <v>229</v>
      </c>
      <c r="G530" s="29">
        <f>100*(B533+H533)/(B532+B533+H532+H533)</f>
        <v>18.9873417721519</v>
      </c>
      <c r="H530" s="29">
        <f>(C535*D535+C536*D536+I535*J535+I536*J536)/(C535+C536+I535+I536)-((D533)+(J533))/2</f>
        <v>475.5</v>
      </c>
      <c r="I530" s="29">
        <f>100*(B533+H533)/(B533+B534+B535+H533+H534+H535)</f>
        <v>100</v>
      </c>
      <c r="L530">
        <v>82</v>
      </c>
      <c r="M530" s="16">
        <f>D530-L530</f>
        <v>401.5</v>
      </c>
      <c r="N530" s="16">
        <f>F530-L530</f>
        <v>147</v>
      </c>
    </row>
    <row r="531" spans="1:15" ht="12" customHeight="1">
      <c r="A531" s="32" t="s">
        <v>2</v>
      </c>
      <c r="B531" s="32" t="s">
        <v>3</v>
      </c>
      <c r="C531" s="32" t="s">
        <v>4</v>
      </c>
      <c r="D531" s="32" t="s">
        <v>5</v>
      </c>
      <c r="E531" s="32" t="s">
        <v>6</v>
      </c>
      <c r="G531" s="32" t="s">
        <v>2</v>
      </c>
      <c r="H531" s="32" t="s">
        <v>3</v>
      </c>
      <c r="I531" s="32" t="s">
        <v>4</v>
      </c>
      <c r="J531" s="32" t="s">
        <v>5</v>
      </c>
      <c r="K531" s="32" t="s">
        <v>6</v>
      </c>
      <c r="L531">
        <v>27.5</v>
      </c>
      <c r="M531" s="16" t="e">
        <f>L531*(B532+#REF!+H532+#REF!)/100</f>
        <v>#REF!</v>
      </c>
      <c r="O531" s="16" t="e">
        <f>#REF!+#REF!</f>
        <v>#REF!</v>
      </c>
    </row>
    <row r="532" spans="1:15">
      <c r="A532" s="11" t="s">
        <v>7</v>
      </c>
      <c r="B532" s="12">
        <v>64</v>
      </c>
      <c r="C532" s="12">
        <v>80</v>
      </c>
      <c r="D532" s="12">
        <v>255</v>
      </c>
      <c r="E532" s="8"/>
      <c r="G532" s="11" t="s">
        <v>7</v>
      </c>
      <c r="H532" s="12">
        <v>64</v>
      </c>
      <c r="I532" s="12">
        <v>80</v>
      </c>
      <c r="J532" s="12">
        <v>254</v>
      </c>
      <c r="K532" s="8"/>
    </row>
    <row r="533" spans="1:15">
      <c r="A533" s="10" t="s">
        <v>8</v>
      </c>
      <c r="B533" s="13">
        <v>15</v>
      </c>
      <c r="C533" s="13">
        <v>18.7</v>
      </c>
      <c r="D533" s="13">
        <v>483</v>
      </c>
      <c r="E533" s="13">
        <v>1304</v>
      </c>
      <c r="G533" s="10" t="s">
        <v>8</v>
      </c>
      <c r="H533" s="13">
        <v>15</v>
      </c>
      <c r="I533" s="13">
        <v>18.7</v>
      </c>
      <c r="J533" s="13">
        <v>484</v>
      </c>
      <c r="K533" s="13">
        <v>1300</v>
      </c>
    </row>
    <row r="534" spans="1:15">
      <c r="A534" s="11" t="s">
        <v>9</v>
      </c>
      <c r="B534" s="12">
        <v>0</v>
      </c>
      <c r="C534" s="12">
        <v>0</v>
      </c>
      <c r="D534" s="8"/>
      <c r="E534" s="8"/>
      <c r="G534" s="11" t="s">
        <v>9</v>
      </c>
      <c r="H534" s="12">
        <v>0</v>
      </c>
      <c r="I534" s="12">
        <v>0</v>
      </c>
      <c r="J534" s="8"/>
      <c r="K534" s="8"/>
    </row>
    <row r="535" spans="1:15">
      <c r="A535" s="11" t="s">
        <v>10</v>
      </c>
      <c r="B535" s="12">
        <v>0</v>
      </c>
      <c r="C535" s="12">
        <v>0</v>
      </c>
      <c r="D535" s="8"/>
      <c r="E535" s="8"/>
      <c r="G535" s="11" t="s">
        <v>10</v>
      </c>
      <c r="H535" s="12">
        <v>0</v>
      </c>
      <c r="I535" s="12">
        <v>0</v>
      </c>
      <c r="J535" s="8"/>
      <c r="K535" s="8"/>
    </row>
    <row r="536" spans="1:15">
      <c r="A536" s="10" t="s">
        <v>11</v>
      </c>
      <c r="B536" s="13">
        <v>1</v>
      </c>
      <c r="C536" s="13">
        <v>1.2</v>
      </c>
      <c r="D536" s="13">
        <v>959</v>
      </c>
      <c r="E536" s="13">
        <v>1245</v>
      </c>
      <c r="G536" s="10" t="s">
        <v>11</v>
      </c>
      <c r="H536" s="13">
        <v>1</v>
      </c>
      <c r="I536" s="13">
        <v>1.2</v>
      </c>
      <c r="J536" s="13">
        <v>959</v>
      </c>
      <c r="K536" s="13">
        <v>1259</v>
      </c>
    </row>
    <row r="537" spans="1:15">
      <c r="A537" s="11" t="s">
        <v>12</v>
      </c>
      <c r="B537" s="12">
        <v>80</v>
      </c>
      <c r="C537" s="12">
        <v>100</v>
      </c>
      <c r="D537" s="8"/>
      <c r="E537" s="6"/>
      <c r="G537" s="11" t="s">
        <v>12</v>
      </c>
      <c r="H537" s="12">
        <v>80</v>
      </c>
      <c r="I537" s="12">
        <v>100</v>
      </c>
      <c r="J537" s="8"/>
      <c r="K537" s="6"/>
    </row>
    <row r="538" spans="1:15">
      <c r="A538" s="18"/>
      <c r="B538" s="18"/>
      <c r="C538" s="18"/>
      <c r="D538" s="18"/>
      <c r="E538" s="18"/>
      <c r="G538" s="18"/>
      <c r="H538" s="18"/>
      <c r="I538" s="18"/>
      <c r="J538" s="18"/>
      <c r="K538" s="18"/>
    </row>
    <row r="540" spans="1:15">
      <c r="A540" s="17" t="s">
        <v>39</v>
      </c>
      <c r="B540" t="s">
        <v>149</v>
      </c>
      <c r="C540" t="s">
        <v>151</v>
      </c>
      <c r="D540" s="29">
        <f>(D543+J543)/2</f>
        <v>427.5</v>
      </c>
      <c r="E540" s="29">
        <f>(C543+I543)/2</f>
        <v>21.7</v>
      </c>
      <c r="F540" s="28">
        <f>((D543-D542)+(J543-J542))/2</f>
        <v>92</v>
      </c>
      <c r="G540" s="29">
        <f>100*(B543+H543)/(B542+B543+H542+H543)</f>
        <v>21.739130434782609</v>
      </c>
      <c r="H540" s="29" t="e">
        <f>(C545*D545+C546*D546+I545*J545+I546*J546)/(C545+C546+I545+I546)-((D543)+(J543))/2</f>
        <v>#DIV/0!</v>
      </c>
      <c r="I540" s="29">
        <f>100*(B543+H543)/(B543+B544+B545+H543+H544+H545)</f>
        <v>100</v>
      </c>
      <c r="L540">
        <v>82</v>
      </c>
      <c r="M540" s="16">
        <f>D540-L540</f>
        <v>345.5</v>
      </c>
      <c r="N540" s="16">
        <f>F540-L540</f>
        <v>10</v>
      </c>
    </row>
    <row r="541" spans="1:15" ht="12" customHeight="1">
      <c r="A541" s="32" t="s">
        <v>2</v>
      </c>
      <c r="B541" s="32" t="s">
        <v>3</v>
      </c>
      <c r="C541" s="32" t="s">
        <v>4</v>
      </c>
      <c r="D541" s="32" t="s">
        <v>5</v>
      </c>
      <c r="E541" s="32" t="s">
        <v>6</v>
      </c>
      <c r="G541" s="32" t="s">
        <v>2</v>
      </c>
      <c r="H541" s="32" t="s">
        <v>3</v>
      </c>
      <c r="I541" s="32" t="s">
        <v>4</v>
      </c>
      <c r="J541" s="32" t="s">
        <v>5</v>
      </c>
      <c r="K541" s="32" t="s">
        <v>6</v>
      </c>
      <c r="L541">
        <v>27.5</v>
      </c>
      <c r="M541" s="16" t="e">
        <f>L541*(B542+#REF!+H542+#REF!)/100</f>
        <v>#REF!</v>
      </c>
      <c r="O541" s="16" t="e">
        <f>#REF!+#REF!</f>
        <v>#REF!</v>
      </c>
    </row>
    <row r="542" spans="1:15">
      <c r="A542" s="11" t="s">
        <v>7</v>
      </c>
      <c r="B542" s="12">
        <v>45</v>
      </c>
      <c r="C542" s="12">
        <v>78.900000000000006</v>
      </c>
      <c r="D542" s="12">
        <v>335</v>
      </c>
      <c r="E542" s="8"/>
      <c r="G542" s="11" t="s">
        <v>7</v>
      </c>
      <c r="H542" s="12">
        <v>45</v>
      </c>
      <c r="I542" s="12">
        <v>77.5</v>
      </c>
      <c r="J542" s="12">
        <v>336</v>
      </c>
      <c r="K542" s="8"/>
    </row>
    <row r="543" spans="1:15">
      <c r="A543" s="10" t="s">
        <v>8</v>
      </c>
      <c r="B543" s="13">
        <v>12</v>
      </c>
      <c r="C543" s="13">
        <v>21</v>
      </c>
      <c r="D543" s="13">
        <v>428</v>
      </c>
      <c r="E543" s="13">
        <v>1289</v>
      </c>
      <c r="G543" s="10" t="s">
        <v>8</v>
      </c>
      <c r="H543" s="13">
        <v>13</v>
      </c>
      <c r="I543" s="13">
        <v>22.4</v>
      </c>
      <c r="J543" s="13">
        <v>427</v>
      </c>
      <c r="K543" s="13">
        <v>1289</v>
      </c>
    </row>
    <row r="544" spans="1:15">
      <c r="A544" s="11" t="s">
        <v>9</v>
      </c>
      <c r="B544" s="12">
        <v>0</v>
      </c>
      <c r="C544" s="12">
        <v>0</v>
      </c>
      <c r="D544" s="8"/>
      <c r="E544" s="8"/>
      <c r="G544" s="11" t="s">
        <v>9</v>
      </c>
      <c r="H544" s="12">
        <v>0</v>
      </c>
      <c r="I544" s="12">
        <v>0</v>
      </c>
      <c r="J544" s="8"/>
      <c r="K544" s="8"/>
    </row>
    <row r="545" spans="1:15">
      <c r="A545" s="11" t="s">
        <v>10</v>
      </c>
      <c r="B545" s="12">
        <v>0</v>
      </c>
      <c r="C545" s="12">
        <v>0</v>
      </c>
      <c r="D545" s="8"/>
      <c r="E545" s="8"/>
      <c r="G545" s="11" t="s">
        <v>10</v>
      </c>
      <c r="H545" s="12">
        <v>0</v>
      </c>
      <c r="I545" s="12">
        <v>0</v>
      </c>
      <c r="J545" s="8"/>
      <c r="K545" s="8"/>
    </row>
    <row r="546" spans="1:15">
      <c r="A546" s="10" t="s">
        <v>11</v>
      </c>
      <c r="B546" s="13">
        <v>0</v>
      </c>
      <c r="C546" s="13">
        <v>0</v>
      </c>
      <c r="D546" s="13">
        <v>980</v>
      </c>
      <c r="E546" s="13">
        <v>1284</v>
      </c>
      <c r="G546" s="10" t="s">
        <v>11</v>
      </c>
      <c r="H546" s="13">
        <v>0</v>
      </c>
      <c r="I546" s="13">
        <v>0</v>
      </c>
      <c r="J546" s="13">
        <v>963</v>
      </c>
      <c r="K546" s="13">
        <v>1260</v>
      </c>
    </row>
    <row r="547" spans="1:15">
      <c r="A547" s="11" t="s">
        <v>12</v>
      </c>
      <c r="B547" s="12">
        <v>57</v>
      </c>
      <c r="C547" s="12">
        <v>100</v>
      </c>
      <c r="D547" s="8"/>
      <c r="E547" s="6"/>
      <c r="G547" s="11" t="s">
        <v>12</v>
      </c>
      <c r="H547" s="12">
        <v>58</v>
      </c>
      <c r="I547" s="12">
        <v>100</v>
      </c>
      <c r="J547" s="8"/>
      <c r="K547" s="6"/>
    </row>
    <row r="548" spans="1:15">
      <c r="A548" s="18"/>
      <c r="B548" s="18"/>
      <c r="C548" s="18"/>
      <c r="D548" s="18"/>
      <c r="E548" s="18"/>
      <c r="G548" s="18"/>
      <c r="H548" s="18"/>
      <c r="I548" s="18"/>
      <c r="J548" s="18"/>
      <c r="K548" s="18"/>
    </row>
    <row r="550" spans="1:15">
      <c r="A550" s="17" t="s">
        <v>39</v>
      </c>
      <c r="B550" t="s">
        <v>149</v>
      </c>
      <c r="C550" t="s">
        <v>152</v>
      </c>
      <c r="D550" s="29">
        <f>(D553+J553)/2</f>
        <v>479.5</v>
      </c>
      <c r="E550" s="29">
        <f>(C553+I553)/2</f>
        <v>21</v>
      </c>
      <c r="F550" s="28">
        <f>((D553-D552)+(J553-J552))/2</f>
        <v>205</v>
      </c>
      <c r="G550" s="29">
        <f>100*(B553+H553)/(B552+B553+H552+H553)</f>
        <v>21.621621621621621</v>
      </c>
      <c r="H550" s="29">
        <f>(C555*D555+C556*D556+I555*J555+I556*J556)/(C555+C556+I555+I556)-((D553)+(J553))/2</f>
        <v>388.5</v>
      </c>
      <c r="I550" s="29">
        <f>100*(B553+H553)/(B553+B554+B555+H553+H554+H555)</f>
        <v>100</v>
      </c>
      <c r="L550">
        <v>82</v>
      </c>
      <c r="M550" s="16">
        <f>D550-L550</f>
        <v>397.5</v>
      </c>
      <c r="N550" s="16">
        <f>F550-L550</f>
        <v>123</v>
      </c>
    </row>
    <row r="551" spans="1:15" ht="12" customHeight="1">
      <c r="A551" s="32" t="s">
        <v>2</v>
      </c>
      <c r="B551" s="32" t="s">
        <v>3</v>
      </c>
      <c r="C551" s="32" t="s">
        <v>4</v>
      </c>
      <c r="D551" s="32" t="s">
        <v>5</v>
      </c>
      <c r="E551" s="32" t="s">
        <v>6</v>
      </c>
      <c r="G551" s="32" t="s">
        <v>2</v>
      </c>
      <c r="H551" s="32" t="s">
        <v>3</v>
      </c>
      <c r="I551" s="32" t="s">
        <v>4</v>
      </c>
      <c r="J551" s="32" t="s">
        <v>5</v>
      </c>
      <c r="K551" s="32" t="s">
        <v>6</v>
      </c>
      <c r="L551">
        <v>27.5</v>
      </c>
      <c r="M551" s="16" t="e">
        <f>L551*(B552+#REF!+H552+#REF!)/100</f>
        <v>#REF!</v>
      </c>
      <c r="O551" s="16" t="e">
        <f>#REF!+#REF!</f>
        <v>#REF!</v>
      </c>
    </row>
    <row r="552" spans="1:15">
      <c r="A552" s="11" t="s">
        <v>7</v>
      </c>
      <c r="B552" s="12">
        <v>29</v>
      </c>
      <c r="C552" s="12">
        <v>76.3</v>
      </c>
      <c r="D552" s="12">
        <v>275</v>
      </c>
      <c r="E552" s="8"/>
      <c r="G552" s="11" t="s">
        <v>7</v>
      </c>
      <c r="H552" s="12">
        <v>29</v>
      </c>
      <c r="I552" s="12">
        <v>76.3</v>
      </c>
      <c r="J552" s="12">
        <v>274</v>
      </c>
      <c r="K552" s="8"/>
    </row>
    <row r="553" spans="1:15">
      <c r="A553" s="10" t="s">
        <v>8</v>
      </c>
      <c r="B553" s="13">
        <v>8</v>
      </c>
      <c r="C553" s="13">
        <v>21</v>
      </c>
      <c r="D553" s="13">
        <v>480</v>
      </c>
      <c r="E553" s="13">
        <v>1294</v>
      </c>
      <c r="G553" s="10" t="s">
        <v>8</v>
      </c>
      <c r="H553" s="13">
        <v>8</v>
      </c>
      <c r="I553" s="13">
        <v>21</v>
      </c>
      <c r="J553" s="13">
        <v>479</v>
      </c>
      <c r="K553" s="13">
        <v>1294</v>
      </c>
    </row>
    <row r="554" spans="1:15">
      <c r="A554" s="11" t="s">
        <v>9</v>
      </c>
      <c r="B554" s="12">
        <v>0</v>
      </c>
      <c r="C554" s="12">
        <v>0</v>
      </c>
      <c r="D554" s="8"/>
      <c r="E554" s="8"/>
      <c r="G554" s="11" t="s">
        <v>9</v>
      </c>
      <c r="H554" s="12">
        <v>0</v>
      </c>
      <c r="I554" s="12">
        <v>0</v>
      </c>
      <c r="J554" s="8"/>
      <c r="K554" s="8"/>
    </row>
    <row r="555" spans="1:15">
      <c r="A555" s="11" t="s">
        <v>10</v>
      </c>
      <c r="B555" s="12">
        <v>0</v>
      </c>
      <c r="C555" s="12">
        <v>0</v>
      </c>
      <c r="D555" s="8"/>
      <c r="E555" s="8"/>
      <c r="G555" s="11" t="s">
        <v>10</v>
      </c>
      <c r="H555" s="12">
        <v>0</v>
      </c>
      <c r="I555" s="12">
        <v>0</v>
      </c>
      <c r="J555" s="8"/>
      <c r="K555" s="8"/>
    </row>
    <row r="556" spans="1:15">
      <c r="A556" s="10" t="s">
        <v>11</v>
      </c>
      <c r="B556" s="13">
        <v>1</v>
      </c>
      <c r="C556" s="13">
        <v>2.6</v>
      </c>
      <c r="D556" s="13">
        <v>868</v>
      </c>
      <c r="E556" s="13">
        <v>1151</v>
      </c>
      <c r="G556" s="10" t="s">
        <v>11</v>
      </c>
      <c r="H556" s="13">
        <v>1</v>
      </c>
      <c r="I556" s="13">
        <v>2.6</v>
      </c>
      <c r="J556" s="13">
        <v>868</v>
      </c>
      <c r="K556" s="13">
        <v>1151</v>
      </c>
    </row>
    <row r="557" spans="1:15">
      <c r="A557" s="11" t="s">
        <v>12</v>
      </c>
      <c r="B557" s="12">
        <v>38</v>
      </c>
      <c r="C557" s="12">
        <v>100</v>
      </c>
      <c r="D557" s="8"/>
      <c r="E557" s="6"/>
      <c r="G557" s="11" t="s">
        <v>12</v>
      </c>
      <c r="H557" s="12">
        <v>38</v>
      </c>
      <c r="I557" s="12">
        <v>100</v>
      </c>
      <c r="J557" s="8"/>
      <c r="K557" s="6"/>
    </row>
    <row r="558" spans="1:15">
      <c r="A558" s="18"/>
      <c r="B558" s="18"/>
      <c r="C558" s="18"/>
      <c r="D558" s="18"/>
      <c r="E558" s="18"/>
      <c r="G558" s="18"/>
      <c r="H558" s="18"/>
      <c r="I558" s="18"/>
      <c r="J558" s="18"/>
      <c r="K558" s="18"/>
    </row>
    <row r="560" spans="1:15">
      <c r="A560" s="17" t="s">
        <v>39</v>
      </c>
      <c r="B560" t="s">
        <v>149</v>
      </c>
      <c r="C560" t="s">
        <v>153</v>
      </c>
      <c r="D560" s="29">
        <f>(D563+J563)/2</f>
        <v>397.5</v>
      </c>
      <c r="E560" s="29">
        <f>(C563+I563)/2</f>
        <v>9.75</v>
      </c>
      <c r="F560" s="28">
        <f>((D563-D562)+(J563-J562))/2</f>
        <v>199.5</v>
      </c>
      <c r="G560" s="29">
        <f>100*(B563+H563)/(B562+B563+H562+H563)</f>
        <v>10.3515625</v>
      </c>
      <c r="H560" s="29">
        <f>(C565*D565+C566*D566+I565*J565+I566*J566)/(C565+C566+I565+I566)-((D563)+(J563))/2</f>
        <v>136.92857142857133</v>
      </c>
      <c r="I560" s="29">
        <f>100*(B563+H563)/(B563+B564+B565+H563+H564+H565)</f>
        <v>80.303030303030297</v>
      </c>
      <c r="L560">
        <v>82</v>
      </c>
      <c r="M560" s="16">
        <f>D560-L560</f>
        <v>315.5</v>
      </c>
      <c r="N560" s="16">
        <f>F560-L560</f>
        <v>117.5</v>
      </c>
    </row>
    <row r="561" spans="1:15" ht="12" customHeight="1">
      <c r="A561" s="32" t="s">
        <v>2</v>
      </c>
      <c r="B561" s="32" t="s">
        <v>3</v>
      </c>
      <c r="C561" s="32" t="s">
        <v>4</v>
      </c>
      <c r="D561" s="32" t="s">
        <v>5</v>
      </c>
      <c r="E561" s="32" t="s">
        <v>6</v>
      </c>
      <c r="G561" s="32" t="s">
        <v>2</v>
      </c>
      <c r="H561" s="32" t="s">
        <v>3</v>
      </c>
      <c r="I561" s="32" t="s">
        <v>4</v>
      </c>
      <c r="J561" s="32" t="s">
        <v>5</v>
      </c>
      <c r="K561" s="32" t="s">
        <v>6</v>
      </c>
      <c r="L561">
        <v>27.5</v>
      </c>
      <c r="M561" s="16" t="e">
        <f>L561*(B562+#REF!+H562+#REF!)/100</f>
        <v>#REF!</v>
      </c>
      <c r="O561" s="16" t="e">
        <f>#REF!+#REF!</f>
        <v>#REF!</v>
      </c>
    </row>
    <row r="562" spans="1:15">
      <c r="A562" s="11" t="s">
        <v>7</v>
      </c>
      <c r="B562" s="12">
        <v>230</v>
      </c>
      <c r="C562" s="12">
        <v>85.1</v>
      </c>
      <c r="D562" s="12">
        <v>198</v>
      </c>
      <c r="E562" s="8"/>
      <c r="G562" s="11" t="s">
        <v>7</v>
      </c>
      <c r="H562" s="12">
        <v>229</v>
      </c>
      <c r="I562" s="12">
        <v>84.5</v>
      </c>
      <c r="J562" s="12">
        <v>198</v>
      </c>
      <c r="K562" s="8"/>
    </row>
    <row r="563" spans="1:15">
      <c r="A563" s="10" t="s">
        <v>8</v>
      </c>
      <c r="B563" s="13">
        <v>26</v>
      </c>
      <c r="C563" s="13">
        <v>9.6</v>
      </c>
      <c r="D563" s="13">
        <v>398</v>
      </c>
      <c r="E563" s="13">
        <v>1203</v>
      </c>
      <c r="G563" s="10" t="s">
        <v>8</v>
      </c>
      <c r="H563" s="13">
        <v>27</v>
      </c>
      <c r="I563" s="13">
        <v>9.9</v>
      </c>
      <c r="J563" s="13">
        <v>397</v>
      </c>
      <c r="K563" s="13">
        <v>1203</v>
      </c>
    </row>
    <row r="564" spans="1:15">
      <c r="A564" s="11" t="s">
        <v>9</v>
      </c>
      <c r="B564" s="12">
        <v>1</v>
      </c>
      <c r="C564" s="12">
        <v>0.3</v>
      </c>
      <c r="D564" s="8"/>
      <c r="E564" s="8"/>
      <c r="G564" s="11" t="s">
        <v>9</v>
      </c>
      <c r="H564" s="12">
        <v>1</v>
      </c>
      <c r="I564" s="12">
        <v>0.3</v>
      </c>
      <c r="J564" s="8"/>
      <c r="K564" s="8"/>
    </row>
    <row r="565" spans="1:15">
      <c r="A565" s="11" t="s">
        <v>10</v>
      </c>
      <c r="B565" s="12">
        <v>5</v>
      </c>
      <c r="C565" s="12">
        <v>1.8</v>
      </c>
      <c r="D565" s="8"/>
      <c r="E565" s="8"/>
      <c r="G565" s="11" t="s">
        <v>10</v>
      </c>
      <c r="H565" s="12">
        <v>6</v>
      </c>
      <c r="I565" s="12">
        <v>2.2000000000000002</v>
      </c>
      <c r="J565" s="8"/>
      <c r="K565" s="8"/>
    </row>
    <row r="566" spans="1:15">
      <c r="A566" s="10" t="s">
        <v>11</v>
      </c>
      <c r="B566" s="13">
        <v>8</v>
      </c>
      <c r="C566" s="13">
        <v>2.9</v>
      </c>
      <c r="D566" s="13">
        <v>904</v>
      </c>
      <c r="E566" s="13">
        <v>1165</v>
      </c>
      <c r="G566" s="10" t="s">
        <v>11</v>
      </c>
      <c r="H566" s="13">
        <v>8</v>
      </c>
      <c r="I566" s="13">
        <v>2.9</v>
      </c>
      <c r="J566" s="13">
        <v>902</v>
      </c>
      <c r="K566" s="13">
        <v>1176</v>
      </c>
    </row>
    <row r="567" spans="1:15">
      <c r="A567" s="11" t="s">
        <v>12</v>
      </c>
      <c r="B567" s="12">
        <v>270</v>
      </c>
      <c r="C567" s="12">
        <v>100</v>
      </c>
      <c r="D567" s="8"/>
      <c r="E567" s="8"/>
      <c r="G567" s="11" t="s">
        <v>12</v>
      </c>
      <c r="H567" s="12">
        <v>271</v>
      </c>
      <c r="I567" s="12">
        <v>100</v>
      </c>
      <c r="J567" s="8"/>
      <c r="K567" s="6"/>
    </row>
    <row r="568" spans="1:15">
      <c r="A568" s="18"/>
      <c r="B568" s="18"/>
      <c r="C568" s="18"/>
      <c r="D568" s="18"/>
      <c r="E568" s="18"/>
      <c r="G568" s="18"/>
      <c r="H568" s="18"/>
      <c r="I568" s="18"/>
      <c r="J568" s="18"/>
      <c r="K568" s="18"/>
    </row>
    <row r="570" spans="1:15">
      <c r="A570" s="17" t="s">
        <v>39</v>
      </c>
      <c r="B570" t="s">
        <v>149</v>
      </c>
      <c r="C570" t="s">
        <v>154</v>
      </c>
      <c r="D570" s="29">
        <f>(D573+J573)/2</f>
        <v>416.5</v>
      </c>
      <c r="E570" s="29">
        <f>(C573+I573)/2</f>
        <v>5.6</v>
      </c>
      <c r="F570" s="28">
        <f>((D573-D572)+(J573-J572))/2</f>
        <v>239.5</v>
      </c>
      <c r="G570" s="29">
        <f>100*(B573+H573)/(B572+B573+H572+H573)</f>
        <v>5.7192374350086652</v>
      </c>
      <c r="H570" s="29">
        <f>(C575*D575+C576*D576+I575*J575+I576*J576)/(C575+C576+I575+I576)-((D573)+(J573))/2</f>
        <v>138.1875</v>
      </c>
      <c r="I570" s="29">
        <f>100*(B573+H573)/(B573+B574+B575+H573+H574+H575)</f>
        <v>89.189189189189193</v>
      </c>
      <c r="L570">
        <v>82</v>
      </c>
      <c r="M570" s="16">
        <f>D570-L570</f>
        <v>334.5</v>
      </c>
      <c r="N570" s="16">
        <f>F570-L570</f>
        <v>157.5</v>
      </c>
    </row>
    <row r="571" spans="1:15" ht="12" customHeight="1">
      <c r="A571" s="32" t="s">
        <v>2</v>
      </c>
      <c r="B571" s="32" t="s">
        <v>3</v>
      </c>
      <c r="C571" s="32" t="s">
        <v>4</v>
      </c>
      <c r="D571" s="32" t="s">
        <v>5</v>
      </c>
      <c r="E571" s="32" t="s">
        <v>6</v>
      </c>
      <c r="G571" s="32" t="s">
        <v>2</v>
      </c>
      <c r="H571" s="32" t="s">
        <v>3</v>
      </c>
      <c r="I571" s="32" t="s">
        <v>4</v>
      </c>
      <c r="J571" s="32" t="s">
        <v>5</v>
      </c>
      <c r="K571" s="32" t="s">
        <v>6</v>
      </c>
      <c r="L571">
        <v>27.5</v>
      </c>
      <c r="M571" s="16" t="e">
        <f>L571*(B572+#REF!+H572+#REF!)/100</f>
        <v>#REF!</v>
      </c>
      <c r="O571" s="16" t="e">
        <f>#REF!+#REF!</f>
        <v>#REF!</v>
      </c>
    </row>
    <row r="572" spans="1:15">
      <c r="A572" s="11" t="s">
        <v>7</v>
      </c>
      <c r="B572" s="12">
        <v>544</v>
      </c>
      <c r="C572" s="12">
        <v>92.6</v>
      </c>
      <c r="D572" s="12">
        <v>177</v>
      </c>
      <c r="E572" s="8"/>
      <c r="G572" s="11" t="s">
        <v>7</v>
      </c>
      <c r="H572" s="12">
        <v>544</v>
      </c>
      <c r="I572" s="12">
        <v>92.6</v>
      </c>
      <c r="J572" s="12">
        <v>177</v>
      </c>
      <c r="K572" s="8"/>
    </row>
    <row r="573" spans="1:15">
      <c r="A573" s="10" t="s">
        <v>8</v>
      </c>
      <c r="B573" s="13">
        <v>33</v>
      </c>
      <c r="C573" s="13">
        <v>5.6</v>
      </c>
      <c r="D573" s="13">
        <v>417</v>
      </c>
      <c r="E573" s="13">
        <v>1219</v>
      </c>
      <c r="G573" s="10" t="s">
        <v>8</v>
      </c>
      <c r="H573" s="13">
        <v>33</v>
      </c>
      <c r="I573" s="13">
        <v>5.6</v>
      </c>
      <c r="J573" s="13">
        <v>416</v>
      </c>
      <c r="K573" s="13">
        <v>1219</v>
      </c>
    </row>
    <row r="574" spans="1:15">
      <c r="A574" s="11" t="s">
        <v>9</v>
      </c>
      <c r="B574" s="12">
        <v>0</v>
      </c>
      <c r="C574" s="12">
        <v>0</v>
      </c>
      <c r="D574" s="8"/>
      <c r="E574" s="8"/>
      <c r="G574" s="11" t="s">
        <v>9</v>
      </c>
      <c r="H574" s="12">
        <v>0</v>
      </c>
      <c r="I574" s="12">
        <v>0</v>
      </c>
      <c r="J574" s="8"/>
      <c r="K574" s="8"/>
    </row>
    <row r="575" spans="1:15">
      <c r="A575" s="11" t="s">
        <v>10</v>
      </c>
      <c r="B575" s="12">
        <v>4</v>
      </c>
      <c r="C575" s="12">
        <v>0.6</v>
      </c>
      <c r="D575" s="8"/>
      <c r="E575" s="8"/>
      <c r="G575" s="11" t="s">
        <v>10</v>
      </c>
      <c r="H575" s="12">
        <v>4</v>
      </c>
      <c r="I575" s="12">
        <v>0.6</v>
      </c>
      <c r="J575" s="8"/>
      <c r="K575" s="8"/>
    </row>
    <row r="576" spans="1:15">
      <c r="A576" s="10" t="s">
        <v>11</v>
      </c>
      <c r="B576" s="13">
        <v>6</v>
      </c>
      <c r="C576" s="13">
        <v>1</v>
      </c>
      <c r="D576" s="13">
        <v>887</v>
      </c>
      <c r="E576" s="13">
        <v>1174</v>
      </c>
      <c r="G576" s="10" t="s">
        <v>11</v>
      </c>
      <c r="H576" s="13">
        <v>6</v>
      </c>
      <c r="I576" s="13">
        <v>1</v>
      </c>
      <c r="J576" s="13">
        <v>888</v>
      </c>
      <c r="K576" s="13">
        <v>1174</v>
      </c>
    </row>
    <row r="577" spans="1:15">
      <c r="A577" s="11" t="s">
        <v>12</v>
      </c>
      <c r="B577" s="12">
        <v>587</v>
      </c>
      <c r="C577" s="12">
        <v>100</v>
      </c>
      <c r="D577" s="4"/>
      <c r="E577" s="6"/>
      <c r="G577" s="11" t="s">
        <v>12</v>
      </c>
      <c r="H577" s="12">
        <v>587</v>
      </c>
      <c r="I577" s="12">
        <v>100</v>
      </c>
      <c r="J577" s="4"/>
      <c r="K577" s="6"/>
    </row>
    <row r="578" spans="1:15">
      <c r="A578" s="18"/>
      <c r="B578" s="18"/>
      <c r="C578" s="18"/>
      <c r="D578" s="18"/>
      <c r="E578" s="18"/>
      <c r="G578" s="18"/>
      <c r="H578" s="18"/>
      <c r="I578" s="18"/>
      <c r="J578" s="18"/>
      <c r="K578" s="18"/>
    </row>
    <row r="580" spans="1:15">
      <c r="A580" s="17" t="s">
        <v>39</v>
      </c>
      <c r="B580" t="s">
        <v>149</v>
      </c>
      <c r="C580" t="s">
        <v>155</v>
      </c>
      <c r="D580" s="29">
        <f>(D583+J583)/2</f>
        <v>363.5</v>
      </c>
      <c r="E580" s="29">
        <f>(C583+I583)/2</f>
        <v>9.15</v>
      </c>
      <c r="F580" s="28">
        <f>((D583-D582)+(J583-J582))/2</f>
        <v>210</v>
      </c>
      <c r="G580" s="29">
        <f>100*(B583+H583)/(B582+B583+H582+H583)</f>
        <v>9.5963442498095972</v>
      </c>
      <c r="H580" s="29">
        <f>(C585*D585+C586*D586+I585*J585+I586*J586)/(C585+C586+I585+I586)-((D583)+(J583))/2</f>
        <v>86.62658227848101</v>
      </c>
      <c r="I580" s="29">
        <f>100*(B583+H583)/(B583+B584+B585+H583+H584+H585)</f>
        <v>82.352941176470594</v>
      </c>
      <c r="L580">
        <v>82</v>
      </c>
      <c r="M580" s="16">
        <f>D580-L580</f>
        <v>281.5</v>
      </c>
      <c r="N580" s="16">
        <f>F580-L580</f>
        <v>128</v>
      </c>
    </row>
    <row r="581" spans="1:15" ht="12" customHeight="1">
      <c r="A581" s="32" t="s">
        <v>2</v>
      </c>
      <c r="B581" s="32" t="s">
        <v>3</v>
      </c>
      <c r="C581" s="32" t="s">
        <v>4</v>
      </c>
      <c r="D581" s="32" t="s">
        <v>5</v>
      </c>
      <c r="E581" s="32" t="s">
        <v>6</v>
      </c>
      <c r="G581" s="32" t="s">
        <v>2</v>
      </c>
      <c r="H581" s="32" t="s">
        <v>3</v>
      </c>
      <c r="I581" s="32" t="s">
        <v>4</v>
      </c>
      <c r="J581" s="32" t="s">
        <v>5</v>
      </c>
      <c r="K581" s="32" t="s">
        <v>6</v>
      </c>
      <c r="L581">
        <v>27.5</v>
      </c>
      <c r="M581" s="16" t="e">
        <f>L581*(B582+#REF!+H582+#REF!)/100</f>
        <v>#REF!</v>
      </c>
      <c r="O581" s="16" t="e">
        <f>#REF!+#REF!</f>
        <v>#REF!</v>
      </c>
    </row>
    <row r="582" spans="1:15">
      <c r="A582" s="11" t="s">
        <v>7</v>
      </c>
      <c r="B582" s="12">
        <v>595</v>
      </c>
      <c r="C582" s="12">
        <v>86.9</v>
      </c>
      <c r="D582" s="12">
        <v>156</v>
      </c>
      <c r="E582" s="8"/>
      <c r="G582" s="11" t="s">
        <v>7</v>
      </c>
      <c r="H582" s="12">
        <v>592</v>
      </c>
      <c r="I582" s="12">
        <v>86.5</v>
      </c>
      <c r="J582" s="12">
        <v>151</v>
      </c>
      <c r="K582" s="8"/>
    </row>
    <row r="583" spans="1:15">
      <c r="A583" s="10" t="s">
        <v>8</v>
      </c>
      <c r="B583" s="13">
        <v>62</v>
      </c>
      <c r="C583" s="13">
        <v>9</v>
      </c>
      <c r="D583" s="13">
        <v>364</v>
      </c>
      <c r="E583" s="13">
        <v>1160</v>
      </c>
      <c r="G583" s="10" t="s">
        <v>8</v>
      </c>
      <c r="H583" s="13">
        <v>64</v>
      </c>
      <c r="I583" s="13">
        <v>9.3000000000000007</v>
      </c>
      <c r="J583" s="13">
        <v>363</v>
      </c>
      <c r="K583" s="13">
        <v>1159</v>
      </c>
    </row>
    <row r="584" spans="1:15">
      <c r="A584" s="11" t="s">
        <v>9</v>
      </c>
      <c r="B584" s="12">
        <v>0</v>
      </c>
      <c r="C584" s="12">
        <v>0</v>
      </c>
      <c r="D584" s="8"/>
      <c r="E584" s="8"/>
      <c r="G584" s="11" t="s">
        <v>9</v>
      </c>
      <c r="H584" s="12">
        <v>0</v>
      </c>
      <c r="I584" s="12">
        <v>0</v>
      </c>
      <c r="J584" s="8"/>
      <c r="K584" s="8"/>
    </row>
    <row r="585" spans="1:15">
      <c r="A585" s="11" t="s">
        <v>10</v>
      </c>
      <c r="B585" s="12">
        <v>13</v>
      </c>
      <c r="C585" s="12">
        <v>1.9</v>
      </c>
      <c r="D585" s="8"/>
      <c r="E585" s="8"/>
      <c r="G585" s="11" t="s">
        <v>10</v>
      </c>
      <c r="H585" s="12">
        <v>14</v>
      </c>
      <c r="I585" s="12">
        <v>2</v>
      </c>
      <c r="J585" s="8"/>
      <c r="K585" s="8"/>
    </row>
    <row r="586" spans="1:15">
      <c r="A586" s="10" t="s">
        <v>11</v>
      </c>
      <c r="B586" s="13">
        <v>14</v>
      </c>
      <c r="C586" s="13">
        <v>2</v>
      </c>
      <c r="D586" s="13">
        <v>889</v>
      </c>
      <c r="E586" s="13">
        <v>1172</v>
      </c>
      <c r="G586" s="10" t="s">
        <v>11</v>
      </c>
      <c r="H586" s="13">
        <v>14</v>
      </c>
      <c r="I586" s="13">
        <v>2</v>
      </c>
      <c r="J586" s="13">
        <v>889</v>
      </c>
      <c r="K586" s="13">
        <v>1159</v>
      </c>
    </row>
    <row r="587" spans="1:15">
      <c r="A587" s="11" t="s">
        <v>12</v>
      </c>
      <c r="B587" s="12">
        <v>684</v>
      </c>
      <c r="C587" s="12">
        <v>100</v>
      </c>
      <c r="D587" s="8"/>
      <c r="E587" s="6"/>
      <c r="G587" s="11" t="s">
        <v>12</v>
      </c>
      <c r="H587" s="12">
        <v>684</v>
      </c>
      <c r="I587" s="12">
        <v>100</v>
      </c>
      <c r="J587" s="8"/>
      <c r="K587" s="6"/>
    </row>
    <row r="588" spans="1:15">
      <c r="A588" s="18"/>
      <c r="B588" s="18"/>
      <c r="C588" s="18"/>
      <c r="D588" s="18"/>
      <c r="E588" s="18"/>
      <c r="G588" s="18"/>
      <c r="H588" s="18"/>
      <c r="I588" s="18"/>
      <c r="J588" s="18"/>
      <c r="K588" s="18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188"/>
  <sheetViews>
    <sheetView zoomScale="85" zoomScaleNormal="85" workbookViewId="0">
      <pane ySplit="1" topLeftCell="A8" activePane="bottomLeft" state="frozen"/>
      <selection pane="bottomLeft" activeCell="A31" sqref="A31:XFD31"/>
    </sheetView>
  </sheetViews>
  <sheetFormatPr defaultRowHeight="13.5"/>
  <cols>
    <col min="1" max="1" width="9.5" customWidth="1"/>
    <col min="2" max="2" width="10.25" customWidth="1"/>
    <col min="3" max="3" width="14" customWidth="1"/>
    <col min="4" max="5" width="8.75" style="35" customWidth="1"/>
    <col min="6" max="6" width="8.75" style="55" customWidth="1"/>
    <col min="7" max="7" width="8.875" style="35" customWidth="1"/>
    <col min="8" max="8" width="11" style="35" customWidth="1"/>
    <col min="9" max="9" width="8.875" style="35" customWidth="1"/>
    <col min="10" max="10" width="11.25" style="35" customWidth="1"/>
    <col min="11" max="11" width="8.625" style="36" customWidth="1"/>
    <col min="12" max="12" width="8.625" style="35" customWidth="1"/>
    <col min="13" max="13" width="11.25" style="36" customWidth="1"/>
    <col min="15" max="15" width="9" style="35"/>
    <col min="18" max="19" width="9" style="37"/>
    <col min="21" max="21" width="10.25" style="37" customWidth="1"/>
    <col min="23" max="23" width="9" style="37"/>
  </cols>
  <sheetData>
    <row r="1" spans="1:24">
      <c r="A1" t="s">
        <v>57</v>
      </c>
      <c r="B1" t="s">
        <v>38</v>
      </c>
      <c r="C1" t="s">
        <v>38</v>
      </c>
      <c r="D1" s="35" t="s">
        <v>58</v>
      </c>
      <c r="E1" s="35" t="s">
        <v>79</v>
      </c>
      <c r="G1" s="35" t="s">
        <v>76</v>
      </c>
      <c r="H1" s="35" t="s">
        <v>55</v>
      </c>
      <c r="I1" s="35" t="s">
        <v>77</v>
      </c>
      <c r="J1" s="35" t="s">
        <v>75</v>
      </c>
      <c r="K1" s="36" t="s">
        <v>54</v>
      </c>
      <c r="L1" s="35" t="s">
        <v>78</v>
      </c>
      <c r="M1" s="36" t="s">
        <v>56</v>
      </c>
      <c r="N1" t="s">
        <v>59</v>
      </c>
      <c r="O1" s="35" t="s">
        <v>65</v>
      </c>
      <c r="P1" t="s">
        <v>60</v>
      </c>
      <c r="Q1" t="s">
        <v>61</v>
      </c>
      <c r="R1" s="37" t="s">
        <v>62</v>
      </c>
      <c r="S1" s="37" t="s">
        <v>67</v>
      </c>
      <c r="T1" t="s">
        <v>63</v>
      </c>
      <c r="U1" s="37" t="s">
        <v>66</v>
      </c>
      <c r="V1" t="s">
        <v>64</v>
      </c>
      <c r="W1" s="37" t="s">
        <v>68</v>
      </c>
      <c r="X1" s="37">
        <v>18.2</v>
      </c>
    </row>
    <row r="2" spans="1:24">
      <c r="A2" t="str">
        <f>'207生活圏'!A10</f>
        <v>207生活圏</v>
      </c>
      <c r="B2" t="str">
        <f>'207生活圏'!B10</f>
        <v>23区（東京）</v>
      </c>
      <c r="C2" t="str">
        <f>'207生活圏'!C10</f>
        <v>南部（青森）</v>
      </c>
      <c r="D2" s="35">
        <f>'207生活圏'!D10</f>
        <v>290</v>
      </c>
      <c r="E2" s="35">
        <f>'207生活圏'!E10</f>
        <v>79.25</v>
      </c>
      <c r="F2" s="55">
        <f>E2/100</f>
        <v>0.79249999999999998</v>
      </c>
      <c r="G2" s="35">
        <f>'207生活圏'!F10</f>
        <v>97</v>
      </c>
      <c r="H2" s="35">
        <f>'207生活圏'!G10</f>
        <v>85.845588235294116</v>
      </c>
      <c r="I2" s="35">
        <f>'207生活圏'!H10</f>
        <v>211.81456953642385</v>
      </c>
      <c r="J2" s="35">
        <f>'207生活圏'!I10</f>
        <v>95.306122448979593</v>
      </c>
      <c r="K2" s="36">
        <f>D2-G2</f>
        <v>193</v>
      </c>
      <c r="L2" s="35">
        <f t="shared" ref="L2:L33" si="0">D2+I2</f>
        <v>501.81456953642385</v>
      </c>
      <c r="M2" s="36">
        <f t="shared" ref="M2:M33" si="1">IF(K2=0,"",100-H2)</f>
        <v>14.154411764705884</v>
      </c>
      <c r="N2">
        <v>30100</v>
      </c>
      <c r="O2" s="35">
        <v>577.79999999999995</v>
      </c>
      <c r="P2">
        <v>31780</v>
      </c>
      <c r="Q2">
        <v>16550</v>
      </c>
      <c r="R2" s="37">
        <f>$X$1*O2</f>
        <v>10515.96</v>
      </c>
      <c r="S2" s="37">
        <f>P2-N2+R2</f>
        <v>12195.96</v>
      </c>
      <c r="T2">
        <f>N2-Q2</f>
        <v>13550</v>
      </c>
      <c r="U2" s="37">
        <f>Q2-R2</f>
        <v>6034.0400000000009</v>
      </c>
      <c r="V2">
        <f>P2-Q2</f>
        <v>15230</v>
      </c>
      <c r="W2" s="37">
        <f>Q2-S2</f>
        <v>4354.0400000000009</v>
      </c>
    </row>
    <row r="3" spans="1:24">
      <c r="A3" t="str">
        <f>'207生活圏'!A20</f>
        <v>207生活圏</v>
      </c>
      <c r="B3" t="str">
        <f>'207生活圏'!B20</f>
        <v>23区（東京）</v>
      </c>
      <c r="C3" t="str">
        <f>'207生活圏'!C20</f>
        <v>津軽（青森）</v>
      </c>
      <c r="D3" s="35">
        <f>'207生活圏'!D20</f>
        <v>480</v>
      </c>
      <c r="E3" s="35">
        <f>'207生活圏'!E20</f>
        <v>31.45</v>
      </c>
      <c r="F3" s="55">
        <f t="shared" ref="F3:F66" si="2">E3/100</f>
        <v>0.3145</v>
      </c>
      <c r="G3" s="35">
        <f>'207生活圏'!F20</f>
        <v>295</v>
      </c>
      <c r="H3" s="35">
        <f>'207生活圏'!G20</f>
        <v>42.307692307692307</v>
      </c>
      <c r="I3" s="35">
        <f>'207生活圏'!H20</f>
        <v>59.496047430830004</v>
      </c>
      <c r="J3" s="35">
        <f>'207生活圏'!I20</f>
        <v>56.204379562043798</v>
      </c>
      <c r="K3" s="36">
        <f>D3-G3</f>
        <v>185</v>
      </c>
      <c r="L3" s="35">
        <f t="shared" si="0"/>
        <v>539.49604743083</v>
      </c>
      <c r="M3" s="36">
        <f t="shared" si="1"/>
        <v>57.692307692307693</v>
      </c>
      <c r="N3">
        <v>29500</v>
      </c>
      <c r="O3" s="35">
        <v>573</v>
      </c>
      <c r="P3">
        <v>31380</v>
      </c>
      <c r="Q3">
        <v>14950</v>
      </c>
      <c r="R3" s="37">
        <f>$X$1*O3</f>
        <v>10428.6</v>
      </c>
      <c r="S3" s="37">
        <f t="shared" ref="S3:S48" si="3">P3-N3+R3</f>
        <v>12308.6</v>
      </c>
      <c r="T3">
        <f t="shared" ref="T3:T48" si="4">N3-Q3</f>
        <v>14550</v>
      </c>
      <c r="U3" s="37">
        <f>Q3-R3</f>
        <v>4521.3999999999996</v>
      </c>
      <c r="V3">
        <f>P3-Q3</f>
        <v>16430</v>
      </c>
      <c r="W3" s="37">
        <f>Q3-S3</f>
        <v>2641.3999999999996</v>
      </c>
    </row>
    <row r="4" spans="1:24">
      <c r="A4" t="str">
        <f>'207生活圏'!A30</f>
        <v>207生活圏</v>
      </c>
      <c r="B4" t="str">
        <f>'207生活圏'!B30</f>
        <v>23区（東京）</v>
      </c>
      <c r="C4" t="str">
        <f>'207生活圏'!C30</f>
        <v>青森（青森）</v>
      </c>
      <c r="D4" s="35">
        <f>'207生活圏'!D30</f>
        <v>341</v>
      </c>
      <c r="E4" s="35">
        <f>'207生活圏'!E30</f>
        <v>51.1</v>
      </c>
      <c r="F4" s="55">
        <f t="shared" si="2"/>
        <v>0.51100000000000001</v>
      </c>
      <c r="G4" s="35">
        <f>'207生活圏'!F30</f>
        <v>177</v>
      </c>
      <c r="H4" s="35">
        <f>'207生活圏'!G30</f>
        <v>56.172839506172842</v>
      </c>
      <c r="I4" s="35">
        <f>'207生活圏'!H30</f>
        <v>227.03370786516848</v>
      </c>
      <c r="J4" s="35">
        <f>'207生活圏'!I30</f>
        <v>85.84905660377359</v>
      </c>
      <c r="K4" s="36">
        <f>D4-G4</f>
        <v>164</v>
      </c>
      <c r="L4" s="35">
        <f t="shared" si="0"/>
        <v>568.03370786516848</v>
      </c>
      <c r="M4" s="36">
        <f t="shared" si="1"/>
        <v>43.827160493827158</v>
      </c>
      <c r="N4">
        <v>30100</v>
      </c>
      <c r="O4" s="35">
        <v>577.79999999999995</v>
      </c>
      <c r="P4">
        <v>31460</v>
      </c>
      <c r="Q4">
        <v>16240</v>
      </c>
      <c r="R4" s="37">
        <f>$X$1*O4</f>
        <v>10515.96</v>
      </c>
      <c r="S4" s="37">
        <f t="shared" si="3"/>
        <v>11875.96</v>
      </c>
      <c r="T4">
        <f t="shared" si="4"/>
        <v>13860</v>
      </c>
      <c r="U4" s="37">
        <f t="shared" ref="U4:U48" si="5">Q4-R4</f>
        <v>5724.0400000000009</v>
      </c>
      <c r="V4">
        <f t="shared" ref="V4:V48" si="6">P4-Q4</f>
        <v>15220</v>
      </c>
      <c r="W4" s="37">
        <f>Q4-S4</f>
        <v>4364.0400000000009</v>
      </c>
    </row>
    <row r="5" spans="1:24">
      <c r="A5" t="str">
        <f>'207生活圏'!A40</f>
        <v>207生活圏</v>
      </c>
      <c r="B5" t="str">
        <f>'207生活圏'!B40</f>
        <v>23区（東京）</v>
      </c>
      <c r="C5" t="str">
        <f>'207生活圏'!C40</f>
        <v>盛岡（岩手）</v>
      </c>
      <c r="D5" s="35">
        <f>'207生活圏'!D40</f>
        <v>275</v>
      </c>
      <c r="E5" s="35">
        <f>'207生活圏'!E40</f>
        <v>93.85</v>
      </c>
      <c r="F5" s="55">
        <f t="shared" si="2"/>
        <v>0.93849999999999989</v>
      </c>
      <c r="G5" s="35">
        <f>'207生活圏'!F40</f>
        <v>275</v>
      </c>
      <c r="H5" s="35">
        <f>'207生活圏'!G40</f>
        <v>99.582027168234063</v>
      </c>
      <c r="I5" s="35">
        <f>'207生活圏'!H40</f>
        <v>163.08035714285717</v>
      </c>
      <c r="J5" s="35">
        <f>'207生活圏'!I40</f>
        <v>96.457489878542503</v>
      </c>
      <c r="L5" s="35">
        <f t="shared" si="0"/>
        <v>438.08035714285717</v>
      </c>
      <c r="M5" s="36" t="str">
        <f t="shared" si="1"/>
        <v/>
      </c>
      <c r="Q5">
        <v>13130</v>
      </c>
      <c r="T5">
        <f t="shared" si="4"/>
        <v>-13130</v>
      </c>
      <c r="U5" s="37">
        <f t="shared" si="5"/>
        <v>13130</v>
      </c>
      <c r="V5">
        <f t="shared" si="6"/>
        <v>-13130</v>
      </c>
      <c r="W5" s="37">
        <f t="shared" ref="W5:W48" si="7">Q5-S5</f>
        <v>13130</v>
      </c>
    </row>
    <row r="6" spans="1:24">
      <c r="A6" t="str">
        <f>'207生活圏'!A50</f>
        <v>207生活圏</v>
      </c>
      <c r="B6" t="str">
        <f>'207生活圏'!B50</f>
        <v>23区（東京）</v>
      </c>
      <c r="C6" t="str">
        <f>'207生活圏'!C50</f>
        <v>仙台（宮城）</v>
      </c>
      <c r="D6" s="35">
        <f>'207生活圏'!D50</f>
        <v>176.5</v>
      </c>
      <c r="E6" s="35">
        <f>'207生活圏'!E50</f>
        <v>94.1</v>
      </c>
      <c r="F6" s="55">
        <f t="shared" si="2"/>
        <v>0.94099999999999995</v>
      </c>
      <c r="G6" s="35">
        <f>'207生活圏'!F50</f>
        <v>176.5</v>
      </c>
      <c r="H6" s="35">
        <f>'207生活圏'!G50</f>
        <v>99.951585572500605</v>
      </c>
      <c r="I6" s="35">
        <f>'207生活圏'!H50</f>
        <v>113.97787610619463</v>
      </c>
      <c r="J6" s="35">
        <f>'207生活圏'!I50</f>
        <v>97.727810650887577</v>
      </c>
      <c r="L6" s="35">
        <f t="shared" si="0"/>
        <v>290.47787610619463</v>
      </c>
      <c r="M6" s="36" t="str">
        <f t="shared" si="1"/>
        <v/>
      </c>
      <c r="Q6">
        <v>10080</v>
      </c>
      <c r="T6">
        <f t="shared" si="4"/>
        <v>-10080</v>
      </c>
      <c r="U6" s="37">
        <f t="shared" si="5"/>
        <v>10080</v>
      </c>
      <c r="V6">
        <f t="shared" si="6"/>
        <v>-10080</v>
      </c>
      <c r="W6" s="37">
        <f t="shared" si="7"/>
        <v>10080</v>
      </c>
    </row>
    <row r="7" spans="1:24">
      <c r="A7" t="str">
        <f>'207生活圏'!A60</f>
        <v>207生活圏</v>
      </c>
      <c r="B7" t="str">
        <f>'207生活圏'!B60</f>
        <v>23区（東京）</v>
      </c>
      <c r="C7" t="str">
        <f>'207生活圏'!C60</f>
        <v>新潟（新潟）</v>
      </c>
      <c r="D7" s="35">
        <f>'207生活圏'!D60</f>
        <v>223.5</v>
      </c>
      <c r="E7" s="35">
        <f>'207生活圏'!E60</f>
        <v>84.75</v>
      </c>
      <c r="F7" s="55">
        <f t="shared" si="2"/>
        <v>0.84750000000000003</v>
      </c>
      <c r="G7" s="35">
        <f>'207生活圏'!F60</f>
        <v>223.5</v>
      </c>
      <c r="H7" s="35">
        <f>'207生活圏'!G60</f>
        <v>99.898631525595533</v>
      </c>
      <c r="I7" s="35">
        <f>'207生活圏'!H60</f>
        <v>49.82333333333338</v>
      </c>
      <c r="J7" s="35">
        <f>'207生活圏'!I60</f>
        <v>92.622180451127818</v>
      </c>
      <c r="L7" s="35">
        <f t="shared" si="0"/>
        <v>273.32333333333338</v>
      </c>
      <c r="M7" s="36" t="str">
        <f t="shared" si="1"/>
        <v/>
      </c>
      <c r="Q7">
        <v>9760</v>
      </c>
      <c r="T7">
        <f t="shared" si="4"/>
        <v>-9760</v>
      </c>
      <c r="U7" s="37">
        <f t="shared" si="5"/>
        <v>9760</v>
      </c>
      <c r="V7">
        <f t="shared" si="6"/>
        <v>-9760</v>
      </c>
      <c r="W7" s="37">
        <f t="shared" si="7"/>
        <v>9760</v>
      </c>
    </row>
    <row r="8" spans="1:24">
      <c r="A8" t="str">
        <f>'207生活圏'!A70</f>
        <v>207生活圏</v>
      </c>
      <c r="B8" t="str">
        <f>'207生活圏'!B70</f>
        <v>23区（東京）</v>
      </c>
      <c r="C8" t="str">
        <f>'207生活圏'!C70</f>
        <v>上越（新潟）</v>
      </c>
      <c r="D8" s="35">
        <f>'207生活圏'!D70</f>
        <v>226.5</v>
      </c>
      <c r="E8" s="35">
        <f>'207生活圏'!E70</f>
        <v>69.699999999999989</v>
      </c>
      <c r="F8" s="55">
        <f t="shared" si="2"/>
        <v>0.69699999999999984</v>
      </c>
      <c r="G8" s="35">
        <f>'207生活圏'!F70</f>
        <v>226.5</v>
      </c>
      <c r="H8" s="35">
        <f>'207生活圏'!G70</f>
        <v>100</v>
      </c>
      <c r="I8" s="35">
        <f>'207生活圏'!H70</f>
        <v>56.802479338842943</v>
      </c>
      <c r="J8" s="35">
        <f>'207生活圏'!I70</f>
        <v>93.297587131367294</v>
      </c>
      <c r="L8" s="35">
        <f t="shared" si="0"/>
        <v>283.30247933884294</v>
      </c>
      <c r="M8" s="36" t="str">
        <f t="shared" si="1"/>
        <v/>
      </c>
      <c r="Q8">
        <v>8120</v>
      </c>
      <c r="T8">
        <f t="shared" si="4"/>
        <v>-8120</v>
      </c>
      <c r="U8" s="37">
        <f t="shared" si="5"/>
        <v>8120</v>
      </c>
      <c r="V8">
        <f t="shared" si="6"/>
        <v>-8120</v>
      </c>
      <c r="W8" s="37">
        <f t="shared" si="7"/>
        <v>8120</v>
      </c>
    </row>
    <row r="9" spans="1:24">
      <c r="A9" t="str">
        <f>'207生活圏'!A80</f>
        <v>207生活圏</v>
      </c>
      <c r="B9" t="str">
        <f>'207生活圏'!B80</f>
        <v>23区（東京）</v>
      </c>
      <c r="C9" t="str">
        <f>'207生活圏'!C80</f>
        <v>富山（富山）</v>
      </c>
      <c r="D9" s="35">
        <f>'207生活圏'!D80</f>
        <v>316.5</v>
      </c>
      <c r="E9" s="35">
        <f>'207生活圏'!E80</f>
        <v>45</v>
      </c>
      <c r="F9" s="55">
        <f t="shared" si="2"/>
        <v>0.45</v>
      </c>
      <c r="G9" s="35">
        <f>'207生活圏'!F80</f>
        <v>162</v>
      </c>
      <c r="H9" s="35">
        <f>'207生活圏'!G80</f>
        <v>49.169435215946841</v>
      </c>
      <c r="I9" s="35">
        <f>'207生活圏'!H80</f>
        <v>60.697604790419177</v>
      </c>
      <c r="J9" s="35">
        <f>'207生活圏'!I80</f>
        <v>91.358024691358025</v>
      </c>
      <c r="K9" s="36">
        <f>D9-G9</f>
        <v>154.5</v>
      </c>
      <c r="L9" s="35">
        <f t="shared" si="0"/>
        <v>377.19760479041918</v>
      </c>
      <c r="M9" s="36">
        <f t="shared" si="1"/>
        <v>50.830564784053159</v>
      </c>
      <c r="N9">
        <v>21900</v>
      </c>
      <c r="O9" s="35">
        <v>283.3</v>
      </c>
      <c r="P9">
        <v>23180</v>
      </c>
      <c r="Q9">
        <v>10740</v>
      </c>
      <c r="R9" s="37">
        <f>$X$1*O9</f>
        <v>5156.0600000000004</v>
      </c>
      <c r="S9" s="37">
        <f t="shared" si="3"/>
        <v>6436.06</v>
      </c>
      <c r="T9">
        <f t="shared" si="4"/>
        <v>11160</v>
      </c>
      <c r="U9" s="37">
        <f t="shared" si="5"/>
        <v>5583.94</v>
      </c>
      <c r="V9">
        <f t="shared" si="6"/>
        <v>12440</v>
      </c>
      <c r="W9" s="37">
        <f t="shared" si="7"/>
        <v>4303.9399999999996</v>
      </c>
    </row>
    <row r="10" spans="1:24">
      <c r="A10" t="str">
        <f>'207生活圏'!A90</f>
        <v>207生活圏</v>
      </c>
      <c r="B10" t="str">
        <f>'207生活圏'!B90</f>
        <v>23区（東京）</v>
      </c>
      <c r="C10" t="str">
        <f>'207生活圏'!C90</f>
        <v>加賀（石川）</v>
      </c>
      <c r="D10" s="35">
        <f>'207生活圏'!D90</f>
        <v>335.5</v>
      </c>
      <c r="E10" s="35">
        <f>'207生活圏'!E90</f>
        <v>26</v>
      </c>
      <c r="F10" s="55">
        <f t="shared" si="2"/>
        <v>0.26</v>
      </c>
      <c r="G10" s="35">
        <f>'207生活圏'!F90</f>
        <v>160</v>
      </c>
      <c r="H10" s="35">
        <f>'207生活圏'!G90</f>
        <v>28.541882109617372</v>
      </c>
      <c r="I10" s="35">
        <f>'207生活圏'!H90</f>
        <v>63.817647058823582</v>
      </c>
      <c r="J10" s="35">
        <f>'207生活圏'!I90</f>
        <v>80.466472303206999</v>
      </c>
      <c r="K10" s="36">
        <f>D10-G10</f>
        <v>175.5</v>
      </c>
      <c r="L10" s="35">
        <f t="shared" si="0"/>
        <v>399.31764705882358</v>
      </c>
      <c r="M10" s="36">
        <f t="shared" si="1"/>
        <v>71.458117890382624</v>
      </c>
      <c r="N10">
        <v>21900</v>
      </c>
      <c r="O10" s="35">
        <v>339.6</v>
      </c>
      <c r="P10">
        <v>23680</v>
      </c>
      <c r="Q10">
        <v>14810</v>
      </c>
      <c r="R10" s="37">
        <f>$X$1*O10</f>
        <v>6180.72</v>
      </c>
      <c r="S10" s="37">
        <f t="shared" si="3"/>
        <v>7960.72</v>
      </c>
      <c r="T10">
        <f t="shared" si="4"/>
        <v>7090</v>
      </c>
      <c r="U10" s="37">
        <f t="shared" si="5"/>
        <v>8629.2799999999988</v>
      </c>
      <c r="V10">
        <f t="shared" si="6"/>
        <v>8870</v>
      </c>
      <c r="W10" s="37">
        <f t="shared" si="7"/>
        <v>6849.28</v>
      </c>
    </row>
    <row r="11" spans="1:24">
      <c r="A11" t="str">
        <f>'207生活圏'!A100</f>
        <v>207生活圏</v>
      </c>
      <c r="B11" t="str">
        <f>'207生活圏'!B100</f>
        <v>23区（東京）</v>
      </c>
      <c r="C11" t="str">
        <f>'207生活圏'!C100</f>
        <v>長野（長野）</v>
      </c>
      <c r="D11" s="35">
        <f>'207生活圏'!D100</f>
        <v>165</v>
      </c>
      <c r="E11" s="35">
        <f>'207生活圏'!E100</f>
        <v>72.199999999999989</v>
      </c>
      <c r="F11" s="55">
        <f t="shared" si="2"/>
        <v>0.72199999999999986</v>
      </c>
      <c r="G11" s="35">
        <f>'207生活圏'!F100</f>
        <v>165</v>
      </c>
      <c r="H11" s="35">
        <f>'207生活圏'!G100</f>
        <v>99.724517906336089</v>
      </c>
      <c r="I11" s="35">
        <f>'207生活圏'!H100</f>
        <v>71.23905109489047</v>
      </c>
      <c r="J11" s="35">
        <f>'207生活圏'!I100</f>
        <v>91.414141414141412</v>
      </c>
      <c r="L11" s="35">
        <f t="shared" si="0"/>
        <v>236.23905109489047</v>
      </c>
      <c r="M11" s="36" t="str">
        <f t="shared" si="1"/>
        <v/>
      </c>
      <c r="Q11">
        <v>7260</v>
      </c>
      <c r="T11">
        <f t="shared" si="4"/>
        <v>-7260</v>
      </c>
      <c r="U11" s="37">
        <f t="shared" si="5"/>
        <v>7260</v>
      </c>
      <c r="V11">
        <f t="shared" si="6"/>
        <v>-7260</v>
      </c>
      <c r="W11" s="37">
        <f t="shared" si="7"/>
        <v>7260</v>
      </c>
    </row>
    <row r="12" spans="1:24">
      <c r="A12" t="str">
        <f>'207生活圏'!A110</f>
        <v>207生活圏</v>
      </c>
      <c r="B12" t="str">
        <f>'207生活圏'!B110</f>
        <v>23区（東京）</v>
      </c>
      <c r="C12" t="str">
        <f>'207生活圏'!C110</f>
        <v>岐阜（岐阜）</v>
      </c>
      <c r="D12" s="35">
        <f>'207生活圏'!D110</f>
        <v>189</v>
      </c>
      <c r="E12" s="35">
        <f>'207生活圏'!E110</f>
        <v>95.449999999999989</v>
      </c>
      <c r="F12" s="55">
        <f t="shared" si="2"/>
        <v>0.9544999999999999</v>
      </c>
      <c r="G12" s="35">
        <f>'207生活圏'!F110</f>
        <v>189</v>
      </c>
      <c r="H12" s="35">
        <f>'207生活圏'!G110</f>
        <v>100</v>
      </c>
      <c r="I12" s="35">
        <f>'207生活圏'!H110</f>
        <v>213.28089887640459</v>
      </c>
      <c r="J12" s="35">
        <f>'207生活圏'!I110</f>
        <v>97.760358342665171</v>
      </c>
      <c r="L12" s="35">
        <f t="shared" si="0"/>
        <v>402.28089887640459</v>
      </c>
      <c r="M12" s="36" t="str">
        <f t="shared" si="1"/>
        <v/>
      </c>
      <c r="Q12">
        <v>10280</v>
      </c>
      <c r="T12">
        <f t="shared" si="4"/>
        <v>-10280</v>
      </c>
      <c r="U12" s="37">
        <f t="shared" si="5"/>
        <v>10280</v>
      </c>
      <c r="V12">
        <f t="shared" si="6"/>
        <v>-10280</v>
      </c>
      <c r="W12" s="37">
        <f t="shared" si="7"/>
        <v>10280</v>
      </c>
    </row>
    <row r="13" spans="1:24">
      <c r="A13" t="str">
        <f>'207生活圏'!A120</f>
        <v>207生活圏</v>
      </c>
      <c r="B13" t="str">
        <f>'207生活圏'!B120</f>
        <v>23区（東京）</v>
      </c>
      <c r="C13" t="str">
        <f>'207生活圏'!C120</f>
        <v>名古屋（愛知）</v>
      </c>
      <c r="D13" s="35">
        <f>'207生活圏'!D120</f>
        <v>165</v>
      </c>
      <c r="E13" s="35">
        <f>'207生活圏'!E120</f>
        <v>95.45</v>
      </c>
      <c r="F13" s="55">
        <f t="shared" si="2"/>
        <v>0.95450000000000002</v>
      </c>
      <c r="G13" s="35">
        <f>'207生活圏'!F120</f>
        <v>165</v>
      </c>
      <c r="H13" s="35">
        <f>'207生活圏'!G120</f>
        <v>99.668569324249674</v>
      </c>
      <c r="I13" s="35">
        <f>'207生活圏'!H120</f>
        <v>131.75609756097566</v>
      </c>
      <c r="J13" s="35">
        <f>'207生活圏'!I120</f>
        <v>97.338608163999282</v>
      </c>
      <c r="L13" s="35">
        <f t="shared" si="0"/>
        <v>296.75609756097566</v>
      </c>
      <c r="M13" s="36" t="str">
        <f t="shared" si="1"/>
        <v/>
      </c>
      <c r="N13">
        <v>20250</v>
      </c>
      <c r="O13" s="35">
        <v>291.3</v>
      </c>
      <c r="P13">
        <v>18100</v>
      </c>
      <c r="Q13">
        <v>10070</v>
      </c>
      <c r="R13" s="37">
        <f>$X$1*O13</f>
        <v>5301.66</v>
      </c>
      <c r="S13" s="37">
        <f t="shared" si="3"/>
        <v>3151.66</v>
      </c>
      <c r="T13">
        <f t="shared" si="4"/>
        <v>10180</v>
      </c>
      <c r="U13" s="37">
        <f t="shared" si="5"/>
        <v>4768.34</v>
      </c>
      <c r="V13">
        <f t="shared" si="6"/>
        <v>8030</v>
      </c>
      <c r="W13" s="37">
        <f t="shared" si="7"/>
        <v>6918.34</v>
      </c>
    </row>
    <row r="14" spans="1:24">
      <c r="A14" t="str">
        <f>'207生活圏'!A130</f>
        <v>207生活圏</v>
      </c>
      <c r="B14" t="str">
        <f>'207生活圏'!B130</f>
        <v>23区（東京）</v>
      </c>
      <c r="C14" t="str">
        <f>'207生活圏'!C130</f>
        <v>南部（滋賀）</v>
      </c>
      <c r="D14" s="35">
        <f>'207生活圏'!D130</f>
        <v>206.5</v>
      </c>
      <c r="E14" s="35">
        <f>'207生活圏'!E130</f>
        <v>91.85</v>
      </c>
      <c r="F14" s="55">
        <f t="shared" si="2"/>
        <v>0.91849999999999998</v>
      </c>
      <c r="G14" s="35">
        <f>'207生活圏'!F130</f>
        <v>38</v>
      </c>
      <c r="H14" s="35">
        <f>'207生活圏'!G130</f>
        <v>98.520710059171591</v>
      </c>
      <c r="I14" s="35">
        <f>'207生活圏'!H130</f>
        <v>171.35714285714283</v>
      </c>
      <c r="J14" s="35">
        <f>'207生活圏'!I130</f>
        <v>96.943231441048042</v>
      </c>
      <c r="K14" s="36">
        <f t="shared" ref="K14:K26" si="8">D14-G14</f>
        <v>168.5</v>
      </c>
      <c r="L14" s="35">
        <f t="shared" si="0"/>
        <v>377.85714285714283</v>
      </c>
      <c r="M14" s="36">
        <f t="shared" si="1"/>
        <v>1.4792899408284086</v>
      </c>
      <c r="Q14">
        <v>12900</v>
      </c>
      <c r="T14">
        <f t="shared" si="4"/>
        <v>-12900</v>
      </c>
      <c r="U14" s="37">
        <f t="shared" si="5"/>
        <v>12900</v>
      </c>
      <c r="V14">
        <f t="shared" si="6"/>
        <v>-12900</v>
      </c>
      <c r="W14" s="37">
        <f t="shared" si="7"/>
        <v>12900</v>
      </c>
    </row>
    <row r="15" spans="1:24">
      <c r="A15" t="str">
        <f>'207生活圏'!A140</f>
        <v>207生活圏</v>
      </c>
      <c r="B15" t="str">
        <f>'207生活圏'!B140</f>
        <v>23区（東京）</v>
      </c>
      <c r="C15" t="str">
        <f>'207生活圏'!C140</f>
        <v>京都（京都）</v>
      </c>
      <c r="D15" s="35">
        <f>'207生活圏'!D140</f>
        <v>201.5</v>
      </c>
      <c r="E15" s="35">
        <f>'207生活圏'!E140</f>
        <v>92.699999999999989</v>
      </c>
      <c r="F15" s="55">
        <f t="shared" si="2"/>
        <v>0.92699999999999994</v>
      </c>
      <c r="G15" s="35">
        <f>'207生活圏'!F140</f>
        <v>25</v>
      </c>
      <c r="H15" s="35">
        <f>'207生活圏'!G140</f>
        <v>96.398980242192479</v>
      </c>
      <c r="I15" s="35">
        <f>'207生活圏'!H140</f>
        <v>220.65068493150687</v>
      </c>
      <c r="J15" s="35">
        <f>'207生活圏'!I140</f>
        <v>97.864768683274022</v>
      </c>
      <c r="K15" s="36">
        <f t="shared" si="8"/>
        <v>176.5</v>
      </c>
      <c r="L15" s="35">
        <f t="shared" si="0"/>
        <v>422.15068493150687</v>
      </c>
      <c r="M15" s="36">
        <f t="shared" si="1"/>
        <v>3.6010197578075207</v>
      </c>
      <c r="Q15">
        <v>12710</v>
      </c>
      <c r="T15">
        <f t="shared" si="4"/>
        <v>-12710</v>
      </c>
      <c r="U15" s="37">
        <f t="shared" si="5"/>
        <v>12710</v>
      </c>
      <c r="V15">
        <f t="shared" si="6"/>
        <v>-12710</v>
      </c>
      <c r="W15" s="37">
        <f t="shared" si="7"/>
        <v>12710</v>
      </c>
    </row>
    <row r="16" spans="1:24">
      <c r="A16" t="str">
        <f>'207生活圏'!A150</f>
        <v>207生活圏</v>
      </c>
      <c r="B16" t="str">
        <f>'207生活圏'!B150</f>
        <v>23区（東京）</v>
      </c>
      <c r="C16" t="str">
        <f>'207生活圏'!C150</f>
        <v>大阪（大阪）</v>
      </c>
      <c r="D16" s="35">
        <f>'207生活圏'!D150</f>
        <v>227</v>
      </c>
      <c r="E16" s="35">
        <f>'207生活圏'!E150</f>
        <v>76.55</v>
      </c>
      <c r="F16" s="55">
        <f t="shared" si="2"/>
        <v>0.76549999999999996</v>
      </c>
      <c r="G16" s="35">
        <f>'207生活圏'!F150</f>
        <v>89</v>
      </c>
      <c r="H16" s="35">
        <f>'207生活圏'!G150</f>
        <v>79.279125384352582</v>
      </c>
      <c r="I16" s="35">
        <f>'207生活圏'!H150</f>
        <v>249.66153846153844</v>
      </c>
      <c r="J16" s="35">
        <f>'207生活圏'!I150</f>
        <v>96.42634531477249</v>
      </c>
      <c r="K16" s="36">
        <f t="shared" si="8"/>
        <v>138</v>
      </c>
      <c r="L16" s="35">
        <f t="shared" si="0"/>
        <v>476.66153846153844</v>
      </c>
      <c r="M16" s="36">
        <f t="shared" si="1"/>
        <v>20.720874615647418</v>
      </c>
      <c r="N16">
        <v>22500</v>
      </c>
      <c r="O16" s="35">
        <v>447.4</v>
      </c>
      <c r="P16">
        <v>23600</v>
      </c>
      <c r="Q16">
        <v>13240</v>
      </c>
      <c r="R16" s="37">
        <f t="shared" ref="R16:R28" si="9">$X$1*O16</f>
        <v>8142.6799999999994</v>
      </c>
      <c r="S16" s="37">
        <f t="shared" si="3"/>
        <v>9242.68</v>
      </c>
      <c r="T16">
        <f t="shared" si="4"/>
        <v>9260</v>
      </c>
      <c r="U16" s="37">
        <f t="shared" si="5"/>
        <v>5097.3200000000006</v>
      </c>
      <c r="V16">
        <f t="shared" si="6"/>
        <v>10360</v>
      </c>
      <c r="W16" s="37">
        <f t="shared" si="7"/>
        <v>3997.3199999999997</v>
      </c>
    </row>
    <row r="17" spans="1:23">
      <c r="A17" t="str">
        <f>'207生活圏'!A160</f>
        <v>207生活圏</v>
      </c>
      <c r="B17" t="str">
        <f>'207生活圏'!B160</f>
        <v>23区（東京）</v>
      </c>
      <c r="C17" t="str">
        <f>'207生活圏'!C160</f>
        <v>東大阪（東大阪）</v>
      </c>
      <c r="D17" s="35">
        <f>'207生活圏'!D160</f>
        <v>251.5</v>
      </c>
      <c r="E17" s="35">
        <f>'207生活圏'!E160</f>
        <v>72.300000000000011</v>
      </c>
      <c r="F17" s="55">
        <f t="shared" si="2"/>
        <v>0.72300000000000009</v>
      </c>
      <c r="G17" s="35">
        <f>'207生活圏'!F160</f>
        <v>103.5</v>
      </c>
      <c r="H17" s="35">
        <f>'207生活圏'!G160</f>
        <v>76.20396600566572</v>
      </c>
      <c r="I17" s="35">
        <f>'207生活圏'!H160</f>
        <v>178.96938775510205</v>
      </c>
      <c r="J17" s="35">
        <f>'207生活圏'!I160</f>
        <v>95.957193816884654</v>
      </c>
      <c r="K17" s="36">
        <f t="shared" si="8"/>
        <v>148</v>
      </c>
      <c r="L17" s="35">
        <f t="shared" si="0"/>
        <v>430.46938775510205</v>
      </c>
      <c r="M17" s="36">
        <f t="shared" si="1"/>
        <v>23.79603399433428</v>
      </c>
      <c r="N17">
        <v>22500</v>
      </c>
      <c r="O17" s="35">
        <v>447.4</v>
      </c>
      <c r="P17">
        <v>24770</v>
      </c>
      <c r="Q17">
        <v>13760</v>
      </c>
      <c r="R17" s="37">
        <f t="shared" si="9"/>
        <v>8142.6799999999994</v>
      </c>
      <c r="S17" s="37">
        <f t="shared" si="3"/>
        <v>10412.68</v>
      </c>
      <c r="T17">
        <f t="shared" si="4"/>
        <v>8740</v>
      </c>
      <c r="U17" s="37">
        <f t="shared" si="5"/>
        <v>5617.3200000000006</v>
      </c>
      <c r="V17">
        <f t="shared" si="6"/>
        <v>11010</v>
      </c>
      <c r="W17" s="37">
        <f t="shared" si="7"/>
        <v>3347.3199999999997</v>
      </c>
    </row>
    <row r="18" spans="1:23">
      <c r="A18" t="str">
        <f>'207生活圏'!A170</f>
        <v>207生活圏</v>
      </c>
      <c r="B18" t="str">
        <f>'207生活圏'!B170</f>
        <v>23区（東京）</v>
      </c>
      <c r="C18" t="str">
        <f>'207生活圏'!C170</f>
        <v>神戸（兵庫）</v>
      </c>
      <c r="D18" s="35">
        <f>'207生活圏'!D170</f>
        <v>230.5</v>
      </c>
      <c r="E18" s="35">
        <f>'207生活圏'!E170</f>
        <v>77.300000000000011</v>
      </c>
      <c r="F18" s="55">
        <f t="shared" si="2"/>
        <v>0.77300000000000013</v>
      </c>
      <c r="G18" s="35">
        <f>'207生活圏'!F170</f>
        <v>74</v>
      </c>
      <c r="H18" s="35">
        <f>'207生活圏'!G170</f>
        <v>80.538922155688624</v>
      </c>
      <c r="I18" s="35">
        <f>'207生活圏'!H170</f>
        <v>265.71052631578954</v>
      </c>
      <c r="J18" s="35">
        <f>'207生活圏'!I170</f>
        <v>96.185935637663889</v>
      </c>
      <c r="K18" s="36">
        <f t="shared" si="8"/>
        <v>156.5</v>
      </c>
      <c r="L18" s="35">
        <f t="shared" si="0"/>
        <v>496.21052631578954</v>
      </c>
      <c r="M18" s="36">
        <f t="shared" si="1"/>
        <v>19.461077844311376</v>
      </c>
      <c r="N18">
        <v>22500</v>
      </c>
      <c r="O18" s="35">
        <v>447.4</v>
      </c>
      <c r="P18">
        <v>23620</v>
      </c>
      <c r="Q18">
        <v>13760</v>
      </c>
      <c r="R18" s="37">
        <f t="shared" si="9"/>
        <v>8142.6799999999994</v>
      </c>
      <c r="S18" s="37">
        <f t="shared" si="3"/>
        <v>9262.68</v>
      </c>
      <c r="T18">
        <f t="shared" si="4"/>
        <v>8740</v>
      </c>
      <c r="U18" s="37">
        <f t="shared" si="5"/>
        <v>5617.3200000000006</v>
      </c>
      <c r="V18">
        <f t="shared" si="6"/>
        <v>9860</v>
      </c>
      <c r="W18" s="37">
        <f t="shared" si="7"/>
        <v>4497.32</v>
      </c>
    </row>
    <row r="19" spans="1:23">
      <c r="A19" t="str">
        <f>'207生活圏'!A180</f>
        <v>207生活圏</v>
      </c>
      <c r="B19" t="str">
        <f>'207生活圏'!B180</f>
        <v>23区（東京）</v>
      </c>
      <c r="C19" t="str">
        <f>'207生活圏'!C180</f>
        <v>尼崎（兵庫）</v>
      </c>
      <c r="D19" s="35">
        <f>'207生活圏'!D180</f>
        <v>237</v>
      </c>
      <c r="E19" s="35">
        <f>'207生活圏'!E180</f>
        <v>50.1</v>
      </c>
      <c r="F19" s="55">
        <f t="shared" si="2"/>
        <v>0.501</v>
      </c>
      <c r="G19" s="35">
        <f>'207生活圏'!F180</f>
        <v>97</v>
      </c>
      <c r="H19" s="35">
        <f>'207生活圏'!G180</f>
        <v>56.825568797399782</v>
      </c>
      <c r="I19" s="35">
        <f>'207生活圏'!H180</f>
        <v>141.96581196581195</v>
      </c>
      <c r="J19" s="35">
        <f>'207生活圏'!I180</f>
        <v>96.860572483841182</v>
      </c>
      <c r="K19" s="36">
        <f t="shared" si="8"/>
        <v>140</v>
      </c>
      <c r="L19" s="35">
        <f t="shared" si="0"/>
        <v>378.96581196581195</v>
      </c>
      <c r="M19" s="36">
        <f t="shared" si="1"/>
        <v>43.174431202600218</v>
      </c>
      <c r="N19">
        <v>22500</v>
      </c>
      <c r="O19" s="35">
        <v>447.4</v>
      </c>
      <c r="P19">
        <v>23780</v>
      </c>
      <c r="Q19">
        <v>13470</v>
      </c>
      <c r="R19" s="37">
        <f t="shared" si="9"/>
        <v>8142.6799999999994</v>
      </c>
      <c r="S19" s="37">
        <f t="shared" si="3"/>
        <v>9422.68</v>
      </c>
      <c r="T19">
        <f t="shared" si="4"/>
        <v>9030</v>
      </c>
      <c r="U19" s="37">
        <f t="shared" si="5"/>
        <v>5327.3200000000006</v>
      </c>
      <c r="V19">
        <f t="shared" si="6"/>
        <v>10310</v>
      </c>
      <c r="W19" s="37">
        <f t="shared" si="7"/>
        <v>4047.3199999999997</v>
      </c>
    </row>
    <row r="20" spans="1:23">
      <c r="A20" t="str">
        <f>'207生活圏'!A190</f>
        <v>207生活圏</v>
      </c>
      <c r="B20" t="str">
        <f>'207生活圏'!B190</f>
        <v>23区（東京）</v>
      </c>
      <c r="C20" t="str">
        <f>'207生活圏'!C190</f>
        <v>県南（岡山）</v>
      </c>
      <c r="D20" s="35">
        <f>'207生活圏'!D190</f>
        <v>273</v>
      </c>
      <c r="E20" s="35">
        <f>'207生活圏'!E190</f>
        <v>63.75</v>
      </c>
      <c r="F20" s="55">
        <f t="shared" si="2"/>
        <v>0.63749999999999996</v>
      </c>
      <c r="G20" s="35">
        <f>'207生活圏'!F190</f>
        <v>84</v>
      </c>
      <c r="H20" s="35">
        <f>'207生活圏'!G190</f>
        <v>65.675241157556272</v>
      </c>
      <c r="I20" s="35">
        <f>'207生活圏'!H190</f>
        <v>309.22222222222229</v>
      </c>
      <c r="J20" s="35">
        <f>'207生活圏'!I190</f>
        <v>96.230859835100119</v>
      </c>
      <c r="K20" s="36">
        <f t="shared" si="8"/>
        <v>189</v>
      </c>
      <c r="L20" s="35">
        <f t="shared" si="0"/>
        <v>582.22222222222229</v>
      </c>
      <c r="M20" s="36">
        <f t="shared" si="1"/>
        <v>34.324758842443728</v>
      </c>
      <c r="N20">
        <v>30100</v>
      </c>
      <c r="O20" s="35">
        <v>571.4</v>
      </c>
      <c r="P20">
        <v>31520</v>
      </c>
      <c r="Q20">
        <v>15850</v>
      </c>
      <c r="R20" s="37">
        <f t="shared" si="9"/>
        <v>10399.48</v>
      </c>
      <c r="S20" s="37">
        <f t="shared" si="3"/>
        <v>11819.48</v>
      </c>
      <c r="T20">
        <f t="shared" si="4"/>
        <v>14250</v>
      </c>
      <c r="U20" s="37">
        <f t="shared" si="5"/>
        <v>5450.52</v>
      </c>
      <c r="V20">
        <f t="shared" si="6"/>
        <v>15670</v>
      </c>
      <c r="W20" s="37">
        <f t="shared" si="7"/>
        <v>4030.5200000000004</v>
      </c>
    </row>
    <row r="21" spans="1:23">
      <c r="A21" t="str">
        <f>'207生活圏'!A200</f>
        <v>207生活圏</v>
      </c>
      <c r="B21" t="str">
        <f>'207生活圏'!B200</f>
        <v>23区（東京）</v>
      </c>
      <c r="C21" t="str">
        <f>'207生活圏'!C200</f>
        <v>広島（広島）</v>
      </c>
      <c r="D21" s="35">
        <f>'207生活圏'!D200</f>
        <v>320.5</v>
      </c>
      <c r="E21" s="35">
        <f>'207生活圏'!E200</f>
        <v>56.2</v>
      </c>
      <c r="F21" s="55">
        <f t="shared" si="2"/>
        <v>0.56200000000000006</v>
      </c>
      <c r="G21" s="35">
        <f>'207生活圏'!F200</f>
        <v>120.5</v>
      </c>
      <c r="H21" s="35">
        <f>'207生活圏'!G200</f>
        <v>57.352941176470587</v>
      </c>
      <c r="I21" s="35">
        <f>'207生活圏'!H200</f>
        <v>324.07894736842127</v>
      </c>
      <c r="J21" s="35">
        <f>'207生活圏'!I200</f>
        <v>98.025134649910228</v>
      </c>
      <c r="K21" s="36">
        <f t="shared" si="8"/>
        <v>200</v>
      </c>
      <c r="L21" s="35">
        <f t="shared" si="0"/>
        <v>644.57894736842127</v>
      </c>
      <c r="M21" s="36">
        <f t="shared" si="1"/>
        <v>42.647058823529413</v>
      </c>
      <c r="N21">
        <v>30800</v>
      </c>
      <c r="O21" s="35">
        <v>666.3</v>
      </c>
      <c r="P21">
        <v>32780</v>
      </c>
      <c r="Q21">
        <v>17540</v>
      </c>
      <c r="R21" s="37">
        <f t="shared" si="9"/>
        <v>12126.659999999998</v>
      </c>
      <c r="S21" s="37">
        <f t="shared" si="3"/>
        <v>14106.659999999998</v>
      </c>
      <c r="T21">
        <f t="shared" si="4"/>
        <v>13260</v>
      </c>
      <c r="U21" s="37">
        <f t="shared" si="5"/>
        <v>5413.340000000002</v>
      </c>
      <c r="V21">
        <f t="shared" si="6"/>
        <v>15240</v>
      </c>
      <c r="W21" s="37">
        <f t="shared" si="7"/>
        <v>3433.340000000002</v>
      </c>
    </row>
    <row r="22" spans="1:23">
      <c r="A22" t="str">
        <f>'207生活圏'!A210</f>
        <v>207生活圏</v>
      </c>
      <c r="B22" t="str">
        <f>'207生活圏'!B210</f>
        <v>23区（東京）</v>
      </c>
      <c r="C22" t="str">
        <f>'207生活圏'!C210</f>
        <v>山口（山口）</v>
      </c>
      <c r="D22" s="35">
        <f>'207生活圏'!D210</f>
        <v>393</v>
      </c>
      <c r="E22" s="35">
        <f>'207生活圏'!E210</f>
        <v>29.4</v>
      </c>
      <c r="F22" s="55">
        <f t="shared" si="2"/>
        <v>0.29399999999999998</v>
      </c>
      <c r="G22" s="35">
        <f>'207生活圏'!F210</f>
        <v>182.5</v>
      </c>
      <c r="H22" s="35">
        <f>'207生活圏'!G210</f>
        <v>29.921259842519685</v>
      </c>
      <c r="I22" s="35">
        <f>'207生活圏'!H210</f>
        <v>351.5</v>
      </c>
      <c r="J22" s="35">
        <f>'207生活圏'!I210</f>
        <v>100</v>
      </c>
      <c r="K22" s="36">
        <f t="shared" si="8"/>
        <v>210.5</v>
      </c>
      <c r="L22" s="35">
        <f t="shared" si="0"/>
        <v>744.5</v>
      </c>
      <c r="M22" s="36">
        <f t="shared" si="1"/>
        <v>70.078740157480311</v>
      </c>
      <c r="N22">
        <v>34600</v>
      </c>
      <c r="O22" s="35">
        <v>819.2</v>
      </c>
      <c r="P22">
        <v>36340</v>
      </c>
      <c r="Q22">
        <v>19850</v>
      </c>
      <c r="R22" s="37">
        <f t="shared" si="9"/>
        <v>14909.44</v>
      </c>
      <c r="S22" s="37">
        <f t="shared" si="3"/>
        <v>16649.440000000002</v>
      </c>
      <c r="T22">
        <f t="shared" si="4"/>
        <v>14750</v>
      </c>
      <c r="U22" s="37">
        <f t="shared" si="5"/>
        <v>4940.5599999999995</v>
      </c>
      <c r="V22">
        <f t="shared" si="6"/>
        <v>16490</v>
      </c>
      <c r="W22" s="37">
        <f t="shared" si="7"/>
        <v>3200.5599999999977</v>
      </c>
    </row>
    <row r="23" spans="1:23">
      <c r="A23" t="str">
        <f>'207生活圏'!A220</f>
        <v>207生活圏</v>
      </c>
      <c r="B23" t="str">
        <f>'207生活圏'!B220</f>
        <v>23区（東京）</v>
      </c>
      <c r="C23" t="str">
        <f>'207生活圏'!C220</f>
        <v>下関（山口）</v>
      </c>
      <c r="D23" s="35">
        <f>'207生活圏'!D220</f>
        <v>389</v>
      </c>
      <c r="E23" s="35">
        <f>'207生活圏'!E220</f>
        <v>32.150000000000006</v>
      </c>
      <c r="F23" s="55">
        <f t="shared" si="2"/>
        <v>0.32150000000000006</v>
      </c>
      <c r="G23" s="35">
        <f>'207生活圏'!F220</f>
        <v>165.5</v>
      </c>
      <c r="H23" s="35">
        <f>'207生活圏'!G220</f>
        <v>33.913043478260867</v>
      </c>
      <c r="I23" s="35">
        <f>'207生活圏'!H220</f>
        <v>426.24742268041234</v>
      </c>
      <c r="J23" s="35">
        <f>'207生活圏'!I220</f>
        <v>95.121951219512198</v>
      </c>
      <c r="K23" s="36">
        <f t="shared" si="8"/>
        <v>223.5</v>
      </c>
      <c r="L23" s="35">
        <f t="shared" si="0"/>
        <v>815.24742268041234</v>
      </c>
      <c r="M23" s="36">
        <f t="shared" si="1"/>
        <v>66.086956521739125</v>
      </c>
      <c r="N23">
        <v>34600</v>
      </c>
      <c r="O23" s="35">
        <v>819.2</v>
      </c>
      <c r="P23">
        <v>36640</v>
      </c>
      <c r="Q23">
        <v>20850</v>
      </c>
      <c r="R23" s="37">
        <f t="shared" si="9"/>
        <v>14909.44</v>
      </c>
      <c r="S23" s="37">
        <f t="shared" si="3"/>
        <v>16949.440000000002</v>
      </c>
      <c r="T23">
        <f t="shared" si="4"/>
        <v>13750</v>
      </c>
      <c r="U23" s="37">
        <f t="shared" si="5"/>
        <v>5940.5599999999995</v>
      </c>
      <c r="V23">
        <f t="shared" si="6"/>
        <v>15790</v>
      </c>
      <c r="W23" s="37">
        <f t="shared" si="7"/>
        <v>3900.5599999999977</v>
      </c>
    </row>
    <row r="24" spans="1:23">
      <c r="A24" t="str">
        <f>'207生活圏'!A230</f>
        <v>207生活圏</v>
      </c>
      <c r="B24" t="str">
        <f>'207生活圏'!B230</f>
        <v>23区（東京）</v>
      </c>
      <c r="C24" t="str">
        <f>'207生活圏'!C230</f>
        <v>福岡（福岡）</v>
      </c>
      <c r="D24" s="35">
        <f>'207生活圏'!D230</f>
        <v>388</v>
      </c>
      <c r="E24" s="35">
        <f>'207生活圏'!E230</f>
        <v>3.6</v>
      </c>
      <c r="F24" s="55">
        <f t="shared" si="2"/>
        <v>3.6000000000000004E-2</v>
      </c>
      <c r="G24" s="35">
        <f>'207生活圏'!F230</f>
        <v>230</v>
      </c>
      <c r="H24" s="35">
        <f>'207生活圏'!G230</f>
        <v>3.7335285505124451</v>
      </c>
      <c r="I24" s="35">
        <f>'207生活圏'!H230</f>
        <v>462</v>
      </c>
      <c r="J24" s="35">
        <f>'207生活圏'!I230</f>
        <v>76.691729323308266</v>
      </c>
      <c r="K24" s="36">
        <f t="shared" si="8"/>
        <v>158</v>
      </c>
      <c r="L24" s="35">
        <f t="shared" si="0"/>
        <v>850</v>
      </c>
      <c r="M24" s="36">
        <f t="shared" si="1"/>
        <v>96.266471449487554</v>
      </c>
      <c r="N24">
        <v>36700</v>
      </c>
      <c r="O24" s="35">
        <v>910.9</v>
      </c>
      <c r="P24">
        <v>37630</v>
      </c>
      <c r="Q24">
        <v>21800</v>
      </c>
      <c r="R24" s="37">
        <f t="shared" si="9"/>
        <v>16578.379999999997</v>
      </c>
      <c r="S24" s="37">
        <f t="shared" si="3"/>
        <v>17508.379999999997</v>
      </c>
      <c r="T24">
        <f t="shared" si="4"/>
        <v>14900</v>
      </c>
      <c r="U24" s="37">
        <f t="shared" si="5"/>
        <v>5221.6200000000026</v>
      </c>
      <c r="V24">
        <f t="shared" si="6"/>
        <v>15830</v>
      </c>
      <c r="W24" s="37">
        <f t="shared" si="7"/>
        <v>4291.6200000000026</v>
      </c>
    </row>
    <row r="25" spans="1:23">
      <c r="A25" t="str">
        <f>'207生活圏'!A240</f>
        <v>207生活圏</v>
      </c>
      <c r="B25" t="str">
        <f>'207生活圏'!B240</f>
        <v>23区（東京）</v>
      </c>
      <c r="C25" t="str">
        <f>'207生活圏'!C240</f>
        <v>北九州（福岡）</v>
      </c>
      <c r="D25" s="35">
        <f>'207生活圏'!D240</f>
        <v>365</v>
      </c>
      <c r="E25" s="35">
        <f>'207生活圏'!E240</f>
        <v>22.200000000000003</v>
      </c>
      <c r="F25" s="55">
        <f t="shared" si="2"/>
        <v>0.22200000000000003</v>
      </c>
      <c r="G25" s="35">
        <f>'207生活圏'!F240</f>
        <v>158</v>
      </c>
      <c r="H25" s="35">
        <f>'207生活圏'!G240</f>
        <v>22.791519434628974</v>
      </c>
      <c r="I25" s="35">
        <f>'207生活圏'!H240</f>
        <v>227.41304347826087</v>
      </c>
      <c r="J25" s="35">
        <f>'207生活圏'!I240</f>
        <v>96.992481203007515</v>
      </c>
      <c r="K25" s="36">
        <f t="shared" si="8"/>
        <v>207</v>
      </c>
      <c r="L25" s="35">
        <f t="shared" si="0"/>
        <v>592.41304347826087</v>
      </c>
      <c r="M25" s="36">
        <f t="shared" si="1"/>
        <v>77.208480565371019</v>
      </c>
      <c r="N25">
        <v>36700</v>
      </c>
      <c r="O25" s="35">
        <v>910.9</v>
      </c>
      <c r="P25">
        <v>39680</v>
      </c>
      <c r="Q25">
        <v>20580</v>
      </c>
      <c r="R25" s="37">
        <f t="shared" si="9"/>
        <v>16578.379999999997</v>
      </c>
      <c r="S25" s="37">
        <f t="shared" si="3"/>
        <v>19558.379999999997</v>
      </c>
      <c r="T25">
        <f t="shared" si="4"/>
        <v>16120</v>
      </c>
      <c r="U25" s="37">
        <f t="shared" si="5"/>
        <v>4001.6200000000026</v>
      </c>
      <c r="V25">
        <f t="shared" si="6"/>
        <v>19100</v>
      </c>
      <c r="W25" s="37">
        <f t="shared" si="7"/>
        <v>1021.6200000000026</v>
      </c>
    </row>
    <row r="26" spans="1:23">
      <c r="A26" t="str">
        <f>'207生活圏'!A250</f>
        <v>207生活圏</v>
      </c>
      <c r="B26" t="str">
        <f>'207生活圏'!B250</f>
        <v>23区（東京）</v>
      </c>
      <c r="C26" t="str">
        <f>'207生活圏'!C250</f>
        <v>長崎（長崎）</v>
      </c>
      <c r="D26" s="35">
        <f>'207生活圏'!D250</f>
        <v>536</v>
      </c>
      <c r="E26" s="35">
        <f>'207生活圏'!E250</f>
        <v>3.2</v>
      </c>
      <c r="F26" s="55">
        <f t="shared" si="2"/>
        <v>3.2000000000000001E-2</v>
      </c>
      <c r="G26" s="35">
        <f>'207生活圏'!F250</f>
        <v>323.5</v>
      </c>
      <c r="H26" s="35">
        <f>'207生活圏'!G250</f>
        <v>3.2454361054766734</v>
      </c>
      <c r="I26" s="35">
        <f>'207生活圏'!H250</f>
        <v>-72.25</v>
      </c>
      <c r="J26" s="35">
        <f>'207生活圏'!I250</f>
        <v>88.888888888888886</v>
      </c>
      <c r="K26" s="36">
        <f t="shared" si="8"/>
        <v>212.5</v>
      </c>
      <c r="L26" s="35">
        <f t="shared" si="0"/>
        <v>463.75</v>
      </c>
      <c r="M26" s="36">
        <f t="shared" si="1"/>
        <v>96.754563894523329</v>
      </c>
      <c r="N26">
        <v>38900</v>
      </c>
      <c r="O26" s="35">
        <v>980.1</v>
      </c>
      <c r="P26">
        <v>40360</v>
      </c>
      <c r="Q26">
        <v>23420</v>
      </c>
      <c r="R26" s="37">
        <f t="shared" si="9"/>
        <v>17837.82</v>
      </c>
      <c r="S26" s="37">
        <f t="shared" si="3"/>
        <v>19297.82</v>
      </c>
      <c r="T26">
        <f t="shared" si="4"/>
        <v>15480</v>
      </c>
      <c r="U26" s="37">
        <f t="shared" si="5"/>
        <v>5582.18</v>
      </c>
      <c r="V26">
        <f t="shared" si="6"/>
        <v>16940</v>
      </c>
      <c r="W26" s="37">
        <f t="shared" si="7"/>
        <v>4122.18</v>
      </c>
    </row>
    <row r="27" spans="1:23">
      <c r="A27" t="str">
        <f>日常生活圏!A10</f>
        <v>日常生活圏</v>
      </c>
      <c r="B27" t="str">
        <f>日常生活圏!B10</f>
        <v>愛知</v>
      </c>
      <c r="C27" t="str">
        <f>日常生活圏!C10</f>
        <v>茨城</v>
      </c>
      <c r="D27" s="35">
        <f>日常生活圏!D10</f>
        <v>260.5</v>
      </c>
      <c r="E27" s="35">
        <f>日常生活圏!E10</f>
        <v>77.900000000000006</v>
      </c>
      <c r="F27" s="55">
        <f t="shared" si="2"/>
        <v>0.77900000000000003</v>
      </c>
      <c r="G27" s="35">
        <f>日常生活圏!F10</f>
        <v>260.5</v>
      </c>
      <c r="H27" s="35">
        <f>日常生活圏!G10</f>
        <v>99.305555555555557</v>
      </c>
      <c r="I27" s="35">
        <f>日常生活圏!H10</f>
        <v>64.733644859813126</v>
      </c>
      <c r="J27" s="35">
        <f>日常生活圏!I10</f>
        <v>94.701986754966882</v>
      </c>
      <c r="L27" s="35">
        <f t="shared" si="0"/>
        <v>325.23364485981313</v>
      </c>
      <c r="M27" s="36" t="str">
        <f t="shared" si="1"/>
        <v/>
      </c>
      <c r="N27">
        <v>18100</v>
      </c>
      <c r="O27" s="35">
        <v>291.3</v>
      </c>
      <c r="P27">
        <v>22260</v>
      </c>
      <c r="Q27">
        <v>12950</v>
      </c>
      <c r="R27" s="37">
        <f t="shared" si="9"/>
        <v>5301.66</v>
      </c>
      <c r="S27" s="37">
        <f t="shared" si="3"/>
        <v>9461.66</v>
      </c>
      <c r="T27">
        <f t="shared" si="4"/>
        <v>5150</v>
      </c>
      <c r="U27" s="37">
        <f t="shared" si="5"/>
        <v>7648.34</v>
      </c>
      <c r="V27">
        <f t="shared" si="6"/>
        <v>9310</v>
      </c>
      <c r="W27" s="37">
        <f t="shared" si="7"/>
        <v>3488.34</v>
      </c>
    </row>
    <row r="28" spans="1:23">
      <c r="A28" t="str">
        <f>日常生活圏!A20</f>
        <v>日常生活圏</v>
      </c>
      <c r="B28" t="str">
        <f>日常生活圏!B20</f>
        <v>愛知</v>
      </c>
      <c r="C28" t="str">
        <f>日常生活圏!C20</f>
        <v>栃木</v>
      </c>
      <c r="D28" s="35">
        <f>日常生活圏!D20</f>
        <v>204.5</v>
      </c>
      <c r="E28" s="35">
        <f>日常生活圏!E20</f>
        <v>86.7</v>
      </c>
      <c r="F28" s="55">
        <f t="shared" si="2"/>
        <v>0.86699999999999999</v>
      </c>
      <c r="G28" s="35">
        <f>日常生活圏!F20</f>
        <v>204.5</v>
      </c>
      <c r="H28" s="35">
        <f>日常生活圏!G20</f>
        <v>98.882681564245814</v>
      </c>
      <c r="I28" s="35">
        <f>日常生活圏!H20</f>
        <v>216.00000000000006</v>
      </c>
      <c r="J28" s="35">
        <f>日常生活圏!I20</f>
        <v>100</v>
      </c>
      <c r="L28" s="35">
        <f t="shared" si="0"/>
        <v>420.50000000000006</v>
      </c>
      <c r="M28" s="36" t="str">
        <f t="shared" si="1"/>
        <v/>
      </c>
      <c r="N28">
        <v>18100</v>
      </c>
      <c r="O28" s="35">
        <v>291.3</v>
      </c>
      <c r="P28">
        <v>21940</v>
      </c>
      <c r="Q28">
        <v>13730</v>
      </c>
      <c r="R28" s="37">
        <f t="shared" si="9"/>
        <v>5301.66</v>
      </c>
      <c r="S28" s="37">
        <f t="shared" si="3"/>
        <v>9141.66</v>
      </c>
      <c r="T28">
        <f t="shared" si="4"/>
        <v>4370</v>
      </c>
      <c r="U28" s="37">
        <f t="shared" si="5"/>
        <v>8428.34</v>
      </c>
      <c r="V28">
        <f t="shared" si="6"/>
        <v>8210</v>
      </c>
      <c r="W28" s="37">
        <f t="shared" si="7"/>
        <v>4588.34</v>
      </c>
    </row>
    <row r="29" spans="1:23">
      <c r="A29" t="str">
        <f>日常生活圏!A30</f>
        <v>日常生活圏</v>
      </c>
      <c r="B29" t="str">
        <f>日常生活圏!B30</f>
        <v>愛知</v>
      </c>
      <c r="C29" t="str">
        <f>日常生活圏!C30</f>
        <v>群馬</v>
      </c>
      <c r="D29" s="35">
        <f>日常生活圏!D30</f>
        <v>256.5</v>
      </c>
      <c r="E29" s="35">
        <f>日常生活圏!E30</f>
        <v>74.5</v>
      </c>
      <c r="F29" s="55">
        <f t="shared" si="2"/>
        <v>0.745</v>
      </c>
      <c r="G29" s="35">
        <f>日常生活圏!F30</f>
        <v>256.5</v>
      </c>
      <c r="H29" s="35">
        <f>日常生活圏!G30</f>
        <v>100</v>
      </c>
      <c r="I29" s="35">
        <f>日常生活圏!H30</f>
        <v>63.803921568627459</v>
      </c>
      <c r="J29" s="35">
        <f>日常生活圏!I30</f>
        <v>96.440129449838182</v>
      </c>
      <c r="L29" s="35">
        <f t="shared" si="0"/>
        <v>320.30392156862746</v>
      </c>
      <c r="M29" s="36" t="str">
        <f t="shared" si="1"/>
        <v/>
      </c>
      <c r="Q29">
        <v>14050</v>
      </c>
      <c r="T29">
        <f t="shared" si="4"/>
        <v>-14050</v>
      </c>
      <c r="U29" s="37">
        <f t="shared" si="5"/>
        <v>14050</v>
      </c>
      <c r="V29">
        <f t="shared" si="6"/>
        <v>-14050</v>
      </c>
      <c r="W29" s="37">
        <f t="shared" si="7"/>
        <v>14050</v>
      </c>
    </row>
    <row r="30" spans="1:23">
      <c r="A30" t="str">
        <f>日常生活圏!A40</f>
        <v>日常生活圏</v>
      </c>
      <c r="B30" t="str">
        <f>日常生活圏!B40</f>
        <v>愛知</v>
      </c>
      <c r="C30" t="str">
        <f>日常生活圏!C40</f>
        <v>埼玉</v>
      </c>
      <c r="D30" s="35">
        <f>日常生活圏!D40</f>
        <v>174.5</v>
      </c>
      <c r="E30" s="35">
        <f>日常生活圏!E40</f>
        <v>85.949999999999989</v>
      </c>
      <c r="F30" s="55">
        <f t="shared" si="2"/>
        <v>0.85949999999999993</v>
      </c>
      <c r="G30" s="35">
        <f>日常生活圏!F40</f>
        <v>174.5</v>
      </c>
      <c r="H30" s="35">
        <f>日常生活圏!G40</f>
        <v>100</v>
      </c>
      <c r="I30" s="35">
        <f>日常生活圏!H40</f>
        <v>194.49280575539569</v>
      </c>
      <c r="J30" s="35">
        <f>日常生活圏!I40</f>
        <v>97.942689199118291</v>
      </c>
      <c r="L30" s="35">
        <f t="shared" si="0"/>
        <v>368.99280575539569</v>
      </c>
      <c r="M30" s="36" t="str">
        <f t="shared" si="1"/>
        <v/>
      </c>
      <c r="Q30">
        <v>10280</v>
      </c>
      <c r="T30">
        <f t="shared" si="4"/>
        <v>-10280</v>
      </c>
      <c r="U30" s="37">
        <f t="shared" si="5"/>
        <v>10280</v>
      </c>
      <c r="V30">
        <f t="shared" si="6"/>
        <v>-10280</v>
      </c>
      <c r="W30" s="37">
        <f t="shared" si="7"/>
        <v>10280</v>
      </c>
    </row>
    <row r="31" spans="1:23">
      <c r="A31" t="str">
        <f>日常生活圏!A50</f>
        <v>日常生活圏</v>
      </c>
      <c r="B31" t="str">
        <f>日常生活圏!B50</f>
        <v>愛知</v>
      </c>
      <c r="C31" t="str">
        <f>日常生活圏!C50</f>
        <v>千葉</v>
      </c>
      <c r="D31" s="35">
        <f>日常生活圏!D50</f>
        <v>193.5</v>
      </c>
      <c r="E31" s="35">
        <f>日常生活圏!E50</f>
        <v>57.7</v>
      </c>
      <c r="F31" s="55">
        <f t="shared" si="2"/>
        <v>0.57700000000000007</v>
      </c>
      <c r="G31" s="35">
        <f>日常生活圏!F50</f>
        <v>-15</v>
      </c>
      <c r="H31" s="35">
        <f>日常生活圏!G50</f>
        <v>92.006615214994483</v>
      </c>
      <c r="I31" s="35">
        <f>日常生活圏!H50</f>
        <v>118.26446837146699</v>
      </c>
      <c r="J31" s="35">
        <f>日常生活圏!I50</f>
        <v>98.350029463759569</v>
      </c>
      <c r="K31" s="36">
        <f>D31-G31</f>
        <v>208.5</v>
      </c>
      <c r="L31" s="35">
        <f t="shared" si="0"/>
        <v>311.76446837146699</v>
      </c>
      <c r="M31" s="36">
        <f t="shared" si="1"/>
        <v>7.9933847850055173</v>
      </c>
      <c r="N31">
        <v>18100</v>
      </c>
      <c r="O31" s="35">
        <v>291.3</v>
      </c>
      <c r="P31">
        <v>19700</v>
      </c>
      <c r="Q31">
        <v>10060</v>
      </c>
      <c r="R31" s="37">
        <f t="shared" ref="R31:R54" si="10">$X$1*O31</f>
        <v>5301.66</v>
      </c>
      <c r="S31" s="37">
        <f t="shared" si="3"/>
        <v>6901.66</v>
      </c>
      <c r="T31">
        <f t="shared" si="4"/>
        <v>8040</v>
      </c>
      <c r="U31" s="37">
        <f t="shared" si="5"/>
        <v>4758.34</v>
      </c>
      <c r="V31">
        <f t="shared" si="6"/>
        <v>9640</v>
      </c>
      <c r="W31" s="37">
        <f t="shared" si="7"/>
        <v>3158.34</v>
      </c>
    </row>
    <row r="32" spans="1:23">
      <c r="A32" t="str">
        <f>日常生活圏!A60</f>
        <v>日常生活圏</v>
      </c>
      <c r="B32" t="str">
        <f>日常生活圏!B60</f>
        <v>愛知</v>
      </c>
      <c r="C32" t="str">
        <f>日常生活圏!C60</f>
        <v>東京</v>
      </c>
      <c r="D32" s="35">
        <f>日常生活圏!D60</f>
        <v>165</v>
      </c>
      <c r="E32" s="35">
        <f>日常生活圏!E60</f>
        <v>90.75</v>
      </c>
      <c r="F32" s="55">
        <f t="shared" si="2"/>
        <v>0.90749999999999997</v>
      </c>
      <c r="G32" s="35">
        <f>日常生活圏!F60</f>
        <v>165</v>
      </c>
      <c r="H32" s="35">
        <f>日常生活圏!G60</f>
        <v>99.757210838108193</v>
      </c>
      <c r="I32" s="35">
        <f>日常生活圏!H60</f>
        <v>136.71022727272731</v>
      </c>
      <c r="J32" s="35">
        <f>日常生活圏!I60</f>
        <v>97.522073483338076</v>
      </c>
      <c r="L32" s="35">
        <f t="shared" si="0"/>
        <v>301.71022727272731</v>
      </c>
      <c r="M32" s="36" t="str">
        <f t="shared" si="1"/>
        <v/>
      </c>
      <c r="N32">
        <v>18100</v>
      </c>
      <c r="O32" s="35">
        <v>291.3</v>
      </c>
      <c r="P32">
        <v>20250</v>
      </c>
      <c r="Q32">
        <v>10070</v>
      </c>
      <c r="R32" s="37">
        <f t="shared" si="10"/>
        <v>5301.66</v>
      </c>
      <c r="S32" s="37">
        <f t="shared" si="3"/>
        <v>7451.66</v>
      </c>
      <c r="T32">
        <f t="shared" si="4"/>
        <v>8030</v>
      </c>
      <c r="U32" s="37">
        <f t="shared" si="5"/>
        <v>4768.34</v>
      </c>
      <c r="V32">
        <f t="shared" si="6"/>
        <v>10180</v>
      </c>
      <c r="W32" s="37">
        <f t="shared" si="7"/>
        <v>2618.34</v>
      </c>
    </row>
    <row r="33" spans="1:23">
      <c r="A33" t="str">
        <f>日常生活圏!A70</f>
        <v>日常生活圏</v>
      </c>
      <c r="B33" t="str">
        <f>日常生活圏!B70</f>
        <v>愛知</v>
      </c>
      <c r="C33" t="str">
        <f>日常生活圏!C70</f>
        <v>神奈川</v>
      </c>
      <c r="D33" s="35">
        <f>日常生活圏!D70</f>
        <v>140.5</v>
      </c>
      <c r="E33" s="35">
        <f>日常生活圏!E70</f>
        <v>75.800000000000011</v>
      </c>
      <c r="F33" s="55">
        <f t="shared" si="2"/>
        <v>0.75800000000000012</v>
      </c>
      <c r="G33" s="35">
        <f>日常生活圏!F70</f>
        <v>140.5</v>
      </c>
      <c r="H33" s="35">
        <f>日常生活圏!G70</f>
        <v>99.947671376242809</v>
      </c>
      <c r="I33" s="35">
        <f>日常生活圏!H70</f>
        <v>129.80625000000003</v>
      </c>
      <c r="J33" s="35">
        <f>日常生活圏!I70</f>
        <v>98.912480580010353</v>
      </c>
      <c r="L33" s="35">
        <f t="shared" si="0"/>
        <v>270.30625000000003</v>
      </c>
      <c r="M33" s="36" t="str">
        <f t="shared" si="1"/>
        <v/>
      </c>
      <c r="N33">
        <v>18100</v>
      </c>
      <c r="O33" s="35">
        <v>291.3</v>
      </c>
      <c r="P33">
        <v>20780</v>
      </c>
      <c r="Q33">
        <v>9440</v>
      </c>
      <c r="R33" s="37">
        <f t="shared" si="10"/>
        <v>5301.66</v>
      </c>
      <c r="S33" s="37">
        <f t="shared" si="3"/>
        <v>7981.66</v>
      </c>
      <c r="T33">
        <f t="shared" si="4"/>
        <v>8660</v>
      </c>
      <c r="U33" s="37">
        <f t="shared" si="5"/>
        <v>4138.34</v>
      </c>
      <c r="V33">
        <f t="shared" si="6"/>
        <v>11340</v>
      </c>
      <c r="W33" s="37">
        <f t="shared" si="7"/>
        <v>1458.3400000000001</v>
      </c>
    </row>
    <row r="34" spans="1:23">
      <c r="A34" t="str">
        <f>日常生活圏!A80</f>
        <v>日常生活圏</v>
      </c>
      <c r="B34" t="str">
        <f>日常生活圏!B80</f>
        <v>京都</v>
      </c>
      <c r="C34" t="str">
        <f>日常生活圏!C80</f>
        <v>茨城</v>
      </c>
      <c r="D34" s="35">
        <f>日常生活圏!D80</f>
        <v>297</v>
      </c>
      <c r="E34" s="35">
        <f>日常生活圏!E80</f>
        <v>87.65</v>
      </c>
      <c r="F34" s="55">
        <f t="shared" si="2"/>
        <v>0.87650000000000006</v>
      </c>
      <c r="G34" s="35">
        <f>日常生活圏!F80</f>
        <v>24</v>
      </c>
      <c r="H34" s="35">
        <f>日常生活圏!G80</f>
        <v>97.435897435897431</v>
      </c>
      <c r="I34" s="35">
        <f>日常生活圏!H80</f>
        <v>218.80808080808083</v>
      </c>
      <c r="J34" s="35">
        <f>日常生活圏!I80</f>
        <v>93.442622950819668</v>
      </c>
      <c r="K34" s="36">
        <f t="shared" ref="K34:K54" si="11">D34-G34</f>
        <v>273</v>
      </c>
      <c r="L34" s="35">
        <f t="shared" ref="L34:L65" si="12">D34+I34</f>
        <v>515.80808080808083</v>
      </c>
      <c r="M34" s="36">
        <f t="shared" ref="M34:M57" si="13">IF(K34=0,"",100-H34)</f>
        <v>2.5641025641025692</v>
      </c>
      <c r="N34">
        <v>22500</v>
      </c>
      <c r="O34" s="35">
        <v>447.4</v>
      </c>
      <c r="P34">
        <v>27760</v>
      </c>
      <c r="Q34">
        <v>15380</v>
      </c>
      <c r="R34" s="37">
        <f t="shared" si="10"/>
        <v>8142.6799999999994</v>
      </c>
      <c r="S34" s="37">
        <f t="shared" si="3"/>
        <v>13402.68</v>
      </c>
      <c r="T34">
        <f t="shared" si="4"/>
        <v>7120</v>
      </c>
      <c r="U34" s="37">
        <f t="shared" si="5"/>
        <v>7237.3200000000006</v>
      </c>
      <c r="V34">
        <f t="shared" si="6"/>
        <v>12380</v>
      </c>
      <c r="W34" s="37">
        <f t="shared" si="7"/>
        <v>1977.3199999999997</v>
      </c>
    </row>
    <row r="35" spans="1:23">
      <c r="A35" t="str">
        <f>日常生活圏!A90</f>
        <v>日常生活圏</v>
      </c>
      <c r="B35" t="str">
        <f>日常生活圏!B90</f>
        <v>京都</v>
      </c>
      <c r="C35" t="str">
        <f>日常生活圏!C90</f>
        <v>栃木</v>
      </c>
      <c r="D35" s="35">
        <f>日常生活圏!D90</f>
        <v>241</v>
      </c>
      <c r="E35" s="35">
        <f>日常生活圏!E90</f>
        <v>92.1</v>
      </c>
      <c r="F35" s="55">
        <f t="shared" si="2"/>
        <v>0.92099999999999993</v>
      </c>
      <c r="G35" s="35">
        <f>日常生活圏!F90</f>
        <v>-54.5</v>
      </c>
      <c r="H35" s="35">
        <f>日常生活圏!G90</f>
        <v>98.795180722891573</v>
      </c>
      <c r="I35" s="35">
        <f>日常生活圏!H90</f>
        <v>271.33333333333337</v>
      </c>
      <c r="J35" s="35">
        <f>日常生活圏!I90</f>
        <v>97.61904761904762</v>
      </c>
      <c r="K35" s="36">
        <f t="shared" si="11"/>
        <v>295.5</v>
      </c>
      <c r="L35" s="35">
        <f t="shared" si="12"/>
        <v>512.33333333333337</v>
      </c>
      <c r="M35" s="36">
        <f t="shared" si="13"/>
        <v>1.2048192771084274</v>
      </c>
      <c r="N35">
        <v>22500</v>
      </c>
      <c r="O35" s="35">
        <v>447.4</v>
      </c>
      <c r="P35">
        <v>26140</v>
      </c>
      <c r="Q35">
        <v>16480</v>
      </c>
      <c r="R35" s="37">
        <f t="shared" si="10"/>
        <v>8142.6799999999994</v>
      </c>
      <c r="S35" s="37">
        <f t="shared" si="3"/>
        <v>11782.68</v>
      </c>
      <c r="T35">
        <f t="shared" si="4"/>
        <v>6020</v>
      </c>
      <c r="U35" s="37">
        <f t="shared" si="5"/>
        <v>8337.32</v>
      </c>
      <c r="V35">
        <f t="shared" si="6"/>
        <v>9660</v>
      </c>
      <c r="W35" s="37">
        <f t="shared" si="7"/>
        <v>4697.32</v>
      </c>
    </row>
    <row r="36" spans="1:23">
      <c r="A36" t="str">
        <f>日常生活圏!A100</f>
        <v>日常生活圏</v>
      </c>
      <c r="B36" t="str">
        <f>日常生活圏!B100</f>
        <v>京都</v>
      </c>
      <c r="C36" t="str">
        <f>日常生活圏!C100</f>
        <v>群馬</v>
      </c>
      <c r="D36" s="35">
        <f>日常生活圏!D100</f>
        <v>293</v>
      </c>
      <c r="E36" s="35">
        <f>日常生活圏!E100</f>
        <v>80</v>
      </c>
      <c r="F36" s="55">
        <f t="shared" si="2"/>
        <v>0.8</v>
      </c>
      <c r="G36" s="35">
        <f>日常生活圏!F100</f>
        <v>0</v>
      </c>
      <c r="H36" s="35">
        <f>日常生活圏!G100</f>
        <v>96.969696969696969</v>
      </c>
      <c r="I36" s="35">
        <f>日常生活圏!H100</f>
        <v>126.01149425287355</v>
      </c>
      <c r="J36" s="35">
        <f>日常生活圏!I100</f>
        <v>92.753623188405797</v>
      </c>
      <c r="K36" s="36">
        <f t="shared" si="11"/>
        <v>293</v>
      </c>
      <c r="L36" s="35">
        <f t="shared" si="12"/>
        <v>419.01149425287355</v>
      </c>
      <c r="M36" s="36">
        <f t="shared" si="13"/>
        <v>3.0303030303030312</v>
      </c>
      <c r="N36">
        <v>22500</v>
      </c>
      <c r="O36" s="35">
        <v>447.4</v>
      </c>
      <c r="P36">
        <v>27440</v>
      </c>
      <c r="Q36">
        <v>16480</v>
      </c>
      <c r="R36" s="37">
        <f t="shared" si="10"/>
        <v>8142.6799999999994</v>
      </c>
      <c r="S36" s="37">
        <f t="shared" si="3"/>
        <v>13082.68</v>
      </c>
      <c r="T36">
        <f t="shared" si="4"/>
        <v>6020</v>
      </c>
      <c r="U36" s="37">
        <f t="shared" si="5"/>
        <v>8337.32</v>
      </c>
      <c r="V36">
        <f t="shared" si="6"/>
        <v>10960</v>
      </c>
      <c r="W36" s="37">
        <f t="shared" si="7"/>
        <v>3397.3199999999997</v>
      </c>
    </row>
    <row r="37" spans="1:23">
      <c r="A37" t="str">
        <f>日常生活圏!A110</f>
        <v>日常生活圏</v>
      </c>
      <c r="B37" t="str">
        <f>日常生活圏!B110</f>
        <v>京都</v>
      </c>
      <c r="C37" t="str">
        <f>日常生活圏!C110</f>
        <v>埼玉</v>
      </c>
      <c r="D37" s="35">
        <f>日常生活圏!D110</f>
        <v>211</v>
      </c>
      <c r="E37" s="35">
        <f>日常生活圏!E110</f>
        <v>90.4</v>
      </c>
      <c r="F37" s="55">
        <f t="shared" si="2"/>
        <v>0.90400000000000003</v>
      </c>
      <c r="G37" s="35">
        <f>日常生活圏!F110</f>
        <v>-5.5</v>
      </c>
      <c r="H37" s="35">
        <f>日常生活圏!G110</f>
        <v>97.368421052631575</v>
      </c>
      <c r="I37" s="35">
        <f>日常生活圏!H110</f>
        <v>259.57142857142856</v>
      </c>
      <c r="J37" s="35">
        <f>日常生活圏!I110</f>
        <v>97.941176470588232</v>
      </c>
      <c r="K37" s="36">
        <f t="shared" si="11"/>
        <v>216.5</v>
      </c>
      <c r="L37" s="35">
        <f t="shared" si="12"/>
        <v>470.57142857142856</v>
      </c>
      <c r="M37" s="36">
        <f t="shared" si="13"/>
        <v>2.6315789473684248</v>
      </c>
      <c r="N37">
        <v>22500</v>
      </c>
      <c r="O37" s="35">
        <v>447.4</v>
      </c>
      <c r="P37">
        <v>24790</v>
      </c>
      <c r="Q37">
        <v>14280</v>
      </c>
      <c r="R37" s="37">
        <f t="shared" si="10"/>
        <v>8142.6799999999994</v>
      </c>
      <c r="S37" s="37">
        <f t="shared" si="3"/>
        <v>10432.68</v>
      </c>
      <c r="T37">
        <f t="shared" si="4"/>
        <v>8220</v>
      </c>
      <c r="U37" s="37">
        <f t="shared" si="5"/>
        <v>6137.3200000000006</v>
      </c>
      <c r="V37">
        <f t="shared" si="6"/>
        <v>10510</v>
      </c>
      <c r="W37" s="37">
        <f t="shared" si="7"/>
        <v>3847.3199999999997</v>
      </c>
    </row>
    <row r="38" spans="1:23">
      <c r="A38" t="str">
        <f>日常生活圏!A120</f>
        <v>日常生活圏</v>
      </c>
      <c r="B38" t="str">
        <f>日常生活圏!B120</f>
        <v>京都</v>
      </c>
      <c r="C38" t="str">
        <f>日常生活圏!C120</f>
        <v>千葉</v>
      </c>
      <c r="D38" s="35">
        <f>日常生活圏!D120</f>
        <v>230</v>
      </c>
      <c r="E38" s="35">
        <f>日常生活圏!E120</f>
        <v>82.7</v>
      </c>
      <c r="F38" s="55">
        <f t="shared" si="2"/>
        <v>0.82700000000000007</v>
      </c>
      <c r="G38" s="35">
        <f>日常生活圏!F120</f>
        <v>34.5</v>
      </c>
      <c r="H38" s="35">
        <f>日常生活圏!G120</f>
        <v>93.515981735159812</v>
      </c>
      <c r="I38" s="35">
        <f>日常生活圏!H120</f>
        <v>228.36956521739131</v>
      </c>
      <c r="J38" s="35">
        <f>日常生活圏!I120</f>
        <v>97.616777883698759</v>
      </c>
      <c r="K38" s="36">
        <f t="shared" si="11"/>
        <v>195.5</v>
      </c>
      <c r="L38" s="35">
        <f t="shared" si="12"/>
        <v>458.36956521739131</v>
      </c>
      <c r="M38" s="36">
        <f t="shared" si="13"/>
        <v>6.4840182648401878</v>
      </c>
      <c r="N38">
        <v>22500</v>
      </c>
      <c r="O38" s="35">
        <v>447.4</v>
      </c>
      <c r="P38">
        <v>24960</v>
      </c>
      <c r="Q38">
        <v>13240</v>
      </c>
      <c r="R38" s="37">
        <f t="shared" si="10"/>
        <v>8142.6799999999994</v>
      </c>
      <c r="S38" s="37">
        <f t="shared" si="3"/>
        <v>10602.68</v>
      </c>
      <c r="T38">
        <f t="shared" si="4"/>
        <v>9260</v>
      </c>
      <c r="U38" s="37">
        <f t="shared" si="5"/>
        <v>5097.3200000000006</v>
      </c>
      <c r="V38">
        <f t="shared" si="6"/>
        <v>11720</v>
      </c>
      <c r="W38" s="37">
        <f t="shared" si="7"/>
        <v>2637.3199999999997</v>
      </c>
    </row>
    <row r="39" spans="1:23">
      <c r="A39" t="str">
        <f>日常生活圏!A130</f>
        <v>日常生活圏</v>
      </c>
      <c r="B39" t="str">
        <f>日常生活圏!B130</f>
        <v>京都</v>
      </c>
      <c r="C39" t="str">
        <f>日常生活圏!C130</f>
        <v>東京</v>
      </c>
      <c r="D39" s="35">
        <f>日常生活圏!D130</f>
        <v>201.5</v>
      </c>
      <c r="E39" s="35">
        <f>日常生活圏!E130</f>
        <v>91.75</v>
      </c>
      <c r="F39" s="55">
        <f t="shared" si="2"/>
        <v>0.91749999999999998</v>
      </c>
      <c r="G39" s="35">
        <f>日常生活圏!F130</f>
        <v>25</v>
      </c>
      <c r="H39" s="35">
        <f>日常生活圏!G130</f>
        <v>96.827495042961004</v>
      </c>
      <c r="I39" s="35">
        <f>日常生活圏!H130</f>
        <v>218.02475247524745</v>
      </c>
      <c r="J39" s="35">
        <f>日常生活圏!I130</f>
        <v>97.818829290006676</v>
      </c>
      <c r="K39" s="36">
        <f t="shared" si="11"/>
        <v>176.5</v>
      </c>
      <c r="L39" s="35">
        <f t="shared" si="12"/>
        <v>419.52475247524745</v>
      </c>
      <c r="M39" s="36">
        <f t="shared" si="13"/>
        <v>3.1725049570389956</v>
      </c>
      <c r="N39">
        <v>22500</v>
      </c>
      <c r="O39" s="35">
        <v>447.4</v>
      </c>
      <c r="P39">
        <v>24460</v>
      </c>
      <c r="Q39">
        <v>12710</v>
      </c>
      <c r="R39" s="37">
        <f t="shared" si="10"/>
        <v>8142.6799999999994</v>
      </c>
      <c r="S39" s="37">
        <f t="shared" si="3"/>
        <v>10102.68</v>
      </c>
      <c r="T39">
        <f t="shared" si="4"/>
        <v>9790</v>
      </c>
      <c r="U39" s="37">
        <f t="shared" si="5"/>
        <v>4567.3200000000006</v>
      </c>
      <c r="V39">
        <f t="shared" si="6"/>
        <v>11750</v>
      </c>
      <c r="W39" s="37">
        <f t="shared" si="7"/>
        <v>2607.3199999999997</v>
      </c>
    </row>
    <row r="40" spans="1:23">
      <c r="A40" t="str">
        <f>日常生活圏!A140</f>
        <v>日常生活圏</v>
      </c>
      <c r="B40" t="str">
        <f>日常生活圏!B140</f>
        <v>京都</v>
      </c>
      <c r="C40" t="str">
        <f>日常生活圏!C140</f>
        <v>神奈川</v>
      </c>
      <c r="D40" s="35">
        <f>日常生活圏!D140</f>
        <v>177</v>
      </c>
      <c r="E40" s="35">
        <f>日常生活圏!E140</f>
        <v>89.8</v>
      </c>
      <c r="F40" s="55">
        <f t="shared" si="2"/>
        <v>0.89800000000000002</v>
      </c>
      <c r="G40" s="35">
        <f>日常生活圏!F140</f>
        <v>5</v>
      </c>
      <c r="H40" s="35">
        <f>日常生活圏!G140</f>
        <v>97.428139183055976</v>
      </c>
      <c r="I40" s="35">
        <f>日常生活圏!H140</f>
        <v>204.15686274509807</v>
      </c>
      <c r="J40" s="35">
        <f>日常生活圏!I140</f>
        <v>98.42078451349974</v>
      </c>
      <c r="K40" s="36">
        <f t="shared" si="11"/>
        <v>172</v>
      </c>
      <c r="L40" s="35">
        <f t="shared" si="12"/>
        <v>381.15686274509807</v>
      </c>
      <c r="M40" s="36">
        <f t="shared" si="13"/>
        <v>2.5718608169440245</v>
      </c>
      <c r="N40">
        <v>22500</v>
      </c>
      <c r="O40" s="35">
        <v>447.4</v>
      </c>
      <c r="P40">
        <v>24250</v>
      </c>
      <c r="Q40">
        <v>12080</v>
      </c>
      <c r="R40" s="37">
        <f t="shared" si="10"/>
        <v>8142.6799999999994</v>
      </c>
      <c r="S40" s="37">
        <f t="shared" si="3"/>
        <v>9892.68</v>
      </c>
      <c r="T40">
        <f t="shared" si="4"/>
        <v>10420</v>
      </c>
      <c r="U40" s="37">
        <f t="shared" si="5"/>
        <v>3937.3200000000006</v>
      </c>
      <c r="V40">
        <f t="shared" si="6"/>
        <v>12170</v>
      </c>
      <c r="W40" s="37">
        <f t="shared" si="7"/>
        <v>2187.3199999999997</v>
      </c>
    </row>
    <row r="41" spans="1:23">
      <c r="A41" t="str">
        <f>日常生活圏!A150</f>
        <v>日常生活圏</v>
      </c>
      <c r="B41" t="str">
        <f>日常生活圏!B150</f>
        <v>大阪</v>
      </c>
      <c r="C41" t="str">
        <f>日常生活圏!C150</f>
        <v>茨城</v>
      </c>
      <c r="D41" s="35">
        <f>日常生活圏!D150</f>
        <v>322.5</v>
      </c>
      <c r="E41" s="35">
        <f>日常生活圏!E150</f>
        <v>71.75</v>
      </c>
      <c r="F41" s="55">
        <f t="shared" si="2"/>
        <v>0.71750000000000003</v>
      </c>
      <c r="G41" s="35">
        <f>日常生活圏!F150</f>
        <v>88</v>
      </c>
      <c r="H41" s="35">
        <f>日常生活圏!G150</f>
        <v>78.16901408450704</v>
      </c>
      <c r="I41" s="35">
        <f>日常生活圏!H150</f>
        <v>249.68518518518522</v>
      </c>
      <c r="J41" s="35">
        <f>日常生活圏!I150</f>
        <v>90.735694822888277</v>
      </c>
      <c r="K41" s="36">
        <f t="shared" si="11"/>
        <v>234.5</v>
      </c>
      <c r="L41" s="35">
        <f t="shared" si="12"/>
        <v>572.18518518518522</v>
      </c>
      <c r="M41" s="36">
        <f t="shared" si="13"/>
        <v>21.83098591549296</v>
      </c>
      <c r="N41">
        <v>22500</v>
      </c>
      <c r="O41" s="35">
        <v>447.4</v>
      </c>
      <c r="P41">
        <v>26020</v>
      </c>
      <c r="Q41">
        <v>16690</v>
      </c>
      <c r="R41" s="37">
        <f t="shared" si="10"/>
        <v>8142.6799999999994</v>
      </c>
      <c r="S41" s="37">
        <f t="shared" si="3"/>
        <v>11662.68</v>
      </c>
      <c r="T41">
        <f t="shared" si="4"/>
        <v>5810</v>
      </c>
      <c r="U41" s="37">
        <f t="shared" si="5"/>
        <v>8547.32</v>
      </c>
      <c r="V41">
        <f t="shared" si="6"/>
        <v>9330</v>
      </c>
      <c r="W41" s="37">
        <f t="shared" si="7"/>
        <v>5027.32</v>
      </c>
    </row>
    <row r="42" spans="1:23">
      <c r="A42" t="str">
        <f>日常生活圏!A160</f>
        <v>日常生活圏</v>
      </c>
      <c r="B42" t="str">
        <f>日常生活圏!B160</f>
        <v>大阪</v>
      </c>
      <c r="C42" t="str">
        <f>日常生活圏!C160</f>
        <v>栃木</v>
      </c>
      <c r="D42" s="35">
        <f>日常生活圏!D160</f>
        <v>266.5</v>
      </c>
      <c r="E42" s="35">
        <f>日常生活圏!E160</f>
        <v>71.25</v>
      </c>
      <c r="F42" s="55">
        <f t="shared" si="2"/>
        <v>0.71250000000000002</v>
      </c>
      <c r="G42" s="35">
        <f>日常生活圏!F160</f>
        <v>9.5</v>
      </c>
      <c r="H42" s="35">
        <f>日常生活圏!G160</f>
        <v>79.331306990881458</v>
      </c>
      <c r="I42" s="35">
        <f>日常生活圏!H160</f>
        <v>283.79353233830841</v>
      </c>
      <c r="J42" s="35">
        <f>日常生活圏!I160</f>
        <v>91.901408450704224</v>
      </c>
      <c r="K42" s="36">
        <f t="shared" si="11"/>
        <v>257</v>
      </c>
      <c r="L42" s="35">
        <f t="shared" si="12"/>
        <v>550.29353233830841</v>
      </c>
      <c r="M42" s="36">
        <f t="shared" si="13"/>
        <v>20.668693009118542</v>
      </c>
      <c r="N42">
        <v>22500</v>
      </c>
      <c r="O42" s="35">
        <v>447.4</v>
      </c>
      <c r="P42">
        <v>26900</v>
      </c>
      <c r="Q42">
        <v>15590</v>
      </c>
      <c r="R42" s="37">
        <f t="shared" si="10"/>
        <v>8142.6799999999994</v>
      </c>
      <c r="S42" s="37">
        <f t="shared" si="3"/>
        <v>12542.68</v>
      </c>
      <c r="T42">
        <f t="shared" si="4"/>
        <v>6910</v>
      </c>
      <c r="U42" s="37">
        <f t="shared" si="5"/>
        <v>7447.3200000000006</v>
      </c>
      <c r="V42">
        <f t="shared" si="6"/>
        <v>11310</v>
      </c>
      <c r="W42" s="37">
        <f t="shared" si="7"/>
        <v>3047.3199999999997</v>
      </c>
    </row>
    <row r="43" spans="1:23">
      <c r="A43" t="str">
        <f>日常生活圏!A170</f>
        <v>日常生活圏</v>
      </c>
      <c r="B43" t="str">
        <f>日常生活圏!B170</f>
        <v>大阪</v>
      </c>
      <c r="C43" t="str">
        <f>日常生活圏!C170</f>
        <v>群馬</v>
      </c>
      <c r="D43" s="35">
        <f>日常生活圏!D170</f>
        <v>318.5</v>
      </c>
      <c r="E43" s="35">
        <f>日常生活圏!E170</f>
        <v>72.8</v>
      </c>
      <c r="F43" s="55">
        <f t="shared" si="2"/>
        <v>0.72799999999999998</v>
      </c>
      <c r="G43" s="35">
        <f>日常生活圏!F170</f>
        <v>64</v>
      </c>
      <c r="H43" s="35">
        <f>日常生活圏!G170</f>
        <v>84.848484848484844</v>
      </c>
      <c r="I43" s="35">
        <f>日常生活圏!H170</f>
        <v>151.87366548042701</v>
      </c>
      <c r="J43" s="35">
        <f>日常生活圏!I170</f>
        <v>93.779904306220089</v>
      </c>
      <c r="K43" s="36">
        <f t="shared" si="11"/>
        <v>254.5</v>
      </c>
      <c r="L43" s="35">
        <f t="shared" si="12"/>
        <v>470.37366548042701</v>
      </c>
      <c r="M43" s="36">
        <f t="shared" si="13"/>
        <v>15.151515151515156</v>
      </c>
      <c r="N43">
        <v>22500</v>
      </c>
      <c r="O43" s="35">
        <v>447.4</v>
      </c>
      <c r="P43">
        <v>26020</v>
      </c>
      <c r="Q43">
        <v>16690</v>
      </c>
      <c r="R43" s="37">
        <f t="shared" si="10"/>
        <v>8142.6799999999994</v>
      </c>
      <c r="S43" s="37">
        <f t="shared" si="3"/>
        <v>11662.68</v>
      </c>
      <c r="T43">
        <f t="shared" si="4"/>
        <v>5810</v>
      </c>
      <c r="U43" s="37">
        <f t="shared" si="5"/>
        <v>8547.32</v>
      </c>
      <c r="V43">
        <f t="shared" si="6"/>
        <v>9330</v>
      </c>
      <c r="W43" s="37">
        <f t="shared" si="7"/>
        <v>5027.32</v>
      </c>
    </row>
    <row r="44" spans="1:23">
      <c r="A44" t="str">
        <f>日常生活圏!A180</f>
        <v>日常生活圏</v>
      </c>
      <c r="B44" t="str">
        <f>日常生活圏!B180</f>
        <v>大阪</v>
      </c>
      <c r="C44" t="str">
        <f>日常生活圏!C180</f>
        <v>埼玉</v>
      </c>
      <c r="D44" s="35">
        <f>日常生活圏!D180</f>
        <v>236.5</v>
      </c>
      <c r="E44" s="35">
        <f>日常生活圏!E180</f>
        <v>41.6</v>
      </c>
      <c r="F44" s="55">
        <f t="shared" si="2"/>
        <v>0.41600000000000004</v>
      </c>
      <c r="G44" s="35">
        <f>日常生活圏!F180</f>
        <v>58.5</v>
      </c>
      <c r="H44" s="35">
        <f>日常生活圏!G180</f>
        <v>81.623277182235839</v>
      </c>
      <c r="I44" s="35">
        <f>日常生活圏!H180</f>
        <v>257.98925281473896</v>
      </c>
      <c r="J44" s="35">
        <f>日常生活圏!I180</f>
        <v>97.529734675205859</v>
      </c>
      <c r="K44" s="36">
        <f t="shared" si="11"/>
        <v>178</v>
      </c>
      <c r="L44" s="35">
        <f t="shared" si="12"/>
        <v>494.48925281473896</v>
      </c>
      <c r="M44" s="36">
        <f t="shared" si="13"/>
        <v>18.376722817764161</v>
      </c>
      <c r="N44">
        <v>22500</v>
      </c>
      <c r="O44" s="35">
        <v>447.4</v>
      </c>
      <c r="P44">
        <v>24670</v>
      </c>
      <c r="Q44">
        <v>14800</v>
      </c>
      <c r="R44" s="37">
        <f t="shared" si="10"/>
        <v>8142.6799999999994</v>
      </c>
      <c r="S44" s="37">
        <f t="shared" si="3"/>
        <v>10312.68</v>
      </c>
      <c r="T44">
        <f t="shared" si="4"/>
        <v>7700</v>
      </c>
      <c r="U44" s="37">
        <f t="shared" si="5"/>
        <v>6657.3200000000006</v>
      </c>
      <c r="V44">
        <f t="shared" si="6"/>
        <v>9870</v>
      </c>
      <c r="W44" s="37">
        <f t="shared" si="7"/>
        <v>4487.32</v>
      </c>
    </row>
    <row r="45" spans="1:23">
      <c r="A45" t="str">
        <f>日常生活圏!A190</f>
        <v>日常生活圏</v>
      </c>
      <c r="B45" t="str">
        <f>日常生活圏!B190</f>
        <v>大阪</v>
      </c>
      <c r="C45" t="str">
        <f>日常生活圏!C190</f>
        <v>千葉</v>
      </c>
      <c r="D45" s="35">
        <f>日常生活圏!D190</f>
        <v>257.5</v>
      </c>
      <c r="E45" s="35">
        <f>日常生活圏!E190</f>
        <v>58.599999999999994</v>
      </c>
      <c r="F45" s="55">
        <f t="shared" si="2"/>
        <v>0.58599999999999997</v>
      </c>
      <c r="G45" s="35">
        <f>日常生活圏!F190</f>
        <v>100.5</v>
      </c>
      <c r="H45" s="35">
        <f>日常生活圏!G190</f>
        <v>63.725910064239827</v>
      </c>
      <c r="I45" s="35">
        <f>日常生活圏!H190</f>
        <v>247.8291139240506</v>
      </c>
      <c r="J45" s="35">
        <f>日常生活圏!I190</f>
        <v>95.814552479072759</v>
      </c>
      <c r="K45" s="36">
        <f t="shared" si="11"/>
        <v>157</v>
      </c>
      <c r="L45" s="35">
        <f t="shared" si="12"/>
        <v>505.3291139240506</v>
      </c>
      <c r="M45" s="36">
        <f t="shared" si="13"/>
        <v>36.274089935760173</v>
      </c>
      <c r="N45">
        <v>22500</v>
      </c>
      <c r="O45" s="35">
        <v>447.4</v>
      </c>
      <c r="P45">
        <v>24390</v>
      </c>
      <c r="Q45">
        <v>13760</v>
      </c>
      <c r="R45" s="37">
        <f t="shared" si="10"/>
        <v>8142.6799999999994</v>
      </c>
      <c r="S45" s="37">
        <f t="shared" si="3"/>
        <v>10032.68</v>
      </c>
      <c r="T45">
        <f t="shared" si="4"/>
        <v>8740</v>
      </c>
      <c r="U45" s="37">
        <f t="shared" si="5"/>
        <v>5617.3200000000006</v>
      </c>
      <c r="V45">
        <f t="shared" si="6"/>
        <v>10630</v>
      </c>
      <c r="W45" s="37">
        <f t="shared" si="7"/>
        <v>3727.3199999999997</v>
      </c>
    </row>
    <row r="46" spans="1:23">
      <c r="A46" t="str">
        <f>日常生活圏!A200</f>
        <v>日常生活圏</v>
      </c>
      <c r="B46" t="str">
        <f>日常生活圏!B200</f>
        <v>大阪</v>
      </c>
      <c r="C46" t="str">
        <f>日常生活圏!C200</f>
        <v>東京</v>
      </c>
      <c r="D46" s="35">
        <f>日常生活圏!D200</f>
        <v>227</v>
      </c>
      <c r="E46" s="35">
        <f>日常生活圏!E200</f>
        <v>69.300000000000011</v>
      </c>
      <c r="F46" s="55">
        <f t="shared" si="2"/>
        <v>0.69300000000000006</v>
      </c>
      <c r="G46" s="35">
        <f>日常生活圏!F200</f>
        <v>89</v>
      </c>
      <c r="H46" s="35">
        <f>日常生活圏!G200</f>
        <v>72.946397493908805</v>
      </c>
      <c r="I46" s="35">
        <f>日常生活圏!H200</f>
        <v>238.71134020618558</v>
      </c>
      <c r="J46" s="35">
        <f>日常生活圏!I200</f>
        <v>96.025200458190156</v>
      </c>
      <c r="K46" s="36">
        <f t="shared" si="11"/>
        <v>138</v>
      </c>
      <c r="L46" s="35">
        <f t="shared" si="12"/>
        <v>465.71134020618558</v>
      </c>
      <c r="M46" s="36">
        <f t="shared" si="13"/>
        <v>27.053602506091195</v>
      </c>
      <c r="N46">
        <v>22500</v>
      </c>
      <c r="O46" s="35">
        <v>447.4</v>
      </c>
      <c r="P46">
        <v>23600</v>
      </c>
      <c r="Q46">
        <v>13240</v>
      </c>
      <c r="R46" s="37">
        <f t="shared" si="10"/>
        <v>8142.6799999999994</v>
      </c>
      <c r="S46" s="37">
        <f t="shared" si="3"/>
        <v>9242.68</v>
      </c>
      <c r="T46">
        <f t="shared" si="4"/>
        <v>9260</v>
      </c>
      <c r="U46" s="37">
        <f t="shared" si="5"/>
        <v>5097.3200000000006</v>
      </c>
      <c r="V46">
        <f t="shared" si="6"/>
        <v>10360</v>
      </c>
      <c r="W46" s="37">
        <f t="shared" si="7"/>
        <v>3997.3199999999997</v>
      </c>
    </row>
    <row r="47" spans="1:23">
      <c r="A47" t="str">
        <f>日常生活圏!A210</f>
        <v>日常生活圏</v>
      </c>
      <c r="B47" t="str">
        <f>日常生活圏!B210</f>
        <v>大阪</v>
      </c>
      <c r="C47" t="str">
        <f>日常生活圏!C210</f>
        <v>神奈川</v>
      </c>
      <c r="D47" s="35">
        <f>日常生活圏!D210</f>
        <v>202.5</v>
      </c>
      <c r="E47" s="35">
        <f>日常生活圏!E210</f>
        <v>74.95</v>
      </c>
      <c r="F47" s="55">
        <f t="shared" si="2"/>
        <v>0.74950000000000006</v>
      </c>
      <c r="G47" s="35">
        <f>日常生活圏!F210</f>
        <v>69</v>
      </c>
      <c r="H47" s="35">
        <f>日常生活圏!G210</f>
        <v>79.190593382553999</v>
      </c>
      <c r="I47" s="35">
        <f>日常生活圏!H210</f>
        <v>243.38461538461536</v>
      </c>
      <c r="J47" s="35">
        <f>日常生活圏!I210</f>
        <v>97.771775827143827</v>
      </c>
      <c r="K47" s="36">
        <f t="shared" si="11"/>
        <v>133.5</v>
      </c>
      <c r="L47" s="35">
        <f t="shared" si="12"/>
        <v>445.88461538461536</v>
      </c>
      <c r="M47" s="36">
        <f t="shared" si="13"/>
        <v>20.809406617446001</v>
      </c>
      <c r="N47">
        <v>22500</v>
      </c>
      <c r="O47" s="35">
        <v>447.4</v>
      </c>
      <c r="P47">
        <v>23390</v>
      </c>
      <c r="Q47">
        <v>12920</v>
      </c>
      <c r="R47" s="37">
        <f t="shared" si="10"/>
        <v>8142.6799999999994</v>
      </c>
      <c r="S47" s="37">
        <f t="shared" si="3"/>
        <v>9032.68</v>
      </c>
      <c r="T47">
        <f t="shared" si="4"/>
        <v>9580</v>
      </c>
      <c r="U47" s="37">
        <f t="shared" si="5"/>
        <v>4777.3200000000006</v>
      </c>
      <c r="V47">
        <f t="shared" si="6"/>
        <v>10470</v>
      </c>
      <c r="W47" s="37">
        <f t="shared" si="7"/>
        <v>3887.3199999999997</v>
      </c>
    </row>
    <row r="48" spans="1:23">
      <c r="A48" t="str">
        <f>日常生活圏!A220</f>
        <v>日常生活圏</v>
      </c>
      <c r="B48" t="str">
        <f>日常生活圏!B220</f>
        <v>兵庫</v>
      </c>
      <c r="C48" t="str">
        <f>日常生活圏!C220</f>
        <v>茨城</v>
      </c>
      <c r="D48" s="35">
        <f>日常生活圏!D220</f>
        <v>326</v>
      </c>
      <c r="E48" s="35">
        <f>日常生活圏!E220</f>
        <v>81.599999999999994</v>
      </c>
      <c r="F48" s="55">
        <f t="shared" si="2"/>
        <v>0.81599999999999995</v>
      </c>
      <c r="G48" s="35">
        <f>日常生活圏!F220</f>
        <v>73</v>
      </c>
      <c r="H48" s="35">
        <f>日常生活圏!G220</f>
        <v>87.769784172661872</v>
      </c>
      <c r="I48" s="35">
        <f>日常生活圏!H220</f>
        <v>-95.467153284671497</v>
      </c>
      <c r="J48" s="35">
        <f>日常生活圏!I220</f>
        <v>95.3125</v>
      </c>
      <c r="K48" s="36">
        <f t="shared" si="11"/>
        <v>253</v>
      </c>
      <c r="L48" s="35">
        <f t="shared" si="12"/>
        <v>230.5328467153285</v>
      </c>
      <c r="M48" s="36">
        <f t="shared" si="13"/>
        <v>12.230215827338128</v>
      </c>
      <c r="N48">
        <v>22500</v>
      </c>
      <c r="O48" s="35">
        <v>447.4</v>
      </c>
      <c r="P48">
        <v>26960</v>
      </c>
      <c r="Q48">
        <v>16260</v>
      </c>
      <c r="R48" s="37">
        <f t="shared" si="10"/>
        <v>8142.6799999999994</v>
      </c>
      <c r="S48" s="37">
        <f t="shared" si="3"/>
        <v>12602.68</v>
      </c>
      <c r="T48">
        <f t="shared" si="4"/>
        <v>6240</v>
      </c>
      <c r="U48" s="37">
        <f t="shared" si="5"/>
        <v>8117.3200000000006</v>
      </c>
      <c r="V48">
        <f t="shared" si="6"/>
        <v>10700</v>
      </c>
      <c r="W48" s="37">
        <f t="shared" si="7"/>
        <v>3657.3199999999997</v>
      </c>
    </row>
    <row r="49" spans="1:23">
      <c r="A49" t="str">
        <f>日常生活圏!A230</f>
        <v>日常生活圏</v>
      </c>
      <c r="B49" t="str">
        <f>日常生活圏!B230</f>
        <v>兵庫</v>
      </c>
      <c r="C49" t="str">
        <f>日常生活圏!C230</f>
        <v>栃木</v>
      </c>
      <c r="D49" s="35">
        <f>日常生活圏!D230</f>
        <v>270</v>
      </c>
      <c r="E49" s="35">
        <f>日常生活圏!E230</f>
        <v>85</v>
      </c>
      <c r="F49" s="55">
        <f t="shared" si="2"/>
        <v>0.85</v>
      </c>
      <c r="G49" s="35">
        <f>日常生活圏!F230</f>
        <v>-5.5</v>
      </c>
      <c r="H49" s="35">
        <f>日常生活圏!G230</f>
        <v>89.830508474576277</v>
      </c>
      <c r="I49" s="35">
        <f>日常生活圏!H230</f>
        <v>188.26666666666659</v>
      </c>
      <c r="J49" s="35">
        <f>日常生活圏!I230</f>
        <v>98.757763975155285</v>
      </c>
      <c r="K49" s="36">
        <f t="shared" si="11"/>
        <v>275.5</v>
      </c>
      <c r="L49" s="35">
        <f t="shared" si="12"/>
        <v>458.26666666666659</v>
      </c>
      <c r="M49" s="36">
        <f t="shared" si="13"/>
        <v>10.169491525423723</v>
      </c>
      <c r="N49">
        <v>22500</v>
      </c>
      <c r="O49" s="35">
        <v>447.4</v>
      </c>
      <c r="P49">
        <v>25340</v>
      </c>
      <c r="Q49">
        <v>17360</v>
      </c>
      <c r="R49" s="37">
        <f t="shared" si="10"/>
        <v>8142.6799999999994</v>
      </c>
      <c r="S49" s="37">
        <f t="shared" ref="S49:S54" si="14">P49-N49+R49</f>
        <v>10982.68</v>
      </c>
      <c r="T49">
        <f t="shared" ref="T49:T60" si="15">N49-Q49</f>
        <v>5140</v>
      </c>
      <c r="U49" s="37">
        <f t="shared" ref="U49:U60" si="16">Q49-R49</f>
        <v>9217.32</v>
      </c>
      <c r="V49">
        <f t="shared" ref="V49:V60" si="17">P49-Q49</f>
        <v>7980</v>
      </c>
      <c r="W49" s="37">
        <f t="shared" ref="W49:W60" si="18">Q49-S49</f>
        <v>6377.32</v>
      </c>
    </row>
    <row r="50" spans="1:23">
      <c r="A50" t="str">
        <f>日常生活圏!A240</f>
        <v>日常生活圏</v>
      </c>
      <c r="B50" t="str">
        <f>日常生活圏!B240</f>
        <v>兵庫</v>
      </c>
      <c r="C50" t="str">
        <f>日常生活圏!C240</f>
        <v>群馬</v>
      </c>
      <c r="D50" s="35">
        <f>日常生活圏!D240</f>
        <v>322</v>
      </c>
      <c r="E50" s="35">
        <f>日常生活圏!E240</f>
        <v>78.650000000000006</v>
      </c>
      <c r="F50" s="55">
        <f t="shared" si="2"/>
        <v>0.78650000000000009</v>
      </c>
      <c r="G50" s="35">
        <f>日常生活圏!F240</f>
        <v>49</v>
      </c>
      <c r="H50" s="35">
        <f>日常生活圏!G240</f>
        <v>88.8</v>
      </c>
      <c r="I50" s="35">
        <f>日常生活圏!H240</f>
        <v>63.869822485207123</v>
      </c>
      <c r="J50" s="35">
        <f>日常生活圏!I240</f>
        <v>94.871794871794876</v>
      </c>
      <c r="K50" s="36">
        <f t="shared" si="11"/>
        <v>273</v>
      </c>
      <c r="L50" s="35">
        <f t="shared" si="12"/>
        <v>385.86982248520712</v>
      </c>
      <c r="M50" s="36">
        <f t="shared" si="13"/>
        <v>11.200000000000003</v>
      </c>
      <c r="N50">
        <v>22500</v>
      </c>
      <c r="O50" s="35">
        <v>447.4</v>
      </c>
      <c r="P50">
        <v>26040</v>
      </c>
      <c r="Q50">
        <v>17000</v>
      </c>
      <c r="R50" s="37">
        <f t="shared" si="10"/>
        <v>8142.6799999999994</v>
      </c>
      <c r="S50" s="37">
        <f t="shared" si="14"/>
        <v>11682.68</v>
      </c>
      <c r="T50">
        <f t="shared" si="15"/>
        <v>5500</v>
      </c>
      <c r="U50" s="37">
        <f t="shared" si="16"/>
        <v>8857.32</v>
      </c>
      <c r="V50">
        <f t="shared" si="17"/>
        <v>9040</v>
      </c>
      <c r="W50" s="37">
        <f t="shared" si="18"/>
        <v>5317.32</v>
      </c>
    </row>
    <row r="51" spans="1:23">
      <c r="A51" t="str">
        <f>日常生活圏!A250</f>
        <v>日常生活圏</v>
      </c>
      <c r="B51" t="str">
        <f>日常生活圏!B250</f>
        <v>兵庫</v>
      </c>
      <c r="C51" t="str">
        <f>日常生活圏!C250</f>
        <v>埼玉</v>
      </c>
      <c r="D51" s="35">
        <f>日常生活圏!D250</f>
        <v>240</v>
      </c>
      <c r="E51" s="35">
        <f>日常生活圏!E250</f>
        <v>79.599999999999994</v>
      </c>
      <c r="F51" s="55">
        <f t="shared" si="2"/>
        <v>0.79599999999999993</v>
      </c>
      <c r="G51" s="35">
        <f>日常生活圏!F250</f>
        <v>43.5</v>
      </c>
      <c r="H51" s="35">
        <f>日常生活圏!G250</f>
        <v>88.888888888888886</v>
      </c>
      <c r="I51" s="35">
        <f>日常生活圏!H250</f>
        <v>278.97087378640765</v>
      </c>
      <c r="J51" s="35">
        <f>日常生活圏!I250</f>
        <v>97.777777777777771</v>
      </c>
      <c r="K51" s="36">
        <f t="shared" si="11"/>
        <v>196.5</v>
      </c>
      <c r="L51" s="35">
        <f t="shared" si="12"/>
        <v>518.97087378640765</v>
      </c>
      <c r="M51" s="36">
        <f t="shared" si="13"/>
        <v>11.111111111111114</v>
      </c>
      <c r="N51">
        <v>22500</v>
      </c>
      <c r="O51" s="35">
        <v>447.4</v>
      </c>
      <c r="P51">
        <v>23990</v>
      </c>
      <c r="Q51">
        <v>15120</v>
      </c>
      <c r="R51" s="37">
        <f t="shared" si="10"/>
        <v>8142.6799999999994</v>
      </c>
      <c r="S51" s="37">
        <f t="shared" si="14"/>
        <v>9632.68</v>
      </c>
      <c r="T51">
        <f t="shared" si="15"/>
        <v>7380</v>
      </c>
      <c r="U51" s="37">
        <f t="shared" si="16"/>
        <v>6977.3200000000006</v>
      </c>
      <c r="V51">
        <f t="shared" si="17"/>
        <v>8870</v>
      </c>
      <c r="W51" s="37">
        <f t="shared" si="18"/>
        <v>5487.32</v>
      </c>
    </row>
    <row r="52" spans="1:23">
      <c r="A52" t="str">
        <f>日常生活圏!A260</f>
        <v>日常生活圏</v>
      </c>
      <c r="B52" t="str">
        <f>日常生活圏!B260</f>
        <v>兵庫</v>
      </c>
      <c r="C52" t="str">
        <f>日常生活圏!C260</f>
        <v>千葉</v>
      </c>
      <c r="D52" s="35">
        <f>日常生活圏!D260</f>
        <v>259</v>
      </c>
      <c r="E52" s="35">
        <f>日常生活圏!E260</f>
        <v>64.7</v>
      </c>
      <c r="F52" s="55">
        <f t="shared" si="2"/>
        <v>0.64700000000000002</v>
      </c>
      <c r="G52" s="35">
        <f>日常生活圏!F260</f>
        <v>83.5</v>
      </c>
      <c r="H52" s="35">
        <f>日常生活圏!G260</f>
        <v>73.230769230769226</v>
      </c>
      <c r="I52" s="35">
        <f>日常生活圏!H260</f>
        <v>239.73043478260865</v>
      </c>
      <c r="J52" s="35">
        <f>日常生活圏!I260</f>
        <v>97.942386831275726</v>
      </c>
      <c r="K52" s="36">
        <f t="shared" si="11"/>
        <v>175.5</v>
      </c>
      <c r="L52" s="35">
        <f t="shared" si="12"/>
        <v>498.73043478260865</v>
      </c>
      <c r="M52" s="36">
        <f t="shared" si="13"/>
        <v>26.769230769230774</v>
      </c>
      <c r="N52">
        <v>22500</v>
      </c>
      <c r="O52" s="35">
        <v>447.4</v>
      </c>
      <c r="P52">
        <v>24160</v>
      </c>
      <c r="Q52">
        <v>14080</v>
      </c>
      <c r="R52" s="37">
        <f t="shared" si="10"/>
        <v>8142.6799999999994</v>
      </c>
      <c r="S52" s="37">
        <f t="shared" si="14"/>
        <v>9802.68</v>
      </c>
      <c r="T52">
        <f t="shared" si="15"/>
        <v>8420</v>
      </c>
      <c r="U52" s="37">
        <f t="shared" si="16"/>
        <v>5937.3200000000006</v>
      </c>
      <c r="V52">
        <f t="shared" si="17"/>
        <v>10080</v>
      </c>
      <c r="W52" s="37">
        <f t="shared" si="18"/>
        <v>4277.32</v>
      </c>
    </row>
    <row r="53" spans="1:23">
      <c r="A53" t="str">
        <f>日常生活圏!A270</f>
        <v>日常生活圏</v>
      </c>
      <c r="B53" t="str">
        <f>日常生活圏!B270</f>
        <v>兵庫</v>
      </c>
      <c r="C53" t="str">
        <f>日常生活圏!C270</f>
        <v>東京</v>
      </c>
      <c r="D53" s="35">
        <f>日常生活圏!D270</f>
        <v>230.5</v>
      </c>
      <c r="E53" s="35">
        <f>日常生活圏!E270</f>
        <v>68.949999999999989</v>
      </c>
      <c r="F53" s="55">
        <f t="shared" si="2"/>
        <v>0.68949999999999989</v>
      </c>
      <c r="G53" s="35">
        <f>日常生活圏!F270</f>
        <v>74</v>
      </c>
      <c r="H53" s="35">
        <f>日常生活圏!G270</f>
        <v>75.170127377421039</v>
      </c>
      <c r="I53" s="35">
        <f>日常生活圏!H270</f>
        <v>238.44444444444446</v>
      </c>
      <c r="J53" s="35">
        <f>日常生活圏!I270</f>
        <v>96.462158531124047</v>
      </c>
      <c r="K53" s="36">
        <f t="shared" si="11"/>
        <v>156.5</v>
      </c>
      <c r="L53" s="35">
        <f t="shared" si="12"/>
        <v>468.94444444444446</v>
      </c>
      <c r="M53" s="36">
        <f t="shared" si="13"/>
        <v>24.829872622578961</v>
      </c>
      <c r="N53">
        <v>22500</v>
      </c>
      <c r="O53" s="35">
        <v>447.4</v>
      </c>
      <c r="P53">
        <v>23620</v>
      </c>
      <c r="Q53">
        <v>13760</v>
      </c>
      <c r="R53" s="37">
        <f t="shared" si="10"/>
        <v>8142.6799999999994</v>
      </c>
      <c r="S53" s="37">
        <f t="shared" si="14"/>
        <v>9262.68</v>
      </c>
      <c r="T53">
        <f t="shared" si="15"/>
        <v>8740</v>
      </c>
      <c r="U53" s="37">
        <f t="shared" si="16"/>
        <v>5617.3200000000006</v>
      </c>
      <c r="V53">
        <f t="shared" si="17"/>
        <v>9860</v>
      </c>
      <c r="W53" s="37">
        <f t="shared" si="18"/>
        <v>4497.32</v>
      </c>
    </row>
    <row r="54" spans="1:23">
      <c r="A54" t="str">
        <f>日常生活圏!A280</f>
        <v>日常生活圏</v>
      </c>
      <c r="B54" t="str">
        <f>日常生活圏!B280</f>
        <v>兵庫</v>
      </c>
      <c r="C54" t="str">
        <f>日常生活圏!C280</f>
        <v>神奈川</v>
      </c>
      <c r="D54" s="35">
        <f>日常生活圏!D280</f>
        <v>206</v>
      </c>
      <c r="E54" s="35">
        <f>日常生活圏!E280</f>
        <v>82.6</v>
      </c>
      <c r="F54" s="55">
        <f t="shared" si="2"/>
        <v>0.82599999999999996</v>
      </c>
      <c r="G54" s="35">
        <f>日常生活圏!F280</f>
        <v>54</v>
      </c>
      <c r="H54" s="35">
        <f>日常生活圏!G280</f>
        <v>87.579774177712324</v>
      </c>
      <c r="I54" s="35">
        <f>日常生活圏!H280</f>
        <v>204.04464285714289</v>
      </c>
      <c r="J54" s="35">
        <f>日常生活圏!I280</f>
        <v>98.946200776483636</v>
      </c>
      <c r="K54" s="36">
        <f t="shared" si="11"/>
        <v>152</v>
      </c>
      <c r="L54" s="35">
        <f t="shared" si="12"/>
        <v>410.04464285714289</v>
      </c>
      <c r="M54" s="36">
        <f t="shared" si="13"/>
        <v>12.420225822287676</v>
      </c>
      <c r="N54">
        <v>22500</v>
      </c>
      <c r="O54" s="35">
        <v>447.4</v>
      </c>
      <c r="P54">
        <v>23450</v>
      </c>
      <c r="Q54">
        <v>13450</v>
      </c>
      <c r="R54" s="37">
        <f t="shared" si="10"/>
        <v>8142.6799999999994</v>
      </c>
      <c r="S54" s="37">
        <f t="shared" si="14"/>
        <v>9092.68</v>
      </c>
      <c r="T54">
        <f t="shared" si="15"/>
        <v>9050</v>
      </c>
      <c r="U54" s="37">
        <f t="shared" si="16"/>
        <v>5307.3200000000006</v>
      </c>
      <c r="V54">
        <f t="shared" si="17"/>
        <v>10000</v>
      </c>
      <c r="W54" s="37">
        <f t="shared" si="18"/>
        <v>4357.32</v>
      </c>
    </row>
    <row r="55" spans="1:23">
      <c r="A55" t="str">
        <f>日常生活圏!A290</f>
        <v>日常生活圏</v>
      </c>
      <c r="B55" t="str">
        <f>日常生活圏!B290</f>
        <v>愛知</v>
      </c>
      <c r="C55" t="str">
        <f>日常生活圏!C290</f>
        <v>京都</v>
      </c>
      <c r="D55" s="35">
        <f>日常生活圏!D290</f>
        <v>80.5</v>
      </c>
      <c r="E55" s="35">
        <f>日常生活圏!E290</f>
        <v>49.8</v>
      </c>
      <c r="F55" s="55">
        <f t="shared" si="2"/>
        <v>0.498</v>
      </c>
      <c r="G55" s="35">
        <f>日常生活圏!F290</f>
        <v>80.5</v>
      </c>
      <c r="H55" s="35">
        <f>日常生活圏!G290</f>
        <v>100</v>
      </c>
      <c r="I55" s="35">
        <f>日常生活圏!H290</f>
        <v>51.651848151848156</v>
      </c>
      <c r="J55" s="35">
        <f>日常生活圏!I290</f>
        <v>93.089123867069489</v>
      </c>
      <c r="L55" s="35">
        <f t="shared" si="12"/>
        <v>132.15184815184816</v>
      </c>
      <c r="M55" s="36" t="str">
        <f t="shared" si="13"/>
        <v/>
      </c>
      <c r="Q55">
        <v>4930</v>
      </c>
      <c r="T55">
        <f t="shared" si="15"/>
        <v>-4930</v>
      </c>
      <c r="U55" s="37">
        <f t="shared" si="16"/>
        <v>4930</v>
      </c>
      <c r="V55">
        <f t="shared" si="17"/>
        <v>-4930</v>
      </c>
      <c r="W55" s="37">
        <f t="shared" si="18"/>
        <v>4930</v>
      </c>
    </row>
    <row r="56" spans="1:23">
      <c r="A56" t="str">
        <f>日常生活圏!A300</f>
        <v>日常生活圏</v>
      </c>
      <c r="B56" t="str">
        <f>日常生活圏!B300</f>
        <v>愛知</v>
      </c>
      <c r="C56" t="str">
        <f>日常生活圏!C300</f>
        <v>大阪</v>
      </c>
      <c r="D56" s="35">
        <f>日常生活圏!D300</f>
        <v>106</v>
      </c>
      <c r="E56" s="35">
        <f>日常生活圏!E300</f>
        <v>74.400000000000006</v>
      </c>
      <c r="F56" s="55">
        <f t="shared" si="2"/>
        <v>0.74400000000000011</v>
      </c>
      <c r="G56" s="35">
        <f>日常生活圏!F300</f>
        <v>106</v>
      </c>
      <c r="H56" s="35">
        <f>日常生活圏!G300</f>
        <v>99.975108898568763</v>
      </c>
      <c r="I56" s="35">
        <f>日常生活圏!H300</f>
        <v>55.41420118343197</v>
      </c>
      <c r="J56" s="35">
        <f>日常生活圏!I300</f>
        <v>98.819042932710047</v>
      </c>
      <c r="L56" s="35">
        <f t="shared" si="12"/>
        <v>161.41420118343197</v>
      </c>
      <c r="M56" s="36" t="str">
        <f t="shared" si="13"/>
        <v/>
      </c>
      <c r="Q56">
        <v>5670</v>
      </c>
      <c r="T56">
        <f t="shared" si="15"/>
        <v>-5670</v>
      </c>
      <c r="U56" s="37">
        <f t="shared" si="16"/>
        <v>5670</v>
      </c>
      <c r="V56">
        <f t="shared" si="17"/>
        <v>-5670</v>
      </c>
      <c r="W56" s="37">
        <f t="shared" si="18"/>
        <v>5670</v>
      </c>
    </row>
    <row r="57" spans="1:23">
      <c r="A57" t="str">
        <f>日常生活圏!A310</f>
        <v>日常生活圏</v>
      </c>
      <c r="B57" t="str">
        <f>日常生活圏!B310</f>
        <v>愛知</v>
      </c>
      <c r="C57" t="str">
        <f>日常生活圏!C310</f>
        <v>兵庫</v>
      </c>
      <c r="D57" s="35">
        <f>日常生活圏!D310</f>
        <v>109.5</v>
      </c>
      <c r="E57" s="35">
        <f>日常生活圏!E310</f>
        <v>63.55</v>
      </c>
      <c r="F57" s="55">
        <f t="shared" si="2"/>
        <v>0.63549999999999995</v>
      </c>
      <c r="G57" s="35">
        <f>日常生活圏!F310</f>
        <v>109.5</v>
      </c>
      <c r="H57" s="35">
        <f>日常生活圏!G310</f>
        <v>99.906015037593988</v>
      </c>
      <c r="I57" s="35">
        <f>日常生活圏!H310</f>
        <v>62.35062240663899</v>
      </c>
      <c r="J57" s="35">
        <f>日常生活圏!I310</f>
        <v>96.900638103919775</v>
      </c>
      <c r="L57" s="35">
        <f t="shared" si="12"/>
        <v>171.85062240663899</v>
      </c>
      <c r="M57" s="36" t="str">
        <f t="shared" si="13"/>
        <v/>
      </c>
      <c r="Q57">
        <v>7460</v>
      </c>
      <c r="T57">
        <f t="shared" si="15"/>
        <v>-7460</v>
      </c>
      <c r="U57" s="37">
        <f t="shared" si="16"/>
        <v>7460</v>
      </c>
      <c r="V57">
        <f t="shared" si="17"/>
        <v>-7460</v>
      </c>
      <c r="W57" s="37">
        <f t="shared" si="18"/>
        <v>7460</v>
      </c>
    </row>
    <row r="58" spans="1:23">
      <c r="A58" t="str">
        <f>日常生活圏!A320</f>
        <v>日常生活圏</v>
      </c>
      <c r="B58" t="str">
        <f>日常生活圏!B320</f>
        <v>東京</v>
      </c>
      <c r="C58" t="str">
        <f>日常生活圏!C320</f>
        <v>秋田</v>
      </c>
      <c r="D58" s="35">
        <f>日常生活圏!D320</f>
        <v>307</v>
      </c>
      <c r="E58" s="35">
        <f>日常生活圏!E320</f>
        <v>55.95</v>
      </c>
      <c r="F58" s="55">
        <f t="shared" si="2"/>
        <v>0.5595</v>
      </c>
      <c r="G58" s="35">
        <f>日常生活圏!F320</f>
        <v>142</v>
      </c>
      <c r="H58" s="35">
        <f>日常生活圏!G320</f>
        <v>63.088512241054616</v>
      </c>
      <c r="I58" s="35">
        <f>日常生活圏!H320</f>
        <v>170.52678571428561</v>
      </c>
      <c r="J58" s="35">
        <f>日常生活圏!I320</f>
        <v>87.926509186351709</v>
      </c>
      <c r="K58" s="36">
        <f t="shared" ref="K58:K75" si="19">D58-G58</f>
        <v>165</v>
      </c>
      <c r="L58" s="35">
        <f t="shared" si="12"/>
        <v>477.52678571428561</v>
      </c>
      <c r="M58" s="36">
        <f t="shared" ref="M58:M75" si="20">IF(K58=0,"",100-E58)</f>
        <v>44.05</v>
      </c>
      <c r="N58">
        <v>24600</v>
      </c>
      <c r="O58" s="35">
        <v>450.7</v>
      </c>
      <c r="P58">
        <v>26180</v>
      </c>
      <c r="Q58">
        <v>16610</v>
      </c>
      <c r="R58" s="37">
        <f t="shared" ref="R58:R75" si="21">$X$1*O58</f>
        <v>8202.74</v>
      </c>
      <c r="S58" s="37">
        <f>P58-N58+R58</f>
        <v>9782.74</v>
      </c>
      <c r="T58">
        <f t="shared" si="15"/>
        <v>7990</v>
      </c>
      <c r="U58" s="37">
        <f t="shared" si="16"/>
        <v>8407.26</v>
      </c>
      <c r="V58">
        <f t="shared" si="17"/>
        <v>9570</v>
      </c>
      <c r="W58" s="37">
        <f t="shared" si="18"/>
        <v>6827.26</v>
      </c>
    </row>
    <row r="59" spans="1:23">
      <c r="A59" t="str">
        <f>日常生活圏!A330</f>
        <v>日常生活圏</v>
      </c>
      <c r="B59" t="str">
        <f>日常生活圏!B330</f>
        <v>東京</v>
      </c>
      <c r="C59" t="str">
        <f>日常生活圏!C330</f>
        <v>香川</v>
      </c>
      <c r="D59" s="35">
        <f>日常生活圏!D330</f>
        <v>351.5</v>
      </c>
      <c r="E59" s="35">
        <f>日常生活圏!E330</f>
        <v>24.6</v>
      </c>
      <c r="F59" s="55">
        <f t="shared" si="2"/>
        <v>0.24600000000000002</v>
      </c>
      <c r="G59" s="35">
        <f>日常生活圏!F330</f>
        <v>183.5</v>
      </c>
      <c r="H59" s="35">
        <f>日常生活圏!G330</f>
        <v>25.58659217877095</v>
      </c>
      <c r="I59" s="35">
        <f>日常生活圏!H330</f>
        <v>248.5</v>
      </c>
      <c r="J59" s="35">
        <f>日常生活圏!I330</f>
        <v>86.742424242424249</v>
      </c>
      <c r="K59" s="36">
        <f t="shared" si="19"/>
        <v>168</v>
      </c>
      <c r="L59" s="35">
        <f t="shared" si="12"/>
        <v>600</v>
      </c>
      <c r="M59" s="36">
        <f t="shared" si="20"/>
        <v>75.400000000000006</v>
      </c>
      <c r="N59">
        <v>31900</v>
      </c>
      <c r="O59" s="35">
        <v>704.9</v>
      </c>
      <c r="P59">
        <v>32790</v>
      </c>
      <c r="Q59">
        <v>18710</v>
      </c>
      <c r="R59" s="37">
        <f t="shared" si="21"/>
        <v>12829.179999999998</v>
      </c>
      <c r="S59" s="37">
        <f>P59-N59+R59</f>
        <v>13719.179999999998</v>
      </c>
      <c r="T59">
        <f t="shared" si="15"/>
        <v>13190</v>
      </c>
      <c r="U59" s="37">
        <f t="shared" si="16"/>
        <v>5880.8200000000015</v>
      </c>
      <c r="V59">
        <f t="shared" si="17"/>
        <v>14080</v>
      </c>
      <c r="W59" s="37">
        <f t="shared" si="18"/>
        <v>4990.8200000000015</v>
      </c>
    </row>
    <row r="60" spans="1:23">
      <c r="A60" t="str">
        <f>日常生活圏!A340</f>
        <v>日常生活圏</v>
      </c>
      <c r="B60" t="str">
        <f>日常生活圏!B340</f>
        <v>東京</v>
      </c>
      <c r="C60" t="str">
        <f>日常生活圏!C340</f>
        <v>福岡</v>
      </c>
      <c r="D60" s="35">
        <f>日常生活圏!D340</f>
        <v>388</v>
      </c>
      <c r="E60" s="35">
        <f>日常生活圏!E340</f>
        <v>7.75</v>
      </c>
      <c r="F60" s="55">
        <f t="shared" si="2"/>
        <v>7.7499999999999999E-2</v>
      </c>
      <c r="G60" s="35">
        <f>日常生活圏!F340</f>
        <v>230</v>
      </c>
      <c r="H60" s="35">
        <f>日常生活圏!G340</f>
        <v>7.9476390836839643</v>
      </c>
      <c r="I60" s="35">
        <f>日常生活圏!H340</f>
        <v>464.41935483870964</v>
      </c>
      <c r="J60" s="35">
        <f>日常生活圏!I340</f>
        <v>87.628865979381445</v>
      </c>
      <c r="K60" s="36">
        <f t="shared" si="19"/>
        <v>158</v>
      </c>
      <c r="L60" s="35">
        <f t="shared" si="12"/>
        <v>852.41935483870964</v>
      </c>
      <c r="M60" s="36">
        <f t="shared" si="20"/>
        <v>92.25</v>
      </c>
      <c r="N60">
        <v>36700</v>
      </c>
      <c r="O60" s="35">
        <v>910.9</v>
      </c>
      <c r="P60">
        <v>37630</v>
      </c>
      <c r="Q60">
        <v>21800</v>
      </c>
      <c r="R60" s="37">
        <f t="shared" si="21"/>
        <v>16578.379999999997</v>
      </c>
      <c r="S60" s="37">
        <f>P60-N60+R60</f>
        <v>17508.379999999997</v>
      </c>
      <c r="T60">
        <f t="shared" si="15"/>
        <v>14900</v>
      </c>
      <c r="U60" s="37">
        <f t="shared" si="16"/>
        <v>5221.6200000000026</v>
      </c>
      <c r="V60">
        <f t="shared" si="17"/>
        <v>15830</v>
      </c>
      <c r="W60" s="37">
        <f t="shared" si="18"/>
        <v>4291.6200000000026</v>
      </c>
    </row>
    <row r="61" spans="1:23">
      <c r="A61" t="str">
        <f>日常生活圏!A350</f>
        <v>日常生活圏</v>
      </c>
      <c r="B61" t="str">
        <f>日常生活圏!B350</f>
        <v>道南</v>
      </c>
      <c r="C61" t="str">
        <f>日常生活圏!C350</f>
        <v>東京</v>
      </c>
      <c r="D61" s="35">
        <f>日常生活圏!D350</f>
        <v>464</v>
      </c>
      <c r="E61" s="35">
        <f>日常生活圏!E350</f>
        <v>8.9</v>
      </c>
      <c r="F61" s="55">
        <f t="shared" si="2"/>
        <v>8.900000000000001E-2</v>
      </c>
      <c r="G61">
        <f>日常生活圏!F350</f>
        <v>298.5</v>
      </c>
      <c r="H61" s="35">
        <f>日常生活圏!G350</f>
        <v>9.022556390977444</v>
      </c>
      <c r="I61" s="35">
        <f>日常生活圏!H350</f>
        <v>-464</v>
      </c>
      <c r="J61" s="35">
        <f>日常生活圏!I350</f>
        <v>94.736842105263165</v>
      </c>
      <c r="K61" s="36">
        <f t="shared" si="19"/>
        <v>165.5</v>
      </c>
      <c r="L61" s="35">
        <f t="shared" si="12"/>
        <v>0</v>
      </c>
      <c r="M61" s="36">
        <f t="shared" si="20"/>
        <v>91.1</v>
      </c>
      <c r="N61">
        <v>31400</v>
      </c>
      <c r="O61" s="35">
        <v>682.4</v>
      </c>
      <c r="P61">
        <v>32390</v>
      </c>
      <c r="Q61">
        <v>18290</v>
      </c>
      <c r="R61" s="37">
        <f t="shared" si="21"/>
        <v>12419.679999999998</v>
      </c>
      <c r="S61" s="37">
        <f t="shared" ref="S61:S69" si="22">P61-N61+R61</f>
        <v>13409.679999999998</v>
      </c>
      <c r="T61">
        <f t="shared" ref="T61:T69" si="23">N61-Q61</f>
        <v>13110</v>
      </c>
      <c r="U61" s="37">
        <f t="shared" ref="U61:U69" si="24">Q61-R61</f>
        <v>5870.3200000000015</v>
      </c>
      <c r="V61">
        <f t="shared" ref="V61:V69" si="25">P61-Q61</f>
        <v>14100</v>
      </c>
      <c r="W61" s="37">
        <f t="shared" ref="W61:W69" si="26">Q61-S61</f>
        <v>4880.3200000000015</v>
      </c>
    </row>
    <row r="62" spans="1:23">
      <c r="A62" t="str">
        <f>日常生活圏!A360</f>
        <v>日常生活圏</v>
      </c>
      <c r="B62" t="str">
        <f>日常生活圏!B360</f>
        <v>道南</v>
      </c>
      <c r="C62" t="str">
        <f>日常生活圏!C360</f>
        <v>千葉</v>
      </c>
      <c r="D62" s="35">
        <f>日常生活圏!D360</f>
        <v>494.5</v>
      </c>
      <c r="E62" s="35">
        <f>日常生活圏!E360</f>
        <v>1.3</v>
      </c>
      <c r="F62" s="55">
        <f t="shared" si="2"/>
        <v>1.3000000000000001E-2</v>
      </c>
      <c r="G62">
        <f>日常生活圏!F360</f>
        <v>310</v>
      </c>
      <c r="H62" s="35">
        <f>日常生活圏!G360</f>
        <v>1.3888888888888888</v>
      </c>
      <c r="I62" s="35">
        <f>日常生活圏!H360</f>
        <v>-494.5</v>
      </c>
      <c r="J62" s="35">
        <f>日常生活圏!I360</f>
        <v>100</v>
      </c>
      <c r="K62" s="36">
        <f t="shared" si="19"/>
        <v>184.5</v>
      </c>
      <c r="L62" s="35">
        <f t="shared" si="12"/>
        <v>0</v>
      </c>
      <c r="M62" s="36">
        <f t="shared" si="20"/>
        <v>98.7</v>
      </c>
      <c r="N62">
        <v>31400</v>
      </c>
      <c r="O62" s="35">
        <v>682.4</v>
      </c>
      <c r="P62">
        <v>32980</v>
      </c>
      <c r="Q62">
        <v>18810</v>
      </c>
      <c r="R62" s="37">
        <f t="shared" si="21"/>
        <v>12419.679999999998</v>
      </c>
      <c r="S62" s="37">
        <f t="shared" si="22"/>
        <v>13999.679999999998</v>
      </c>
      <c r="T62">
        <f t="shared" si="23"/>
        <v>12590</v>
      </c>
      <c r="U62" s="37">
        <f t="shared" si="24"/>
        <v>6390.3200000000015</v>
      </c>
      <c r="V62">
        <f t="shared" si="25"/>
        <v>14170</v>
      </c>
      <c r="W62" s="37">
        <f t="shared" si="26"/>
        <v>4810.3200000000015</v>
      </c>
    </row>
    <row r="63" spans="1:23">
      <c r="A63" t="str">
        <f>日常生活圏!A370</f>
        <v>日常生活圏</v>
      </c>
      <c r="B63" t="str">
        <f>日常生活圏!B370</f>
        <v>道南</v>
      </c>
      <c r="C63" t="str">
        <f>日常生活圏!C370</f>
        <v>埼玉</v>
      </c>
      <c r="D63" s="35">
        <f>日常生活圏!D370</f>
        <v>427.5</v>
      </c>
      <c r="E63" s="35">
        <f>日常生活圏!E370</f>
        <v>4.5</v>
      </c>
      <c r="F63" s="55">
        <f t="shared" si="2"/>
        <v>4.4999999999999998E-2</v>
      </c>
      <c r="G63">
        <f>日常生活圏!F370</f>
        <v>222</v>
      </c>
      <c r="H63" s="35">
        <f>日常生活圏!G370</f>
        <v>4.6511627906976747</v>
      </c>
      <c r="I63" s="35">
        <f>日常生活圏!H370</f>
        <v>-427.5</v>
      </c>
      <c r="J63" s="35">
        <f>日常生活圏!I370</f>
        <v>100</v>
      </c>
      <c r="K63" s="36">
        <f t="shared" si="19"/>
        <v>205.5</v>
      </c>
      <c r="L63" s="35">
        <f t="shared" si="12"/>
        <v>0</v>
      </c>
      <c r="M63" s="36">
        <f t="shared" si="20"/>
        <v>95.5</v>
      </c>
      <c r="N63">
        <v>31400</v>
      </c>
      <c r="O63" s="35">
        <v>682.4</v>
      </c>
      <c r="P63">
        <v>32820</v>
      </c>
      <c r="Q63">
        <v>17980</v>
      </c>
      <c r="R63" s="37">
        <f t="shared" si="21"/>
        <v>12419.679999999998</v>
      </c>
      <c r="S63" s="37">
        <f t="shared" si="22"/>
        <v>13839.679999999998</v>
      </c>
      <c r="T63">
        <f t="shared" si="23"/>
        <v>13420</v>
      </c>
      <c r="U63" s="37">
        <f t="shared" si="24"/>
        <v>5560.3200000000015</v>
      </c>
      <c r="V63">
        <f t="shared" si="25"/>
        <v>14840</v>
      </c>
      <c r="W63" s="37">
        <f t="shared" si="26"/>
        <v>4140.3200000000015</v>
      </c>
    </row>
    <row r="64" spans="1:23">
      <c r="A64" t="str">
        <f>日常生活圏!A380</f>
        <v>日常生活圏</v>
      </c>
      <c r="B64" t="str">
        <f>日常生活圏!B380</f>
        <v>道南</v>
      </c>
      <c r="C64" t="str">
        <f>日常生活圏!C380</f>
        <v>栃木</v>
      </c>
      <c r="D64" s="35">
        <f>日常生活圏!D380</f>
        <v>433</v>
      </c>
      <c r="E64" s="35">
        <f>日常生活圏!E380</f>
        <v>23.6</v>
      </c>
      <c r="F64" s="55">
        <f t="shared" si="2"/>
        <v>0.23600000000000002</v>
      </c>
      <c r="G64">
        <f>日常生活圏!F380</f>
        <v>115</v>
      </c>
      <c r="H64" s="35">
        <f>日常生活圏!G380</f>
        <v>26.666666666666668</v>
      </c>
      <c r="I64" s="35" t="e">
        <f>日常生活圏!H380</f>
        <v>#DIV/0!</v>
      </c>
      <c r="J64" s="35">
        <f>日常生活圏!I380</f>
        <v>66.666666666666671</v>
      </c>
      <c r="K64" s="36">
        <f t="shared" si="19"/>
        <v>318</v>
      </c>
      <c r="L64" s="35" t="e">
        <f t="shared" si="12"/>
        <v>#DIV/0!</v>
      </c>
      <c r="M64" s="36">
        <f t="shared" si="20"/>
        <v>76.400000000000006</v>
      </c>
      <c r="N64">
        <v>31400</v>
      </c>
      <c r="O64" s="35">
        <v>682.4</v>
      </c>
      <c r="P64">
        <v>36290</v>
      </c>
      <c r="Q64">
        <v>16590</v>
      </c>
      <c r="R64" s="37">
        <f t="shared" si="21"/>
        <v>12419.679999999998</v>
      </c>
      <c r="S64" s="37">
        <f t="shared" si="22"/>
        <v>17309.68</v>
      </c>
      <c r="T64">
        <f t="shared" si="23"/>
        <v>14810</v>
      </c>
      <c r="U64" s="37">
        <f t="shared" si="24"/>
        <v>4170.3200000000015</v>
      </c>
      <c r="V64">
        <f t="shared" si="25"/>
        <v>19700</v>
      </c>
      <c r="W64" s="37">
        <f t="shared" si="26"/>
        <v>-719.68000000000029</v>
      </c>
    </row>
    <row r="65" spans="1:23">
      <c r="A65" t="str">
        <f>日常生活圏!A390</f>
        <v>日常生活圏</v>
      </c>
      <c r="B65" t="str">
        <f>日常生活圏!B390</f>
        <v>道南</v>
      </c>
      <c r="C65" t="str">
        <f>日常生活圏!C390</f>
        <v>茨城</v>
      </c>
      <c r="D65" s="35">
        <f>日常生活圏!D390</f>
        <v>554.5</v>
      </c>
      <c r="E65" s="35">
        <f>日常生活圏!E390</f>
        <v>12.5</v>
      </c>
      <c r="F65" s="55">
        <f t="shared" si="2"/>
        <v>0.125</v>
      </c>
      <c r="G65">
        <f>日常生活圏!F390</f>
        <v>292.5</v>
      </c>
      <c r="H65" s="35">
        <f>日常生活圏!G390</f>
        <v>12.5</v>
      </c>
      <c r="I65" s="35" t="e">
        <f>日常生活圏!H390</f>
        <v>#DIV/0!</v>
      </c>
      <c r="J65" s="35">
        <f>日常生活圏!I390</f>
        <v>100</v>
      </c>
      <c r="K65" s="36">
        <f t="shared" si="19"/>
        <v>262</v>
      </c>
      <c r="L65" s="35" t="e">
        <f t="shared" si="12"/>
        <v>#DIV/0!</v>
      </c>
      <c r="M65" s="36">
        <f t="shared" si="20"/>
        <v>87.5</v>
      </c>
      <c r="N65">
        <v>31400</v>
      </c>
      <c r="O65" s="35">
        <v>682.4</v>
      </c>
      <c r="P65">
        <v>35710</v>
      </c>
      <c r="Q65">
        <v>20540</v>
      </c>
      <c r="R65" s="37">
        <f t="shared" si="21"/>
        <v>12419.679999999998</v>
      </c>
      <c r="S65" s="37">
        <f t="shared" si="22"/>
        <v>16729.68</v>
      </c>
      <c r="T65">
        <f t="shared" si="23"/>
        <v>10860</v>
      </c>
      <c r="U65" s="37">
        <f t="shared" si="24"/>
        <v>8120.3200000000015</v>
      </c>
      <c r="V65">
        <f t="shared" si="25"/>
        <v>15170</v>
      </c>
      <c r="W65" s="37">
        <f t="shared" si="26"/>
        <v>3810.3199999999997</v>
      </c>
    </row>
    <row r="66" spans="1:23">
      <c r="A66" t="str">
        <f>日常生活圏!A400</f>
        <v>日常生活圏</v>
      </c>
      <c r="B66" t="str">
        <f>日常生活圏!B400</f>
        <v>道南</v>
      </c>
      <c r="C66" t="str">
        <f>日常生活圏!C400</f>
        <v>群馬</v>
      </c>
      <c r="D66" s="35">
        <f>日常生活圏!D400</f>
        <v>509.5</v>
      </c>
      <c r="E66" s="35">
        <f>日常生活圏!E400</f>
        <v>9</v>
      </c>
      <c r="F66" s="55">
        <f t="shared" si="2"/>
        <v>0.09</v>
      </c>
      <c r="G66">
        <f>日常生活圏!F400</f>
        <v>227.5</v>
      </c>
      <c r="H66" s="35">
        <f>日常生活圏!G400</f>
        <v>10</v>
      </c>
      <c r="I66" s="35">
        <f>日常生活圏!H400</f>
        <v>-509.5</v>
      </c>
      <c r="J66" s="35">
        <f>日常生活圏!I400</f>
        <v>100</v>
      </c>
      <c r="K66" s="36">
        <f t="shared" si="19"/>
        <v>282</v>
      </c>
      <c r="L66" s="35">
        <f t="shared" ref="L66:L75" si="27">D66+I66</f>
        <v>0</v>
      </c>
      <c r="M66" s="36">
        <f t="shared" si="20"/>
        <v>91</v>
      </c>
      <c r="N66">
        <v>31400</v>
      </c>
      <c r="O66" s="35">
        <v>682.4</v>
      </c>
      <c r="P66">
        <v>36290</v>
      </c>
      <c r="Q66">
        <v>20400</v>
      </c>
      <c r="R66" s="37">
        <f t="shared" si="21"/>
        <v>12419.679999999998</v>
      </c>
      <c r="S66" s="37">
        <f t="shared" si="22"/>
        <v>17309.68</v>
      </c>
      <c r="T66">
        <f t="shared" si="23"/>
        <v>11000</v>
      </c>
      <c r="U66" s="37">
        <f t="shared" si="24"/>
        <v>7980.3200000000015</v>
      </c>
      <c r="V66">
        <f t="shared" si="25"/>
        <v>15890</v>
      </c>
      <c r="W66" s="37">
        <f t="shared" si="26"/>
        <v>3090.3199999999997</v>
      </c>
    </row>
    <row r="67" spans="1:23">
      <c r="A67" t="str">
        <f>日常生活圏!A410</f>
        <v>日常生活圏</v>
      </c>
      <c r="B67" t="str">
        <f>日常生活圏!B410</f>
        <v>道南</v>
      </c>
      <c r="C67" t="str">
        <f>日常生活圏!C410</f>
        <v>神奈川</v>
      </c>
      <c r="D67" s="35">
        <f>日常生活圏!D410</f>
        <v>478</v>
      </c>
      <c r="E67" s="35">
        <f>日常生活圏!E410</f>
        <v>1.9</v>
      </c>
      <c r="F67" s="55">
        <f t="shared" ref="F67:F75" si="28">E67/100</f>
        <v>1.9E-2</v>
      </c>
      <c r="G67">
        <f>日常生活圏!F410</f>
        <v>317</v>
      </c>
      <c r="H67" s="35">
        <f>日常生活圏!G410</f>
        <v>1.9230769230769231</v>
      </c>
      <c r="I67" s="35" t="e">
        <f>日常生活圏!H410</f>
        <v>#DIV/0!</v>
      </c>
      <c r="J67" s="35">
        <f>日常生活圏!I410</f>
        <v>100</v>
      </c>
      <c r="K67" s="36">
        <f t="shared" si="19"/>
        <v>161</v>
      </c>
      <c r="L67" s="35" t="e">
        <f t="shared" si="27"/>
        <v>#DIV/0!</v>
      </c>
      <c r="M67" s="36">
        <f t="shared" si="20"/>
        <v>98.1</v>
      </c>
      <c r="N67">
        <v>31400</v>
      </c>
      <c r="O67" s="35">
        <v>682.4</v>
      </c>
      <c r="P67">
        <v>32270</v>
      </c>
      <c r="Q67">
        <v>18810</v>
      </c>
      <c r="R67" s="37">
        <f t="shared" si="21"/>
        <v>12419.679999999998</v>
      </c>
      <c r="S67" s="37">
        <f t="shared" si="22"/>
        <v>13289.679999999998</v>
      </c>
      <c r="T67">
        <f t="shared" si="23"/>
        <v>12590</v>
      </c>
      <c r="U67" s="37">
        <f t="shared" si="24"/>
        <v>6390.3200000000015</v>
      </c>
      <c r="V67">
        <f t="shared" si="25"/>
        <v>13460</v>
      </c>
      <c r="W67" s="37">
        <f t="shared" si="26"/>
        <v>5520.3200000000015</v>
      </c>
    </row>
    <row r="68" spans="1:23">
      <c r="A68" t="str">
        <f>日常生活圏!A420</f>
        <v>日常生活圏</v>
      </c>
      <c r="B68" t="str">
        <f>日常生活圏!B420</f>
        <v>道南</v>
      </c>
      <c r="C68" t="str">
        <f>日常生活圏!C420</f>
        <v>福島</v>
      </c>
      <c r="D68" s="35">
        <f>日常生活圏!D420</f>
        <v>379</v>
      </c>
      <c r="E68" s="35">
        <f>日常生活圏!E420</f>
        <v>44.7</v>
      </c>
      <c r="F68" s="55">
        <f t="shared" si="28"/>
        <v>0.44700000000000001</v>
      </c>
      <c r="G68">
        <f>日常生活圏!F420</f>
        <v>92.5</v>
      </c>
      <c r="H68" s="35">
        <f>日常生活圏!G420</f>
        <v>48.148148148148145</v>
      </c>
      <c r="I68" s="35">
        <f>日常生活圏!H420</f>
        <v>-379</v>
      </c>
      <c r="J68" s="35">
        <f>日常生活圏!I420</f>
        <v>100</v>
      </c>
      <c r="K68" s="36">
        <f t="shared" si="19"/>
        <v>286.5</v>
      </c>
      <c r="L68" s="35">
        <f t="shared" si="27"/>
        <v>0</v>
      </c>
      <c r="M68" s="36">
        <f t="shared" si="20"/>
        <v>55.3</v>
      </c>
      <c r="Q68">
        <v>14600</v>
      </c>
      <c r="R68" s="37">
        <f t="shared" si="21"/>
        <v>0</v>
      </c>
      <c r="S68" s="37">
        <f t="shared" si="22"/>
        <v>0</v>
      </c>
      <c r="T68">
        <f t="shared" si="23"/>
        <v>-14600</v>
      </c>
      <c r="U68" s="37">
        <f t="shared" si="24"/>
        <v>14600</v>
      </c>
      <c r="V68">
        <f t="shared" si="25"/>
        <v>-14600</v>
      </c>
      <c r="W68" s="37">
        <f t="shared" si="26"/>
        <v>14600</v>
      </c>
    </row>
    <row r="69" spans="1:23">
      <c r="A69" t="str">
        <f>日常生活圏!A430</f>
        <v>日常生活圏</v>
      </c>
      <c r="B69" t="str">
        <f>日常生活圏!B430</f>
        <v>道南</v>
      </c>
      <c r="C69" t="str">
        <f>日常生活圏!C430</f>
        <v>宮城</v>
      </c>
      <c r="D69" s="35">
        <f>日常生活圏!D430</f>
        <v>346.5</v>
      </c>
      <c r="E69" s="35">
        <f>日常生活圏!E430</f>
        <v>61.25</v>
      </c>
      <c r="F69" s="55">
        <f t="shared" si="28"/>
        <v>0.61250000000000004</v>
      </c>
      <c r="G69">
        <f>日常生活圏!F430</f>
        <v>121</v>
      </c>
      <c r="H69" s="35">
        <f>日常生活圏!G430</f>
        <v>62.38532110091743</v>
      </c>
      <c r="I69" s="35">
        <f>日常生活圏!H430</f>
        <v>-346.5</v>
      </c>
      <c r="J69" s="35">
        <f>日常生活圏!I430</f>
        <v>100</v>
      </c>
      <c r="K69" s="36">
        <f t="shared" si="19"/>
        <v>225.5</v>
      </c>
      <c r="L69" s="35">
        <f t="shared" si="27"/>
        <v>0</v>
      </c>
      <c r="M69" s="36">
        <f t="shared" si="20"/>
        <v>38.75</v>
      </c>
      <c r="N69">
        <v>28400</v>
      </c>
      <c r="O69" s="35">
        <v>540.79999999999995</v>
      </c>
      <c r="P69">
        <v>36710</v>
      </c>
      <c r="Q69">
        <v>13540</v>
      </c>
      <c r="R69" s="37">
        <f t="shared" si="21"/>
        <v>9842.56</v>
      </c>
      <c r="S69" s="37">
        <f t="shared" si="22"/>
        <v>18152.559999999998</v>
      </c>
      <c r="T69">
        <f t="shared" si="23"/>
        <v>14860</v>
      </c>
      <c r="U69" s="37">
        <f t="shared" si="24"/>
        <v>3697.4400000000005</v>
      </c>
      <c r="V69">
        <f t="shared" si="25"/>
        <v>23170</v>
      </c>
      <c r="W69" s="37">
        <f t="shared" si="26"/>
        <v>-4612.5599999999977</v>
      </c>
    </row>
    <row r="70" spans="1:23">
      <c r="A70" t="str">
        <f>日常生活圏!A440</f>
        <v>日常生活圏</v>
      </c>
      <c r="B70" t="str">
        <f>日常生活圏!B440</f>
        <v>大阪</v>
      </c>
      <c r="C70" t="str">
        <f>日常生活圏!C440</f>
        <v>熊本</v>
      </c>
      <c r="D70" s="35">
        <f>日常生活圏!D440</f>
        <v>330.5</v>
      </c>
      <c r="E70" s="35">
        <f>日常生活圏!E440</f>
        <v>20.950000000000003</v>
      </c>
      <c r="F70" s="55">
        <f t="shared" si="28"/>
        <v>0.20950000000000002</v>
      </c>
      <c r="G70">
        <f>日常生活圏!F440</f>
        <v>179</v>
      </c>
      <c r="H70" s="35">
        <f>日常生活圏!G440</f>
        <v>23.234200743494423</v>
      </c>
      <c r="I70" s="35">
        <f>日常生活圏!H440</f>
        <v>204.80107526881716</v>
      </c>
      <c r="J70" s="35">
        <f>日常生活圏!I440</f>
        <v>88.652482269503551</v>
      </c>
      <c r="K70" s="36">
        <f t="shared" si="19"/>
        <v>151.5</v>
      </c>
      <c r="L70" s="35">
        <f t="shared" si="27"/>
        <v>535.30107526881716</v>
      </c>
      <c r="M70" s="36">
        <f t="shared" si="20"/>
        <v>79.05</v>
      </c>
      <c r="N70">
        <v>23500</v>
      </c>
      <c r="O70" s="35">
        <v>470</v>
      </c>
      <c r="P70">
        <v>24590</v>
      </c>
      <c r="Q70">
        <v>15780</v>
      </c>
      <c r="R70" s="37">
        <f t="shared" si="21"/>
        <v>8554</v>
      </c>
      <c r="S70" s="37">
        <f t="shared" ref="S70:S75" si="29">P70-N70+R70</f>
        <v>9644</v>
      </c>
      <c r="T70">
        <f t="shared" ref="T70:T75" si="30">N70-Q70</f>
        <v>7720</v>
      </c>
      <c r="U70" s="37">
        <f t="shared" ref="U70:U75" si="31">Q70-R70</f>
        <v>7226</v>
      </c>
      <c r="V70">
        <f t="shared" ref="V70:V75" si="32">P70-Q70</f>
        <v>8810</v>
      </c>
      <c r="W70" s="37">
        <f t="shared" ref="W70:W75" si="33">Q70-S70</f>
        <v>6136</v>
      </c>
    </row>
    <row r="71" spans="1:23">
      <c r="A71" t="str">
        <f>日常生活圏!A450</f>
        <v>日常生活圏</v>
      </c>
      <c r="B71" t="str">
        <f>日常生活圏!B450</f>
        <v>大阪</v>
      </c>
      <c r="C71" t="str">
        <f>日常生活圏!C450</f>
        <v>鹿児島</v>
      </c>
      <c r="D71" s="35">
        <f>日常生活圏!D450</f>
        <v>438.5</v>
      </c>
      <c r="E71" s="35">
        <f>日常生活圏!E450</f>
        <v>3.9</v>
      </c>
      <c r="F71" s="55">
        <f t="shared" si="28"/>
        <v>3.9E-2</v>
      </c>
      <c r="G71">
        <f>日常生活圏!F450</f>
        <v>277</v>
      </c>
      <c r="H71" s="35">
        <f>日常生活圏!G450</f>
        <v>4.4576523031203568</v>
      </c>
      <c r="I71" s="35">
        <f>日常生活圏!H450</f>
        <v>236.56741573033707</v>
      </c>
      <c r="J71" s="35">
        <f>日常生活圏!I450</f>
        <v>43.478260869565219</v>
      </c>
      <c r="K71" s="36">
        <f t="shared" si="19"/>
        <v>161.5</v>
      </c>
      <c r="L71" s="35">
        <f t="shared" si="27"/>
        <v>675.06741573033707</v>
      </c>
      <c r="M71" s="36">
        <f t="shared" si="20"/>
        <v>96.1</v>
      </c>
      <c r="N71">
        <v>26800</v>
      </c>
      <c r="O71" s="35">
        <v>532.70000000000005</v>
      </c>
      <c r="P71">
        <v>28620</v>
      </c>
      <c r="Q71">
        <v>20040</v>
      </c>
      <c r="R71" s="37">
        <f t="shared" si="21"/>
        <v>9695.1400000000012</v>
      </c>
      <c r="S71" s="37">
        <f t="shared" si="29"/>
        <v>11515.140000000001</v>
      </c>
      <c r="T71">
        <f t="shared" si="30"/>
        <v>6760</v>
      </c>
      <c r="U71" s="37">
        <f t="shared" si="31"/>
        <v>10344.859999999999</v>
      </c>
      <c r="V71">
        <f t="shared" si="32"/>
        <v>8580</v>
      </c>
      <c r="W71" s="37">
        <f t="shared" si="33"/>
        <v>8524.8599999999988</v>
      </c>
    </row>
    <row r="72" spans="1:23">
      <c r="A72" t="str">
        <f>日常生活圏!A460</f>
        <v>日常生活圏</v>
      </c>
      <c r="B72" t="str">
        <f>日常生活圏!B460</f>
        <v>兵庫</v>
      </c>
      <c r="C72" t="str">
        <f>日常生活圏!C460</f>
        <v>熊本</v>
      </c>
      <c r="D72" s="35">
        <f>日常生活圏!D460</f>
        <v>306</v>
      </c>
      <c r="E72" s="35">
        <f>日常生活圏!E460</f>
        <v>40.549999999999997</v>
      </c>
      <c r="F72" s="55">
        <f t="shared" si="28"/>
        <v>0.40549999999999997</v>
      </c>
      <c r="G72">
        <f>日常生活圏!F460</f>
        <v>136</v>
      </c>
      <c r="H72" s="35">
        <f>日常生活圏!G460</f>
        <v>45.291479820627799</v>
      </c>
      <c r="I72" s="35">
        <f>日常生活圏!H460</f>
        <v>235.04166666666674</v>
      </c>
      <c r="J72" s="35">
        <f>日常生活圏!I460</f>
        <v>84.87394957983193</v>
      </c>
      <c r="K72" s="36">
        <f t="shared" si="19"/>
        <v>170</v>
      </c>
      <c r="L72" s="35">
        <f t="shared" si="27"/>
        <v>541.04166666666674</v>
      </c>
      <c r="M72" s="36">
        <f t="shared" si="20"/>
        <v>59.45</v>
      </c>
      <c r="N72">
        <v>23500</v>
      </c>
      <c r="O72" s="35">
        <v>470</v>
      </c>
      <c r="P72">
        <v>25350</v>
      </c>
      <c r="Q72">
        <v>15820</v>
      </c>
      <c r="R72" s="37">
        <f t="shared" si="21"/>
        <v>8554</v>
      </c>
      <c r="S72" s="37">
        <f t="shared" si="29"/>
        <v>10404</v>
      </c>
      <c r="T72">
        <f t="shared" si="30"/>
        <v>7680</v>
      </c>
      <c r="U72" s="37">
        <f t="shared" si="31"/>
        <v>7266</v>
      </c>
      <c r="V72">
        <f t="shared" si="32"/>
        <v>9530</v>
      </c>
      <c r="W72" s="37">
        <f t="shared" si="33"/>
        <v>5416</v>
      </c>
    </row>
    <row r="73" spans="1:23">
      <c r="A73" t="str">
        <f>日常生活圏!A470</f>
        <v>日常生活圏</v>
      </c>
      <c r="B73" t="str">
        <f>日常生活圏!B470</f>
        <v>兵庫</v>
      </c>
      <c r="C73" t="str">
        <f>日常生活圏!C470</f>
        <v>鹿児島</v>
      </c>
      <c r="D73" s="35">
        <f>日常生活圏!D470</f>
        <v>414</v>
      </c>
      <c r="E73" s="35">
        <f>日常生活圏!E470</f>
        <v>10.3</v>
      </c>
      <c r="F73" s="55">
        <f t="shared" si="28"/>
        <v>0.10300000000000001</v>
      </c>
      <c r="G73">
        <f>日常生活圏!F470</f>
        <v>234</v>
      </c>
      <c r="H73" s="35">
        <f>日常生活圏!G470</f>
        <v>12.014134275618375</v>
      </c>
      <c r="I73" s="35">
        <f>日常生活圏!H470</f>
        <v>249.85294117647061</v>
      </c>
      <c r="J73" s="35">
        <f>日常生活圏!I470</f>
        <v>66.666666666666671</v>
      </c>
      <c r="K73" s="36">
        <f t="shared" si="19"/>
        <v>180</v>
      </c>
      <c r="L73" s="35">
        <f t="shared" si="27"/>
        <v>663.85294117647061</v>
      </c>
      <c r="M73" s="36">
        <f t="shared" si="20"/>
        <v>89.7</v>
      </c>
      <c r="N73">
        <v>26800</v>
      </c>
      <c r="O73" s="35">
        <v>532.4</v>
      </c>
      <c r="P73">
        <v>29340</v>
      </c>
      <c r="Q73">
        <v>20100</v>
      </c>
      <c r="R73" s="37">
        <f t="shared" si="21"/>
        <v>9689.6799999999985</v>
      </c>
      <c r="S73" s="37">
        <f t="shared" si="29"/>
        <v>12229.679999999998</v>
      </c>
      <c r="T73">
        <f t="shared" si="30"/>
        <v>6700</v>
      </c>
      <c r="U73" s="37">
        <f t="shared" si="31"/>
        <v>10410.320000000002</v>
      </c>
      <c r="V73">
        <f t="shared" si="32"/>
        <v>9240</v>
      </c>
      <c r="W73" s="37">
        <f t="shared" si="33"/>
        <v>7870.3200000000015</v>
      </c>
    </row>
    <row r="74" spans="1:23">
      <c r="A74" t="str">
        <f>日常生活圏!A480</f>
        <v>日常生活圏</v>
      </c>
      <c r="B74" t="str">
        <f>日常生活圏!B480</f>
        <v>大阪</v>
      </c>
      <c r="C74" t="str">
        <f>日常生活圏!C480</f>
        <v>福岡</v>
      </c>
      <c r="D74" s="35">
        <f>日常生活圏!D480</f>
        <v>220</v>
      </c>
      <c r="E74" s="35">
        <f>日常生活圏!E480</f>
        <v>65.55</v>
      </c>
      <c r="F74" s="55">
        <f t="shared" si="28"/>
        <v>0.65549999999999997</v>
      </c>
      <c r="G74">
        <f>日常生活圏!F480</f>
        <v>96</v>
      </c>
      <c r="H74" s="35">
        <f>日常生活圏!G480</f>
        <v>74.029754204398444</v>
      </c>
      <c r="I74" s="35">
        <f>日常生活圏!H480</f>
        <v>267</v>
      </c>
      <c r="J74" s="35">
        <f>日常生活圏!I480</f>
        <v>93.010971149939053</v>
      </c>
      <c r="K74" s="36">
        <f t="shared" si="19"/>
        <v>124</v>
      </c>
      <c r="L74" s="35">
        <f t="shared" si="27"/>
        <v>487</v>
      </c>
      <c r="M74" s="36">
        <f t="shared" si="20"/>
        <v>34.450000000000003</v>
      </c>
      <c r="N74">
        <v>26800</v>
      </c>
      <c r="O74" s="35">
        <v>532.70000000000005</v>
      </c>
      <c r="P74">
        <v>28650</v>
      </c>
      <c r="Q74">
        <v>19740</v>
      </c>
      <c r="R74" s="37">
        <f t="shared" si="21"/>
        <v>9695.1400000000012</v>
      </c>
      <c r="S74" s="37">
        <f t="shared" si="29"/>
        <v>11545.140000000001</v>
      </c>
      <c r="T74">
        <f t="shared" si="30"/>
        <v>7060</v>
      </c>
      <c r="U74" s="37">
        <f t="shared" si="31"/>
        <v>10044.859999999999</v>
      </c>
      <c r="V74">
        <f t="shared" si="32"/>
        <v>8910</v>
      </c>
      <c r="W74" s="37">
        <f t="shared" si="33"/>
        <v>8194.8599999999988</v>
      </c>
    </row>
    <row r="75" spans="1:23">
      <c r="A75" t="str">
        <f>日常生活圏!A490</f>
        <v>日常生活圏</v>
      </c>
      <c r="B75" t="str">
        <f>日常生活圏!B490</f>
        <v>宮城</v>
      </c>
      <c r="C75" t="str">
        <f>日常生活圏!C490</f>
        <v>愛知</v>
      </c>
      <c r="D75" s="35">
        <f>日常生活圏!D490</f>
        <v>278.5</v>
      </c>
      <c r="E75" s="35">
        <f>日常生活圏!E490</f>
        <v>43.3</v>
      </c>
      <c r="F75" s="55">
        <f t="shared" si="28"/>
        <v>0.433</v>
      </c>
      <c r="G75">
        <f>日常生活圏!F490</f>
        <v>88.5</v>
      </c>
      <c r="H75" s="35">
        <f>日常生活圏!G490</f>
        <v>47.353760445682454</v>
      </c>
      <c r="I75" s="35">
        <f>日常生活圏!H490</f>
        <v>295.10000000000002</v>
      </c>
      <c r="J75" s="35">
        <f>日常生活圏!I490</f>
        <v>88.082901554404145</v>
      </c>
      <c r="K75" s="36">
        <f t="shared" si="19"/>
        <v>190</v>
      </c>
      <c r="L75" s="35">
        <f t="shared" si="27"/>
        <v>573.6</v>
      </c>
      <c r="M75" s="36">
        <f t="shared" si="20"/>
        <v>56.7</v>
      </c>
      <c r="N75">
        <v>30800</v>
      </c>
      <c r="O75" s="35">
        <v>481.2</v>
      </c>
      <c r="P75">
        <v>36200</v>
      </c>
      <c r="Q75">
        <v>18460</v>
      </c>
      <c r="R75" s="37">
        <f t="shared" si="21"/>
        <v>8757.84</v>
      </c>
      <c r="S75" s="37">
        <f t="shared" si="29"/>
        <v>14157.84</v>
      </c>
      <c r="T75">
        <f t="shared" si="30"/>
        <v>12340</v>
      </c>
      <c r="U75" s="37">
        <f t="shared" si="31"/>
        <v>9702.16</v>
      </c>
      <c r="V75">
        <f t="shared" si="32"/>
        <v>17740</v>
      </c>
      <c r="W75" s="37">
        <f t="shared" si="33"/>
        <v>4302.16</v>
      </c>
    </row>
    <row r="76" spans="1:23">
      <c r="A76" t="str">
        <f>日常生活圏!A500</f>
        <v>日常生活圏</v>
      </c>
      <c r="B76" t="str">
        <f>日常生活圏!B500</f>
        <v>道央</v>
      </c>
      <c r="C76" t="str">
        <f>日常生活圏!C500</f>
        <v>宮城</v>
      </c>
      <c r="D76" s="35">
        <f>日常生活圏!D500</f>
        <v>573</v>
      </c>
      <c r="E76" s="35">
        <f>日常生活圏!E500</f>
        <v>5.6</v>
      </c>
      <c r="F76" s="55">
        <f t="shared" ref="F76:F78" si="34">E76/100</f>
        <v>5.5999999999999994E-2</v>
      </c>
      <c r="G76">
        <f>日常生活圏!F500</f>
        <v>380.5</v>
      </c>
      <c r="H76" s="35">
        <f>日常生活圏!G500</f>
        <v>7.0852534562211984</v>
      </c>
      <c r="I76" s="35">
        <f>日常生活圏!H500</f>
        <v>-573</v>
      </c>
      <c r="J76" s="35">
        <f>日常生活圏!I500</f>
        <v>41.275167785234899</v>
      </c>
      <c r="K76" s="36">
        <f t="shared" ref="K76:K78" si="35">D76-G76</f>
        <v>192.5</v>
      </c>
      <c r="L76" s="35">
        <f t="shared" ref="L76:L78" si="36">D76+I76</f>
        <v>0</v>
      </c>
      <c r="M76" s="36">
        <f t="shared" ref="M76:M78" si="37">IF(K76=0,"",100-E76)</f>
        <v>94.4</v>
      </c>
      <c r="O76" s="35">
        <v>481.2</v>
      </c>
      <c r="P76">
        <v>36200</v>
      </c>
      <c r="Q76">
        <v>18460</v>
      </c>
      <c r="R76" s="37">
        <f t="shared" ref="R76:R78" si="38">$X$1*O76</f>
        <v>8757.84</v>
      </c>
      <c r="S76" s="37">
        <f t="shared" ref="S76:S78" si="39">P76-N76+R76</f>
        <v>44957.84</v>
      </c>
      <c r="T76">
        <f t="shared" ref="T76:T78" si="40">N76-Q76</f>
        <v>-18460</v>
      </c>
      <c r="U76" s="37">
        <f t="shared" ref="U76:U78" si="41">Q76-R76</f>
        <v>9702.16</v>
      </c>
      <c r="V76">
        <f t="shared" ref="V76:V78" si="42">P76-Q76</f>
        <v>17740</v>
      </c>
      <c r="W76" s="37">
        <f t="shared" ref="W76:W78" si="43">Q76-S76</f>
        <v>-26497.839999999997</v>
      </c>
    </row>
    <row r="77" spans="1:23">
      <c r="A77" t="str">
        <f>日常生活圏!A510</f>
        <v>日常生活圏</v>
      </c>
      <c r="B77" t="str">
        <f>日常生活圏!B510</f>
        <v>道央</v>
      </c>
      <c r="C77" t="str">
        <f>日常生活圏!C510</f>
        <v>東京</v>
      </c>
      <c r="D77" s="35">
        <f>日常生活圏!D510</f>
        <v>690.5</v>
      </c>
      <c r="E77" s="35">
        <f>日常生活圏!E510</f>
        <v>0.1</v>
      </c>
      <c r="F77" s="55">
        <f t="shared" si="34"/>
        <v>1E-3</v>
      </c>
      <c r="G77">
        <f>日常生活圏!F510</f>
        <v>474.5</v>
      </c>
      <c r="H77" s="35">
        <f>日常生活圏!G510</f>
        <v>0.1811184061580258</v>
      </c>
      <c r="I77" s="35">
        <f>日常生活圏!H510</f>
        <v>-690.5</v>
      </c>
      <c r="J77" s="35">
        <f>日常生活圏!I510</f>
        <v>50</v>
      </c>
      <c r="K77" s="36">
        <f t="shared" si="35"/>
        <v>216</v>
      </c>
      <c r="L77" s="35">
        <f t="shared" si="36"/>
        <v>0</v>
      </c>
      <c r="M77" s="36">
        <f t="shared" si="37"/>
        <v>99.9</v>
      </c>
      <c r="O77" s="35">
        <v>481.2</v>
      </c>
      <c r="P77">
        <v>36200</v>
      </c>
      <c r="Q77">
        <v>18460</v>
      </c>
      <c r="R77" s="37">
        <f t="shared" si="38"/>
        <v>8757.84</v>
      </c>
      <c r="S77" s="37">
        <f t="shared" si="39"/>
        <v>44957.84</v>
      </c>
      <c r="T77">
        <f t="shared" si="40"/>
        <v>-18460</v>
      </c>
      <c r="U77" s="37">
        <f t="shared" si="41"/>
        <v>9702.16</v>
      </c>
      <c r="V77">
        <f t="shared" si="42"/>
        <v>17740</v>
      </c>
      <c r="W77" s="37">
        <f t="shared" si="43"/>
        <v>-26497.839999999997</v>
      </c>
    </row>
    <row r="78" spans="1:23">
      <c r="A78" t="str">
        <f>日常生活圏!A520</f>
        <v>日常生活圏</v>
      </c>
      <c r="B78" t="str">
        <f>日常生活圏!B520</f>
        <v>道央</v>
      </c>
      <c r="C78" t="str">
        <f>日常生活圏!C520</f>
        <v>秋田</v>
      </c>
      <c r="D78" s="35">
        <f>日常生活圏!D520</f>
        <v>571</v>
      </c>
      <c r="E78" s="35">
        <f>日常生活圏!E520</f>
        <v>8.1999999999999993</v>
      </c>
      <c r="F78" s="55">
        <f t="shared" si="34"/>
        <v>8.199999999999999E-2</v>
      </c>
      <c r="G78">
        <f>日常生活圏!F520</f>
        <v>352</v>
      </c>
      <c r="H78" s="35">
        <f>日常生活圏!G520</f>
        <v>9.8802395209580833</v>
      </c>
      <c r="I78" s="35">
        <f>日常生活圏!H520</f>
        <v>-571</v>
      </c>
      <c r="J78" s="35">
        <f>日常生活圏!I520</f>
        <v>61.111111111111114</v>
      </c>
      <c r="K78" s="36">
        <f t="shared" si="35"/>
        <v>219</v>
      </c>
      <c r="L78" s="35">
        <f t="shared" si="36"/>
        <v>0</v>
      </c>
      <c r="M78" s="36">
        <f t="shared" si="37"/>
        <v>91.8</v>
      </c>
      <c r="O78" s="35">
        <v>481.2</v>
      </c>
      <c r="P78">
        <v>36200</v>
      </c>
      <c r="Q78">
        <v>18460</v>
      </c>
      <c r="R78" s="37">
        <f t="shared" si="38"/>
        <v>8757.84</v>
      </c>
      <c r="S78" s="37">
        <f t="shared" si="39"/>
        <v>44957.84</v>
      </c>
      <c r="T78">
        <f t="shared" si="40"/>
        <v>-18460</v>
      </c>
      <c r="U78" s="37">
        <f t="shared" si="41"/>
        <v>9702.16</v>
      </c>
      <c r="V78">
        <f t="shared" si="42"/>
        <v>17740</v>
      </c>
      <c r="W78" s="37">
        <f t="shared" si="43"/>
        <v>-26497.839999999997</v>
      </c>
    </row>
    <row r="79" spans="1:23">
      <c r="A79" t="str">
        <f>日常生活圏!A530</f>
        <v>日常生活圏</v>
      </c>
      <c r="B79" t="str">
        <f>日常生活圏!B530</f>
        <v>福岡</v>
      </c>
      <c r="C79" t="str">
        <f>日常生活圏!C530</f>
        <v>茨城</v>
      </c>
      <c r="D79" s="35">
        <f>日常生活圏!D530</f>
        <v>483.5</v>
      </c>
      <c r="E79" s="35">
        <f>日常生活圏!E530</f>
        <v>18.7</v>
      </c>
      <c r="F79" s="55">
        <f t="shared" ref="F79:F84" si="44">E79/100</f>
        <v>0.187</v>
      </c>
      <c r="G79">
        <f>日常生活圏!F530</f>
        <v>229</v>
      </c>
      <c r="H79" s="35">
        <f>日常生活圏!G530</f>
        <v>18.9873417721519</v>
      </c>
      <c r="I79" s="35">
        <f>日常生活圏!H530</f>
        <v>475.5</v>
      </c>
      <c r="J79" s="35">
        <f>日常生活圏!I530</f>
        <v>100</v>
      </c>
      <c r="K79" s="36">
        <f t="shared" ref="K79:K84" si="45">D79-G79</f>
        <v>254.5</v>
      </c>
      <c r="L79" s="35">
        <f t="shared" ref="L79:L84" si="46">D79+I79</f>
        <v>959</v>
      </c>
      <c r="M79" s="36">
        <f t="shared" ref="M79:M84" si="47">IF(K79=0,"",100-E79)</f>
        <v>81.3</v>
      </c>
      <c r="O79" s="35">
        <v>481.2</v>
      </c>
      <c r="P79">
        <v>36200</v>
      </c>
      <c r="Q79">
        <v>18460</v>
      </c>
      <c r="R79" s="37">
        <f t="shared" ref="R79:R84" si="48">$X$1*O79</f>
        <v>8757.84</v>
      </c>
      <c r="S79" s="37">
        <f t="shared" ref="S79:S84" si="49">P79-N79+R79</f>
        <v>44957.84</v>
      </c>
      <c r="T79">
        <f t="shared" ref="T79:T84" si="50">N79-Q79</f>
        <v>-18460</v>
      </c>
      <c r="U79" s="37">
        <f t="shared" ref="U79:U84" si="51">Q79-R79</f>
        <v>9702.16</v>
      </c>
      <c r="V79">
        <f t="shared" ref="V79:V84" si="52">P79-Q79</f>
        <v>17740</v>
      </c>
      <c r="W79" s="37">
        <f t="shared" ref="W79:W84" si="53">Q79-S79</f>
        <v>-26497.839999999997</v>
      </c>
    </row>
    <row r="80" spans="1:23">
      <c r="A80" t="str">
        <f>日常生活圏!A540</f>
        <v>日常生活圏</v>
      </c>
      <c r="B80" t="str">
        <f>日常生活圏!B540</f>
        <v>福岡</v>
      </c>
      <c r="C80" t="str">
        <f>日常生活圏!C540</f>
        <v>栃木</v>
      </c>
      <c r="D80" s="35">
        <f>日常生活圏!D540</f>
        <v>427.5</v>
      </c>
      <c r="E80" s="35">
        <f>日常生活圏!E540</f>
        <v>21.7</v>
      </c>
      <c r="F80" s="55">
        <f t="shared" si="44"/>
        <v>0.217</v>
      </c>
      <c r="G80">
        <f>日常生活圏!F540</f>
        <v>92</v>
      </c>
      <c r="H80" s="35">
        <f>日常生活圏!G540</f>
        <v>21.739130434782609</v>
      </c>
      <c r="I80" s="35" t="e">
        <f>日常生活圏!H540</f>
        <v>#DIV/0!</v>
      </c>
      <c r="J80" s="35">
        <f>日常生活圏!I540</f>
        <v>100</v>
      </c>
      <c r="K80" s="36">
        <f t="shared" si="45"/>
        <v>335.5</v>
      </c>
      <c r="L80" s="35" t="e">
        <f t="shared" si="46"/>
        <v>#DIV/0!</v>
      </c>
      <c r="M80" s="36">
        <f t="shared" si="47"/>
        <v>78.3</v>
      </c>
      <c r="O80" s="35">
        <v>481.2</v>
      </c>
      <c r="P80">
        <v>36200</v>
      </c>
      <c r="Q80">
        <v>18460</v>
      </c>
      <c r="R80" s="37">
        <f t="shared" si="48"/>
        <v>8757.84</v>
      </c>
      <c r="S80" s="37">
        <f t="shared" si="49"/>
        <v>44957.84</v>
      </c>
      <c r="T80">
        <f t="shared" si="50"/>
        <v>-18460</v>
      </c>
      <c r="U80" s="37">
        <f t="shared" si="51"/>
        <v>9702.16</v>
      </c>
      <c r="V80">
        <f t="shared" si="52"/>
        <v>17740</v>
      </c>
      <c r="W80" s="37">
        <f t="shared" si="53"/>
        <v>-26497.839999999997</v>
      </c>
    </row>
    <row r="81" spans="1:23">
      <c r="A81" t="str">
        <f>日常生活圏!A550</f>
        <v>日常生活圏</v>
      </c>
      <c r="B81" t="str">
        <f>日常生活圏!B550</f>
        <v>福岡</v>
      </c>
      <c r="C81" t="str">
        <f>日常生活圏!C550</f>
        <v>群馬</v>
      </c>
      <c r="D81" s="35">
        <f>日常生活圏!D550</f>
        <v>479.5</v>
      </c>
      <c r="E81" s="35">
        <f>日常生活圏!E550</f>
        <v>21</v>
      </c>
      <c r="F81" s="55">
        <f t="shared" si="44"/>
        <v>0.21</v>
      </c>
      <c r="G81">
        <f>日常生活圏!F550</f>
        <v>205</v>
      </c>
      <c r="H81" s="35">
        <f>日常生活圏!G550</f>
        <v>21.621621621621621</v>
      </c>
      <c r="I81" s="35">
        <f>日常生活圏!H550</f>
        <v>388.5</v>
      </c>
      <c r="J81" s="35">
        <f>日常生活圏!I550</f>
        <v>100</v>
      </c>
      <c r="K81" s="36">
        <f t="shared" si="45"/>
        <v>274.5</v>
      </c>
      <c r="L81" s="35">
        <f t="shared" si="46"/>
        <v>868</v>
      </c>
      <c r="M81" s="36">
        <f t="shared" si="47"/>
        <v>79</v>
      </c>
      <c r="O81" s="35">
        <v>481.2</v>
      </c>
      <c r="P81">
        <v>36200</v>
      </c>
      <c r="Q81">
        <v>18460</v>
      </c>
      <c r="R81" s="37">
        <f t="shared" si="48"/>
        <v>8757.84</v>
      </c>
      <c r="S81" s="37">
        <f t="shared" si="49"/>
        <v>44957.84</v>
      </c>
      <c r="T81">
        <f t="shared" si="50"/>
        <v>-18460</v>
      </c>
      <c r="U81" s="37">
        <f t="shared" si="51"/>
        <v>9702.16</v>
      </c>
      <c r="V81">
        <f t="shared" si="52"/>
        <v>17740</v>
      </c>
      <c r="W81" s="37">
        <f t="shared" si="53"/>
        <v>-26497.839999999997</v>
      </c>
    </row>
    <row r="82" spans="1:23">
      <c r="A82" t="str">
        <f>日常生活圏!A560</f>
        <v>日常生活圏</v>
      </c>
      <c r="B82" t="str">
        <f>日常生活圏!B560</f>
        <v>福岡</v>
      </c>
      <c r="C82" t="str">
        <f>日常生活圏!C560</f>
        <v>埼玉</v>
      </c>
      <c r="D82" s="35">
        <f>日常生活圏!D560</f>
        <v>397.5</v>
      </c>
      <c r="E82" s="35">
        <f>日常生活圏!E560</f>
        <v>9.75</v>
      </c>
      <c r="F82" s="55">
        <f t="shared" si="44"/>
        <v>9.7500000000000003E-2</v>
      </c>
      <c r="G82">
        <f>日常生活圏!F560</f>
        <v>199.5</v>
      </c>
      <c r="H82" s="35">
        <f>日常生活圏!G560</f>
        <v>10.3515625</v>
      </c>
      <c r="I82" s="35">
        <f>日常生活圏!H560</f>
        <v>136.92857142857133</v>
      </c>
      <c r="J82" s="35">
        <f>日常生活圏!I560</f>
        <v>80.303030303030297</v>
      </c>
      <c r="K82" s="36">
        <f t="shared" si="45"/>
        <v>198</v>
      </c>
      <c r="L82" s="35">
        <f t="shared" si="46"/>
        <v>534.42857142857133</v>
      </c>
      <c r="M82" s="36">
        <f t="shared" si="47"/>
        <v>90.25</v>
      </c>
      <c r="O82" s="35">
        <v>481.2</v>
      </c>
      <c r="P82">
        <v>36200</v>
      </c>
      <c r="Q82">
        <v>18460</v>
      </c>
      <c r="R82" s="37">
        <f t="shared" si="48"/>
        <v>8757.84</v>
      </c>
      <c r="S82" s="37">
        <f t="shared" si="49"/>
        <v>44957.84</v>
      </c>
      <c r="T82">
        <f t="shared" si="50"/>
        <v>-18460</v>
      </c>
      <c r="U82" s="37">
        <f t="shared" si="51"/>
        <v>9702.16</v>
      </c>
      <c r="V82">
        <f t="shared" si="52"/>
        <v>17740</v>
      </c>
      <c r="W82" s="37">
        <f t="shared" si="53"/>
        <v>-26497.839999999997</v>
      </c>
    </row>
    <row r="83" spans="1:23">
      <c r="A83" t="str">
        <f>日常生活圏!A570</f>
        <v>日常生活圏</v>
      </c>
      <c r="B83" t="str">
        <f>日常生活圏!B570</f>
        <v>福岡</v>
      </c>
      <c r="C83" t="str">
        <f>日常生活圏!C570</f>
        <v>千葉</v>
      </c>
      <c r="D83" s="35">
        <f>日常生活圏!D570</f>
        <v>416.5</v>
      </c>
      <c r="E83" s="35">
        <f>日常生活圏!E570</f>
        <v>5.6</v>
      </c>
      <c r="F83" s="55">
        <f t="shared" si="44"/>
        <v>5.5999999999999994E-2</v>
      </c>
      <c r="G83">
        <f>日常生活圏!F570</f>
        <v>239.5</v>
      </c>
      <c r="H83" s="35">
        <f>日常生活圏!G570</f>
        <v>5.7192374350086652</v>
      </c>
      <c r="I83" s="35">
        <f>日常生活圏!H570</f>
        <v>138.1875</v>
      </c>
      <c r="J83" s="35">
        <f>日常生活圏!I570</f>
        <v>89.189189189189193</v>
      </c>
      <c r="K83" s="36">
        <f t="shared" si="45"/>
        <v>177</v>
      </c>
      <c r="L83" s="35">
        <f t="shared" si="46"/>
        <v>554.6875</v>
      </c>
      <c r="M83" s="36">
        <f t="shared" si="47"/>
        <v>94.4</v>
      </c>
      <c r="O83" s="35">
        <v>481.2</v>
      </c>
      <c r="P83">
        <v>36200</v>
      </c>
      <c r="Q83">
        <v>18460</v>
      </c>
      <c r="R83" s="37">
        <f t="shared" si="48"/>
        <v>8757.84</v>
      </c>
      <c r="S83" s="37">
        <f t="shared" si="49"/>
        <v>44957.84</v>
      </c>
      <c r="T83">
        <f t="shared" si="50"/>
        <v>-18460</v>
      </c>
      <c r="U83" s="37">
        <f t="shared" si="51"/>
        <v>9702.16</v>
      </c>
      <c r="V83">
        <f t="shared" si="52"/>
        <v>17740</v>
      </c>
      <c r="W83" s="37">
        <f t="shared" si="53"/>
        <v>-26497.839999999997</v>
      </c>
    </row>
    <row r="84" spans="1:23">
      <c r="A84" t="str">
        <f>日常生活圏!A580</f>
        <v>日常生活圏</v>
      </c>
      <c r="B84" t="str">
        <f>日常生活圏!B580</f>
        <v>福岡</v>
      </c>
      <c r="C84" t="str">
        <f>日常生活圏!C580</f>
        <v>神奈川</v>
      </c>
      <c r="D84" s="35">
        <f>日常生活圏!D580</f>
        <v>363.5</v>
      </c>
      <c r="E84" s="35">
        <f>日常生活圏!E580</f>
        <v>9.15</v>
      </c>
      <c r="F84" s="55">
        <f t="shared" si="44"/>
        <v>9.1499999999999998E-2</v>
      </c>
      <c r="G84">
        <f>日常生活圏!F580</f>
        <v>210</v>
      </c>
      <c r="H84" s="35">
        <f>日常生活圏!G580</f>
        <v>9.5963442498095972</v>
      </c>
      <c r="I84" s="35">
        <f>日常生活圏!H580</f>
        <v>86.62658227848101</v>
      </c>
      <c r="J84" s="35">
        <f>日常生活圏!I580</f>
        <v>82.352941176470594</v>
      </c>
      <c r="K84" s="36">
        <f t="shared" si="45"/>
        <v>153.5</v>
      </c>
      <c r="L84" s="35">
        <f t="shared" si="46"/>
        <v>450.12658227848101</v>
      </c>
      <c r="M84" s="36">
        <f t="shared" si="47"/>
        <v>90.85</v>
      </c>
      <c r="O84" s="35">
        <v>481.2</v>
      </c>
      <c r="P84">
        <v>36200</v>
      </c>
      <c r="Q84">
        <v>18460</v>
      </c>
      <c r="R84" s="37">
        <f t="shared" si="48"/>
        <v>8757.84</v>
      </c>
      <c r="S84" s="37">
        <f t="shared" si="49"/>
        <v>44957.84</v>
      </c>
      <c r="T84">
        <f t="shared" si="50"/>
        <v>-18460</v>
      </c>
      <c r="U84" s="37">
        <f t="shared" si="51"/>
        <v>9702.16</v>
      </c>
      <c r="V84">
        <f t="shared" si="52"/>
        <v>17740</v>
      </c>
      <c r="W84" s="37">
        <f t="shared" si="53"/>
        <v>-26497.839999999997</v>
      </c>
    </row>
    <row r="85" spans="1:23">
      <c r="G85"/>
    </row>
    <row r="86" spans="1:23">
      <c r="G86"/>
    </row>
    <row r="87" spans="1:23">
      <c r="G87"/>
    </row>
    <row r="88" spans="1:23">
      <c r="G88"/>
    </row>
    <row r="89" spans="1:23">
      <c r="G89"/>
    </row>
    <row r="90" spans="1:23">
      <c r="G90"/>
    </row>
    <row r="91" spans="1:23">
      <c r="G91"/>
    </row>
    <row r="92" spans="1:23">
      <c r="G92"/>
    </row>
    <row r="93" spans="1:23">
      <c r="G93"/>
    </row>
    <row r="94" spans="1:23">
      <c r="G94"/>
    </row>
    <row r="95" spans="1:23">
      <c r="G95"/>
    </row>
    <row r="96" spans="1:23">
      <c r="G96"/>
    </row>
    <row r="97" spans="7:7">
      <c r="G97"/>
    </row>
    <row r="98" spans="7:7">
      <c r="G98"/>
    </row>
    <row r="99" spans="7:7">
      <c r="G99"/>
    </row>
    <row r="100" spans="7:7">
      <c r="G100"/>
    </row>
    <row r="101" spans="7:7">
      <c r="G101"/>
    </row>
    <row r="102" spans="7:7">
      <c r="G102"/>
    </row>
    <row r="103" spans="7:7">
      <c r="G103"/>
    </row>
    <row r="104" spans="7:7">
      <c r="G104"/>
    </row>
    <row r="105" spans="7:7">
      <c r="G105"/>
    </row>
    <row r="106" spans="7:7">
      <c r="G106"/>
    </row>
    <row r="107" spans="7:7">
      <c r="G107"/>
    </row>
    <row r="108" spans="7:7">
      <c r="G108"/>
    </row>
    <row r="109" spans="7:7">
      <c r="G109"/>
    </row>
    <row r="110" spans="7:7">
      <c r="G110"/>
    </row>
    <row r="111" spans="7:7">
      <c r="G111"/>
    </row>
    <row r="112" spans="7:7">
      <c r="G112"/>
    </row>
    <row r="113" spans="7:7">
      <c r="G113"/>
    </row>
    <row r="114" spans="7:7">
      <c r="G114"/>
    </row>
    <row r="115" spans="7:7">
      <c r="G115"/>
    </row>
    <row r="116" spans="7:7">
      <c r="G116"/>
    </row>
    <row r="117" spans="7:7">
      <c r="G117"/>
    </row>
    <row r="118" spans="7:7">
      <c r="G118"/>
    </row>
    <row r="119" spans="7:7">
      <c r="G119"/>
    </row>
    <row r="120" spans="7:7">
      <c r="G120"/>
    </row>
    <row r="121" spans="7:7">
      <c r="G121"/>
    </row>
    <row r="122" spans="7:7">
      <c r="G122"/>
    </row>
    <row r="123" spans="7:7">
      <c r="G123"/>
    </row>
    <row r="124" spans="7:7">
      <c r="G124"/>
    </row>
    <row r="125" spans="7:7">
      <c r="G125"/>
    </row>
    <row r="126" spans="7:7">
      <c r="G126"/>
    </row>
    <row r="127" spans="7:7">
      <c r="G127"/>
    </row>
    <row r="128" spans="7:7">
      <c r="G128"/>
    </row>
    <row r="129" spans="7:7">
      <c r="G129"/>
    </row>
    <row r="130" spans="7:7">
      <c r="G130"/>
    </row>
    <row r="131" spans="7:7">
      <c r="G131"/>
    </row>
    <row r="132" spans="7:7">
      <c r="G132"/>
    </row>
    <row r="133" spans="7:7">
      <c r="G133"/>
    </row>
    <row r="134" spans="7:7">
      <c r="G134"/>
    </row>
    <row r="135" spans="7:7">
      <c r="G135"/>
    </row>
    <row r="136" spans="7:7">
      <c r="G136"/>
    </row>
    <row r="137" spans="7:7">
      <c r="G137"/>
    </row>
    <row r="138" spans="7:7">
      <c r="G138"/>
    </row>
    <row r="139" spans="7:7">
      <c r="G139"/>
    </row>
    <row r="140" spans="7:7">
      <c r="G140"/>
    </row>
    <row r="141" spans="7:7">
      <c r="G141"/>
    </row>
    <row r="142" spans="7:7">
      <c r="G142"/>
    </row>
    <row r="143" spans="7:7">
      <c r="G143"/>
    </row>
    <row r="144" spans="7:7">
      <c r="G144"/>
    </row>
    <row r="145" spans="7:7">
      <c r="G145"/>
    </row>
    <row r="146" spans="7:7">
      <c r="G146"/>
    </row>
    <row r="147" spans="7:7">
      <c r="G147"/>
    </row>
    <row r="148" spans="7:7">
      <c r="G148"/>
    </row>
    <row r="149" spans="7:7">
      <c r="G149"/>
    </row>
    <row r="150" spans="7:7">
      <c r="G150"/>
    </row>
    <row r="151" spans="7:7">
      <c r="G151"/>
    </row>
    <row r="152" spans="7:7">
      <c r="G152"/>
    </row>
    <row r="153" spans="7:7">
      <c r="G153"/>
    </row>
    <row r="154" spans="7:7">
      <c r="G154"/>
    </row>
    <row r="155" spans="7:7">
      <c r="G155"/>
    </row>
    <row r="156" spans="7:7">
      <c r="G156"/>
    </row>
    <row r="157" spans="7:7">
      <c r="G157"/>
    </row>
    <row r="158" spans="7:7">
      <c r="G158"/>
    </row>
    <row r="159" spans="7:7">
      <c r="G159"/>
    </row>
    <row r="160" spans="7:7">
      <c r="G160"/>
    </row>
    <row r="161" spans="7:7">
      <c r="G161"/>
    </row>
    <row r="162" spans="7:7">
      <c r="G162"/>
    </row>
    <row r="163" spans="7:7">
      <c r="G163"/>
    </row>
    <row r="164" spans="7:7">
      <c r="G164"/>
    </row>
    <row r="165" spans="7:7">
      <c r="G165"/>
    </row>
    <row r="166" spans="7:7">
      <c r="G166"/>
    </row>
    <row r="167" spans="7:7">
      <c r="G167"/>
    </row>
    <row r="168" spans="7:7">
      <c r="G168"/>
    </row>
    <row r="169" spans="7:7">
      <c r="G169"/>
    </row>
    <row r="170" spans="7:7">
      <c r="G170"/>
    </row>
    <row r="171" spans="7:7">
      <c r="G171"/>
    </row>
    <row r="172" spans="7:7">
      <c r="G172"/>
    </row>
    <row r="173" spans="7:7">
      <c r="G173"/>
    </row>
    <row r="174" spans="7:7">
      <c r="G174"/>
    </row>
    <row r="175" spans="7:7">
      <c r="G175"/>
    </row>
    <row r="176" spans="7:7">
      <c r="G176"/>
    </row>
    <row r="177" spans="7:7">
      <c r="G177"/>
    </row>
    <row r="178" spans="7:7">
      <c r="G178"/>
    </row>
    <row r="179" spans="7:7">
      <c r="G179"/>
    </row>
    <row r="180" spans="7:7">
      <c r="G180"/>
    </row>
    <row r="181" spans="7:7">
      <c r="G181"/>
    </row>
    <row r="182" spans="7:7">
      <c r="G182"/>
    </row>
    <row r="183" spans="7:7">
      <c r="G183"/>
    </row>
    <row r="184" spans="7:7">
      <c r="G184"/>
    </row>
    <row r="185" spans="7:7">
      <c r="G185"/>
    </row>
    <row r="186" spans="7:7">
      <c r="G186"/>
    </row>
    <row r="187" spans="7:7">
      <c r="G187"/>
    </row>
    <row r="188" spans="7:7">
      <c r="G188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57"/>
  <sheetViews>
    <sheetView zoomScale="70" zoomScaleNormal="70" workbookViewId="0">
      <pane ySplit="1" topLeftCell="A2" activePane="bottomLeft" state="frozen"/>
      <selection pane="bottomLeft" activeCell="G14" sqref="G14"/>
    </sheetView>
  </sheetViews>
  <sheetFormatPr defaultRowHeight="13.5"/>
  <cols>
    <col min="1" max="1" width="9.5" customWidth="1"/>
    <col min="2" max="2" width="10.25" customWidth="1"/>
    <col min="3" max="3" width="14" customWidth="1"/>
    <col min="4" max="4" width="11" style="36" customWidth="1"/>
    <col min="5" max="5" width="8.75" style="58" customWidth="1"/>
    <col min="6" max="6" width="8.625" style="35" customWidth="1"/>
    <col min="7" max="7" width="8.875" style="35" customWidth="1"/>
    <col min="8" max="8" width="9" style="55"/>
    <col min="10" max="10" width="9" style="35"/>
    <col min="13" max="14" width="9" style="37"/>
    <col min="16" max="16" width="10.25" style="37" customWidth="1"/>
    <col min="18" max="18" width="9" style="37"/>
  </cols>
  <sheetData>
    <row r="1" spans="1:19">
      <c r="A1" t="s">
        <v>140</v>
      </c>
      <c r="B1" t="s">
        <v>38</v>
      </c>
      <c r="C1" t="s">
        <v>38</v>
      </c>
      <c r="D1" s="36" t="s">
        <v>55</v>
      </c>
      <c r="E1" s="58" t="s">
        <v>58</v>
      </c>
      <c r="F1" s="35" t="s">
        <v>54</v>
      </c>
      <c r="G1" s="35" t="s">
        <v>76</v>
      </c>
      <c r="H1" s="55" t="s">
        <v>141</v>
      </c>
      <c r="I1" t="s">
        <v>59</v>
      </c>
      <c r="J1" s="35" t="s">
        <v>65</v>
      </c>
      <c r="K1" t="s">
        <v>60</v>
      </c>
      <c r="L1" t="s">
        <v>61</v>
      </c>
      <c r="M1" s="37" t="s">
        <v>62</v>
      </c>
      <c r="N1" s="37" t="s">
        <v>67</v>
      </c>
      <c r="O1" t="s">
        <v>63</v>
      </c>
      <c r="P1" s="37" t="s">
        <v>66</v>
      </c>
      <c r="Q1" t="s">
        <v>64</v>
      </c>
      <c r="R1" s="37" t="s">
        <v>68</v>
      </c>
      <c r="S1" s="37"/>
    </row>
    <row r="2" spans="1:19">
      <c r="A2" t="s">
        <v>87</v>
      </c>
      <c r="B2" t="s">
        <v>88</v>
      </c>
      <c r="C2" t="s">
        <v>89</v>
      </c>
      <c r="D2" s="36">
        <v>0.85845588235294112</v>
      </c>
      <c r="E2" s="58">
        <v>290</v>
      </c>
      <c r="F2" s="35">
        <v>193</v>
      </c>
      <c r="G2" s="35">
        <v>97</v>
      </c>
      <c r="H2" s="55">
        <f>F2/E2</f>
        <v>0.66551724137931034</v>
      </c>
      <c r="I2">
        <v>30100</v>
      </c>
      <c r="J2" s="35">
        <v>577.79999999999995</v>
      </c>
      <c r="K2">
        <v>31780</v>
      </c>
      <c r="L2">
        <v>16550</v>
      </c>
      <c r="M2" s="37">
        <v>10515.96</v>
      </c>
      <c r="N2" s="37">
        <v>12195.96</v>
      </c>
      <c r="O2">
        <v>13550</v>
      </c>
      <c r="P2" s="37">
        <v>6034.0400000000009</v>
      </c>
      <c r="Q2">
        <v>15230</v>
      </c>
      <c r="R2" s="37">
        <v>4354.0400000000009</v>
      </c>
    </row>
    <row r="3" spans="1:19">
      <c r="A3" t="s">
        <v>87</v>
      </c>
      <c r="B3" t="s">
        <v>88</v>
      </c>
      <c r="C3" t="s">
        <v>90</v>
      </c>
      <c r="D3" s="36">
        <v>0.42307692307692307</v>
      </c>
      <c r="E3" s="58">
        <v>480</v>
      </c>
      <c r="F3" s="35">
        <v>185</v>
      </c>
      <c r="G3" s="35">
        <v>295</v>
      </c>
      <c r="H3" s="55">
        <f t="shared" ref="H3:H49" si="0">F3/E3</f>
        <v>0.38541666666666669</v>
      </c>
      <c r="I3">
        <v>29500</v>
      </c>
      <c r="J3" s="35">
        <v>573</v>
      </c>
      <c r="K3">
        <v>31380</v>
      </c>
      <c r="L3">
        <v>14950</v>
      </c>
      <c r="M3" s="37">
        <v>10428.6</v>
      </c>
      <c r="N3" s="37">
        <v>12308.6</v>
      </c>
      <c r="O3">
        <v>14550</v>
      </c>
      <c r="P3" s="37">
        <v>4521.3999999999996</v>
      </c>
      <c r="Q3">
        <v>16430</v>
      </c>
      <c r="R3" s="37">
        <v>2641.3999999999996</v>
      </c>
    </row>
    <row r="4" spans="1:19">
      <c r="A4" t="s">
        <v>87</v>
      </c>
      <c r="B4" t="s">
        <v>88</v>
      </c>
      <c r="C4" t="s">
        <v>91</v>
      </c>
      <c r="D4" s="36">
        <v>0.56172839506172845</v>
      </c>
      <c r="E4" s="58">
        <v>341</v>
      </c>
      <c r="F4" s="35">
        <v>164</v>
      </c>
      <c r="G4" s="35">
        <v>177</v>
      </c>
      <c r="H4" s="55">
        <f t="shared" si="0"/>
        <v>0.48093841642228741</v>
      </c>
      <c r="I4">
        <v>30100</v>
      </c>
      <c r="J4" s="35">
        <v>577.79999999999995</v>
      </c>
      <c r="K4">
        <v>31460</v>
      </c>
      <c r="L4">
        <v>16240</v>
      </c>
      <c r="M4" s="37">
        <v>10515.96</v>
      </c>
      <c r="N4" s="37">
        <v>11875.96</v>
      </c>
      <c r="O4">
        <v>13860</v>
      </c>
      <c r="P4" s="37">
        <v>5724.0400000000009</v>
      </c>
      <c r="Q4">
        <v>15220</v>
      </c>
      <c r="R4" s="37">
        <v>4364.0400000000009</v>
      </c>
    </row>
    <row r="5" spans="1:19">
      <c r="A5" t="s">
        <v>87</v>
      </c>
      <c r="B5" t="s">
        <v>88</v>
      </c>
      <c r="C5" t="s">
        <v>92</v>
      </c>
      <c r="D5" s="36">
        <v>0.49169435215946838</v>
      </c>
      <c r="E5" s="58">
        <v>316.5</v>
      </c>
      <c r="F5" s="35">
        <v>154.5</v>
      </c>
      <c r="G5" s="35">
        <v>162</v>
      </c>
      <c r="H5" s="55">
        <f t="shared" si="0"/>
        <v>0.4881516587677725</v>
      </c>
      <c r="I5">
        <v>21900</v>
      </c>
      <c r="J5" s="35">
        <v>283.3</v>
      </c>
      <c r="K5">
        <v>23180</v>
      </c>
      <c r="L5">
        <v>10740</v>
      </c>
      <c r="M5" s="37">
        <v>5156.0600000000004</v>
      </c>
      <c r="N5" s="37">
        <v>6436.06</v>
      </c>
      <c r="O5">
        <v>11160</v>
      </c>
      <c r="P5" s="37">
        <v>5583.94</v>
      </c>
      <c r="Q5">
        <v>12440</v>
      </c>
      <c r="R5" s="37">
        <v>4303.9399999999996</v>
      </c>
    </row>
    <row r="6" spans="1:19">
      <c r="A6" t="s">
        <v>87</v>
      </c>
      <c r="B6" t="s">
        <v>88</v>
      </c>
      <c r="C6" t="s">
        <v>93</v>
      </c>
      <c r="D6" s="36">
        <v>0.28541882109617372</v>
      </c>
      <c r="E6" s="58">
        <v>335.5</v>
      </c>
      <c r="F6" s="35">
        <v>175.5</v>
      </c>
      <c r="G6" s="35">
        <v>160</v>
      </c>
      <c r="H6" s="55">
        <f t="shared" si="0"/>
        <v>0.52309985096870337</v>
      </c>
      <c r="I6">
        <v>21900</v>
      </c>
      <c r="J6" s="35">
        <v>339.6</v>
      </c>
      <c r="K6">
        <v>23680</v>
      </c>
      <c r="L6">
        <v>14810</v>
      </c>
      <c r="M6" s="37">
        <v>6180.72</v>
      </c>
      <c r="N6" s="37">
        <v>7960.72</v>
      </c>
      <c r="O6">
        <v>7090</v>
      </c>
      <c r="P6" s="37">
        <v>8629.2799999999988</v>
      </c>
      <c r="Q6">
        <v>8870</v>
      </c>
      <c r="R6" s="37">
        <v>6849.28</v>
      </c>
    </row>
    <row r="7" spans="1:19">
      <c r="A7" t="s">
        <v>87</v>
      </c>
      <c r="B7" t="s">
        <v>88</v>
      </c>
      <c r="C7" t="s">
        <v>94</v>
      </c>
      <c r="D7" s="36">
        <v>0.79279125384352578</v>
      </c>
      <c r="E7" s="58">
        <v>227</v>
      </c>
      <c r="F7" s="35">
        <v>138</v>
      </c>
      <c r="G7" s="35">
        <v>89</v>
      </c>
      <c r="H7" s="55">
        <f t="shared" si="0"/>
        <v>0.60792951541850215</v>
      </c>
      <c r="I7">
        <v>22500</v>
      </c>
      <c r="J7" s="35">
        <v>447.4</v>
      </c>
      <c r="K7">
        <v>23600</v>
      </c>
      <c r="L7">
        <v>13240</v>
      </c>
      <c r="M7" s="37">
        <v>8142.6799999999994</v>
      </c>
      <c r="N7" s="37">
        <v>9242.68</v>
      </c>
      <c r="O7">
        <v>9260</v>
      </c>
      <c r="P7" s="37">
        <v>5097.3200000000006</v>
      </c>
      <c r="Q7">
        <v>10360</v>
      </c>
      <c r="R7" s="37">
        <v>3997.3199999999997</v>
      </c>
    </row>
    <row r="8" spans="1:19">
      <c r="A8" t="s">
        <v>87</v>
      </c>
      <c r="B8" t="s">
        <v>88</v>
      </c>
      <c r="C8" t="s">
        <v>95</v>
      </c>
      <c r="D8" s="36">
        <v>0.76203966005665724</v>
      </c>
      <c r="E8" s="58">
        <v>251.5</v>
      </c>
      <c r="F8" s="35">
        <v>148</v>
      </c>
      <c r="G8" s="35">
        <v>103.5</v>
      </c>
      <c r="H8" s="55">
        <f t="shared" si="0"/>
        <v>0.58846918489065603</v>
      </c>
      <c r="I8">
        <v>22500</v>
      </c>
      <c r="J8" s="35">
        <v>447.4</v>
      </c>
      <c r="K8">
        <v>24770</v>
      </c>
      <c r="L8">
        <v>13760</v>
      </c>
      <c r="M8" s="37">
        <v>8142.6799999999994</v>
      </c>
      <c r="N8" s="37">
        <v>10412.68</v>
      </c>
      <c r="O8">
        <v>8740</v>
      </c>
      <c r="P8" s="37">
        <v>5617.3200000000006</v>
      </c>
      <c r="Q8">
        <v>11010</v>
      </c>
      <c r="R8" s="37">
        <v>3347.3199999999997</v>
      </c>
    </row>
    <row r="9" spans="1:19">
      <c r="A9" t="s">
        <v>87</v>
      </c>
      <c r="B9" t="s">
        <v>88</v>
      </c>
      <c r="C9" t="s">
        <v>96</v>
      </c>
      <c r="D9" s="36">
        <v>0.80538922155688619</v>
      </c>
      <c r="E9" s="58">
        <v>230.5</v>
      </c>
      <c r="F9" s="35">
        <v>156.5</v>
      </c>
      <c r="G9" s="35">
        <v>74</v>
      </c>
      <c r="H9" s="55">
        <f t="shared" si="0"/>
        <v>0.67895878524945774</v>
      </c>
      <c r="I9">
        <v>22500</v>
      </c>
      <c r="J9" s="35">
        <v>447.4</v>
      </c>
      <c r="K9">
        <v>23620</v>
      </c>
      <c r="L9">
        <v>13760</v>
      </c>
      <c r="M9" s="37">
        <v>8142.6799999999994</v>
      </c>
      <c r="N9" s="37">
        <v>9262.68</v>
      </c>
      <c r="O9">
        <v>8740</v>
      </c>
      <c r="P9" s="37">
        <v>5617.3200000000006</v>
      </c>
      <c r="Q9">
        <v>9860</v>
      </c>
      <c r="R9" s="37">
        <v>4497.32</v>
      </c>
    </row>
    <row r="10" spans="1:19">
      <c r="A10" t="s">
        <v>87</v>
      </c>
      <c r="B10" t="s">
        <v>88</v>
      </c>
      <c r="C10" t="s">
        <v>97</v>
      </c>
      <c r="D10" s="36">
        <v>0.56825568797399784</v>
      </c>
      <c r="E10" s="58">
        <v>237</v>
      </c>
      <c r="F10" s="35">
        <v>140</v>
      </c>
      <c r="G10" s="35">
        <v>97</v>
      </c>
      <c r="H10" s="55">
        <f t="shared" si="0"/>
        <v>0.59071729957805907</v>
      </c>
      <c r="I10">
        <v>22500</v>
      </c>
      <c r="J10" s="35">
        <v>447.4</v>
      </c>
      <c r="K10">
        <v>23780</v>
      </c>
      <c r="L10">
        <v>13470</v>
      </c>
      <c r="M10" s="37">
        <v>8142.6799999999994</v>
      </c>
      <c r="N10" s="37">
        <v>9422.68</v>
      </c>
      <c r="O10">
        <v>9030</v>
      </c>
      <c r="P10" s="37">
        <v>5327.3200000000006</v>
      </c>
      <c r="Q10">
        <v>10310</v>
      </c>
      <c r="R10" s="37">
        <v>4047.3199999999997</v>
      </c>
    </row>
    <row r="11" spans="1:19">
      <c r="A11" t="s">
        <v>87</v>
      </c>
      <c r="B11" t="s">
        <v>88</v>
      </c>
      <c r="C11" t="s">
        <v>98</v>
      </c>
      <c r="D11" s="36">
        <v>0.65675241157556274</v>
      </c>
      <c r="E11" s="58">
        <v>273</v>
      </c>
      <c r="F11" s="35">
        <v>189</v>
      </c>
      <c r="G11" s="35">
        <v>84</v>
      </c>
      <c r="H11" s="55">
        <f t="shared" si="0"/>
        <v>0.69230769230769229</v>
      </c>
      <c r="I11">
        <v>30100</v>
      </c>
      <c r="J11" s="35">
        <v>571.4</v>
      </c>
      <c r="K11">
        <v>31520</v>
      </c>
      <c r="L11">
        <v>15850</v>
      </c>
      <c r="M11" s="37">
        <v>10399.48</v>
      </c>
      <c r="N11" s="37">
        <v>11819.48</v>
      </c>
      <c r="O11">
        <v>14250</v>
      </c>
      <c r="P11" s="37">
        <v>5450.52</v>
      </c>
      <c r="Q11">
        <v>15670</v>
      </c>
      <c r="R11" s="37">
        <v>4030.5200000000004</v>
      </c>
    </row>
    <row r="12" spans="1:19">
      <c r="A12" t="s">
        <v>87</v>
      </c>
      <c r="B12" t="s">
        <v>88</v>
      </c>
      <c r="C12" t="s">
        <v>99</v>
      </c>
      <c r="D12" s="36">
        <v>0.57352941176470584</v>
      </c>
      <c r="E12" s="58">
        <v>320.5</v>
      </c>
      <c r="F12" s="35">
        <v>200</v>
      </c>
      <c r="G12" s="35">
        <v>120.5</v>
      </c>
      <c r="H12" s="55">
        <f t="shared" si="0"/>
        <v>0.62402496099843996</v>
      </c>
      <c r="I12">
        <v>30800</v>
      </c>
      <c r="J12" s="35">
        <v>666.3</v>
      </c>
      <c r="K12">
        <v>32780</v>
      </c>
      <c r="L12">
        <v>17540</v>
      </c>
      <c r="M12" s="37">
        <v>12126.659999999998</v>
      </c>
      <c r="N12" s="37">
        <v>14106.659999999998</v>
      </c>
      <c r="O12">
        <v>13260</v>
      </c>
      <c r="P12" s="37">
        <v>5413.340000000002</v>
      </c>
      <c r="Q12">
        <v>15240</v>
      </c>
      <c r="R12" s="37">
        <v>3433.340000000002</v>
      </c>
    </row>
    <row r="13" spans="1:19">
      <c r="A13" t="s">
        <v>87</v>
      </c>
      <c r="B13" t="s">
        <v>88</v>
      </c>
      <c r="C13" t="s">
        <v>100</v>
      </c>
      <c r="D13" s="36">
        <v>0.29921259842519687</v>
      </c>
      <c r="E13" s="58">
        <v>393</v>
      </c>
      <c r="F13" s="35">
        <v>210.5</v>
      </c>
      <c r="G13" s="35">
        <v>182.5</v>
      </c>
      <c r="H13" s="55">
        <f t="shared" si="0"/>
        <v>0.53562340966921118</v>
      </c>
      <c r="I13">
        <v>34600</v>
      </c>
      <c r="J13" s="35">
        <v>819.2</v>
      </c>
      <c r="K13">
        <v>36340</v>
      </c>
      <c r="L13">
        <v>19850</v>
      </c>
      <c r="M13" s="37">
        <v>14909.44</v>
      </c>
      <c r="N13" s="37">
        <v>16649.440000000002</v>
      </c>
      <c r="O13">
        <v>14750</v>
      </c>
      <c r="P13" s="37">
        <v>4940.5599999999995</v>
      </c>
      <c r="Q13">
        <v>16490</v>
      </c>
      <c r="R13" s="37">
        <v>3200.5599999999977</v>
      </c>
    </row>
    <row r="14" spans="1:19">
      <c r="A14" t="s">
        <v>87</v>
      </c>
      <c r="B14" t="s">
        <v>88</v>
      </c>
      <c r="C14" t="s">
        <v>101</v>
      </c>
      <c r="D14" s="36">
        <v>0.33913043478260868</v>
      </c>
      <c r="E14" s="58">
        <v>389</v>
      </c>
      <c r="F14" s="35">
        <v>223.5</v>
      </c>
      <c r="G14" s="35">
        <v>165.5</v>
      </c>
      <c r="H14" s="55">
        <f t="shared" si="0"/>
        <v>0.57455012853470433</v>
      </c>
      <c r="I14">
        <v>34600</v>
      </c>
      <c r="J14" s="35">
        <v>819.2</v>
      </c>
      <c r="K14">
        <v>36640</v>
      </c>
      <c r="L14">
        <v>20850</v>
      </c>
      <c r="M14" s="37">
        <v>14909.44</v>
      </c>
      <c r="N14" s="37">
        <v>16949.440000000002</v>
      </c>
      <c r="O14">
        <v>13750</v>
      </c>
      <c r="P14" s="37">
        <v>5940.5599999999995</v>
      </c>
      <c r="Q14">
        <v>15790</v>
      </c>
      <c r="R14" s="37">
        <v>3900.5599999999977</v>
      </c>
    </row>
    <row r="15" spans="1:19">
      <c r="A15" t="s">
        <v>87</v>
      </c>
      <c r="B15" t="s">
        <v>88</v>
      </c>
      <c r="C15" t="s">
        <v>102</v>
      </c>
      <c r="D15" s="36">
        <v>3.7335285505124452E-2</v>
      </c>
      <c r="E15" s="58">
        <v>388</v>
      </c>
      <c r="F15" s="35">
        <v>158</v>
      </c>
      <c r="G15" s="35">
        <v>230</v>
      </c>
      <c r="H15" s="55">
        <f t="shared" si="0"/>
        <v>0.40721649484536082</v>
      </c>
      <c r="I15">
        <v>36700</v>
      </c>
      <c r="J15" s="35">
        <v>910.9</v>
      </c>
      <c r="K15">
        <v>37630</v>
      </c>
      <c r="L15">
        <v>21800</v>
      </c>
      <c r="M15" s="37">
        <v>16578.379999999997</v>
      </c>
      <c r="N15" s="37">
        <v>17508.379999999997</v>
      </c>
      <c r="O15">
        <v>14900</v>
      </c>
      <c r="P15" s="37">
        <v>5221.6200000000026</v>
      </c>
      <c r="Q15">
        <v>15830</v>
      </c>
      <c r="R15" s="37">
        <v>4291.6200000000026</v>
      </c>
    </row>
    <row r="16" spans="1:19">
      <c r="A16" t="s">
        <v>87</v>
      </c>
      <c r="B16" t="s">
        <v>88</v>
      </c>
      <c r="C16" t="s">
        <v>103</v>
      </c>
      <c r="D16" s="36">
        <v>0.22791519434628973</v>
      </c>
      <c r="E16" s="58">
        <v>365</v>
      </c>
      <c r="F16" s="35">
        <v>207</v>
      </c>
      <c r="G16" s="35">
        <v>158</v>
      </c>
      <c r="H16" s="55">
        <f t="shared" si="0"/>
        <v>0.56712328767123288</v>
      </c>
      <c r="I16">
        <v>36700</v>
      </c>
      <c r="J16" s="35">
        <v>910.9</v>
      </c>
      <c r="K16">
        <v>39680</v>
      </c>
      <c r="L16">
        <v>20580</v>
      </c>
      <c r="M16" s="37">
        <v>16578.379999999997</v>
      </c>
      <c r="N16" s="37">
        <v>19558.379999999997</v>
      </c>
      <c r="O16">
        <v>16120</v>
      </c>
      <c r="P16" s="37">
        <v>4001.6200000000026</v>
      </c>
      <c r="Q16">
        <v>19100</v>
      </c>
      <c r="R16" s="37">
        <v>1021.6200000000026</v>
      </c>
    </row>
    <row r="17" spans="1:18">
      <c r="A17" t="s">
        <v>87</v>
      </c>
      <c r="B17" t="s">
        <v>88</v>
      </c>
      <c r="C17" t="s">
        <v>104</v>
      </c>
      <c r="D17" s="36">
        <v>3.2454361054766734E-2</v>
      </c>
      <c r="E17" s="58">
        <v>536</v>
      </c>
      <c r="F17" s="35">
        <v>212.5</v>
      </c>
      <c r="G17" s="35">
        <v>323.5</v>
      </c>
      <c r="H17" s="55">
        <f t="shared" si="0"/>
        <v>0.39645522388059701</v>
      </c>
      <c r="I17">
        <v>38900</v>
      </c>
      <c r="J17" s="35">
        <v>980.1</v>
      </c>
      <c r="K17">
        <v>40360</v>
      </c>
      <c r="L17">
        <v>23420</v>
      </c>
      <c r="M17" s="37">
        <v>17837.82</v>
      </c>
      <c r="N17" s="37">
        <v>19297.82</v>
      </c>
      <c r="O17">
        <v>15480</v>
      </c>
      <c r="P17" s="37">
        <v>5582.18</v>
      </c>
      <c r="Q17">
        <v>16940</v>
      </c>
      <c r="R17" s="37">
        <v>4122.18</v>
      </c>
    </row>
    <row r="18" spans="1:18">
      <c r="A18" t="s">
        <v>105</v>
      </c>
      <c r="B18" t="s">
        <v>106</v>
      </c>
      <c r="C18" t="s">
        <v>111</v>
      </c>
      <c r="D18" s="36">
        <v>0.9200661521499448</v>
      </c>
      <c r="E18" s="58">
        <v>193.5</v>
      </c>
      <c r="F18" s="35">
        <v>208.5</v>
      </c>
      <c r="G18" s="35">
        <v>-15</v>
      </c>
      <c r="H18" s="55">
        <f t="shared" si="0"/>
        <v>1.0775193798449612</v>
      </c>
      <c r="I18">
        <v>18100</v>
      </c>
      <c r="J18" s="35">
        <v>291.3</v>
      </c>
      <c r="K18">
        <v>19700</v>
      </c>
      <c r="L18">
        <v>10060</v>
      </c>
      <c r="M18" s="37">
        <v>5301.66</v>
      </c>
      <c r="N18" s="37">
        <v>6901.66</v>
      </c>
      <c r="O18">
        <v>8040</v>
      </c>
      <c r="P18" s="37">
        <v>4758.34</v>
      </c>
      <c r="Q18">
        <v>9640</v>
      </c>
      <c r="R18" s="37">
        <v>3158.34</v>
      </c>
    </row>
    <row r="19" spans="1:18">
      <c r="A19" t="s">
        <v>105</v>
      </c>
      <c r="B19" t="s">
        <v>137</v>
      </c>
      <c r="C19" t="s">
        <v>107</v>
      </c>
      <c r="D19" s="36">
        <v>0.97435897435897434</v>
      </c>
      <c r="E19" s="58">
        <v>297</v>
      </c>
      <c r="F19" s="35">
        <v>273</v>
      </c>
      <c r="G19" s="35">
        <v>24</v>
      </c>
      <c r="H19" s="55">
        <f t="shared" si="0"/>
        <v>0.91919191919191923</v>
      </c>
      <c r="I19">
        <v>22500</v>
      </c>
      <c r="J19" s="35">
        <v>447.4</v>
      </c>
      <c r="K19">
        <v>27760</v>
      </c>
      <c r="L19">
        <v>15380</v>
      </c>
      <c r="M19" s="37">
        <v>8142.6799999999994</v>
      </c>
      <c r="N19" s="37">
        <v>13402.68</v>
      </c>
      <c r="O19">
        <v>7120</v>
      </c>
      <c r="P19" s="37">
        <v>7237.3200000000006</v>
      </c>
      <c r="Q19">
        <v>12380</v>
      </c>
      <c r="R19" s="37">
        <v>1977.3199999999997</v>
      </c>
    </row>
    <row r="20" spans="1:18">
      <c r="A20" t="s">
        <v>105</v>
      </c>
      <c r="B20" t="s">
        <v>137</v>
      </c>
      <c r="C20" t="s">
        <v>108</v>
      </c>
      <c r="D20" s="36">
        <v>0.98795180722891573</v>
      </c>
      <c r="E20" s="58">
        <v>241</v>
      </c>
      <c r="F20" s="35">
        <v>295.5</v>
      </c>
      <c r="G20" s="35">
        <v>-54.5</v>
      </c>
      <c r="H20" s="55">
        <f t="shared" si="0"/>
        <v>1.2261410788381744</v>
      </c>
      <c r="I20">
        <v>22500</v>
      </c>
      <c r="J20" s="35">
        <v>447.4</v>
      </c>
      <c r="K20">
        <v>26140</v>
      </c>
      <c r="L20">
        <v>16480</v>
      </c>
      <c r="M20" s="37">
        <v>8142.6799999999994</v>
      </c>
      <c r="N20" s="37">
        <v>11782.68</v>
      </c>
      <c r="O20">
        <v>6020</v>
      </c>
      <c r="P20" s="37">
        <v>8337.32</v>
      </c>
      <c r="Q20">
        <v>9660</v>
      </c>
      <c r="R20" s="37">
        <v>4697.32</v>
      </c>
    </row>
    <row r="21" spans="1:18">
      <c r="A21" t="s">
        <v>105</v>
      </c>
      <c r="B21" t="s">
        <v>137</v>
      </c>
      <c r="C21" t="s">
        <v>109</v>
      </c>
      <c r="D21" s="36">
        <v>0.96969696969696972</v>
      </c>
      <c r="E21" s="58">
        <v>293</v>
      </c>
      <c r="F21" s="35">
        <v>293</v>
      </c>
      <c r="G21" s="35">
        <v>0</v>
      </c>
      <c r="H21" s="55">
        <f t="shared" si="0"/>
        <v>1</v>
      </c>
      <c r="I21">
        <v>22500</v>
      </c>
      <c r="J21" s="35">
        <v>447.4</v>
      </c>
      <c r="K21">
        <v>27440</v>
      </c>
      <c r="L21">
        <v>16480</v>
      </c>
      <c r="M21" s="37">
        <v>8142.6799999999994</v>
      </c>
      <c r="N21" s="37">
        <v>13082.68</v>
      </c>
      <c r="O21">
        <v>6020</v>
      </c>
      <c r="P21" s="37">
        <v>8337.32</v>
      </c>
      <c r="Q21">
        <v>10960</v>
      </c>
      <c r="R21" s="37">
        <v>3397.3199999999997</v>
      </c>
    </row>
    <row r="22" spans="1:18">
      <c r="A22" t="s">
        <v>105</v>
      </c>
      <c r="B22" t="s">
        <v>137</v>
      </c>
      <c r="C22" t="s">
        <v>110</v>
      </c>
      <c r="D22" s="36">
        <v>0.97368421052631571</v>
      </c>
      <c r="E22" s="58">
        <v>211</v>
      </c>
      <c r="F22" s="35">
        <v>216.5</v>
      </c>
      <c r="G22" s="35">
        <v>-5.5</v>
      </c>
      <c r="H22" s="55">
        <f t="shared" si="0"/>
        <v>1.0260663507109005</v>
      </c>
      <c r="I22">
        <v>22500</v>
      </c>
      <c r="J22" s="35">
        <v>447.4</v>
      </c>
      <c r="K22">
        <v>24790</v>
      </c>
      <c r="L22">
        <v>14280</v>
      </c>
      <c r="M22" s="37">
        <v>8142.6799999999994</v>
      </c>
      <c r="N22" s="37">
        <v>10432.68</v>
      </c>
      <c r="O22">
        <v>8220</v>
      </c>
      <c r="P22" s="37">
        <v>6137.3200000000006</v>
      </c>
      <c r="Q22">
        <v>10510</v>
      </c>
      <c r="R22" s="37">
        <v>3847.3199999999997</v>
      </c>
    </row>
    <row r="23" spans="1:18">
      <c r="A23" t="s">
        <v>105</v>
      </c>
      <c r="B23" t="s">
        <v>137</v>
      </c>
      <c r="C23" t="s">
        <v>111</v>
      </c>
      <c r="D23" s="36">
        <v>0.93515981735159814</v>
      </c>
      <c r="E23" s="58">
        <v>230</v>
      </c>
      <c r="F23" s="35">
        <v>195.5</v>
      </c>
      <c r="G23" s="35">
        <v>34.5</v>
      </c>
      <c r="H23" s="55">
        <f t="shared" si="0"/>
        <v>0.85</v>
      </c>
      <c r="I23">
        <v>22500</v>
      </c>
      <c r="J23" s="35">
        <v>447.4</v>
      </c>
      <c r="K23">
        <v>24960</v>
      </c>
      <c r="L23">
        <v>13240</v>
      </c>
      <c r="M23" s="37">
        <v>8142.6799999999994</v>
      </c>
      <c r="N23" s="37">
        <v>10602.68</v>
      </c>
      <c r="O23">
        <v>9260</v>
      </c>
      <c r="P23" s="37">
        <v>5097.3200000000006</v>
      </c>
      <c r="Q23">
        <v>11720</v>
      </c>
      <c r="R23" s="37">
        <v>2637.3199999999997</v>
      </c>
    </row>
    <row r="24" spans="1:18">
      <c r="A24" t="s">
        <v>105</v>
      </c>
      <c r="B24" t="s">
        <v>137</v>
      </c>
      <c r="C24" t="s">
        <v>112</v>
      </c>
      <c r="D24" s="36">
        <v>0.96827495042961009</v>
      </c>
      <c r="E24" s="58">
        <v>201.5</v>
      </c>
      <c r="F24" s="35">
        <v>176.5</v>
      </c>
      <c r="G24" s="35">
        <v>25</v>
      </c>
      <c r="H24" s="55">
        <f t="shared" si="0"/>
        <v>0.87593052109181146</v>
      </c>
      <c r="I24">
        <v>22500</v>
      </c>
      <c r="J24" s="35">
        <v>447.4</v>
      </c>
      <c r="K24">
        <v>24460</v>
      </c>
      <c r="L24">
        <v>12710</v>
      </c>
      <c r="M24" s="37">
        <v>8142.6799999999994</v>
      </c>
      <c r="N24" s="37">
        <v>10102.68</v>
      </c>
      <c r="O24">
        <v>9790</v>
      </c>
      <c r="P24" s="37">
        <v>4567.3200000000006</v>
      </c>
      <c r="Q24">
        <v>11750</v>
      </c>
      <c r="R24" s="37">
        <v>2607.3199999999997</v>
      </c>
    </row>
    <row r="25" spans="1:18">
      <c r="A25" t="s">
        <v>105</v>
      </c>
      <c r="B25" t="s">
        <v>137</v>
      </c>
      <c r="C25" t="s">
        <v>113</v>
      </c>
      <c r="D25" s="36">
        <v>0.97428139183055973</v>
      </c>
      <c r="E25" s="58">
        <v>177</v>
      </c>
      <c r="F25" s="35">
        <v>172</v>
      </c>
      <c r="G25" s="35">
        <v>5</v>
      </c>
      <c r="H25" s="55">
        <f t="shared" si="0"/>
        <v>0.97175141242937857</v>
      </c>
      <c r="I25">
        <v>22500</v>
      </c>
      <c r="J25" s="35">
        <v>447.4</v>
      </c>
      <c r="K25">
        <v>24250</v>
      </c>
      <c r="L25">
        <v>12080</v>
      </c>
      <c r="M25" s="37">
        <v>8142.6799999999994</v>
      </c>
      <c r="N25" s="37">
        <v>9892.68</v>
      </c>
      <c r="O25">
        <v>10420</v>
      </c>
      <c r="P25" s="37">
        <v>3937.3200000000006</v>
      </c>
      <c r="Q25">
        <v>12170</v>
      </c>
      <c r="R25" s="37">
        <v>2187.3199999999997</v>
      </c>
    </row>
    <row r="26" spans="1:18">
      <c r="A26" t="s">
        <v>105</v>
      </c>
      <c r="B26" t="s">
        <v>114</v>
      </c>
      <c r="C26" t="s">
        <v>107</v>
      </c>
      <c r="D26" s="36">
        <v>0.78169014084507038</v>
      </c>
      <c r="E26" s="58">
        <v>322.5</v>
      </c>
      <c r="F26" s="35">
        <v>234.5</v>
      </c>
      <c r="G26" s="35">
        <v>88</v>
      </c>
      <c r="H26" s="55">
        <f t="shared" si="0"/>
        <v>0.72713178294573644</v>
      </c>
      <c r="I26">
        <v>22500</v>
      </c>
      <c r="J26" s="35">
        <v>447.4</v>
      </c>
      <c r="K26">
        <v>26020</v>
      </c>
      <c r="L26">
        <v>16690</v>
      </c>
      <c r="M26" s="37">
        <v>8142.6799999999994</v>
      </c>
      <c r="N26" s="37">
        <v>11662.68</v>
      </c>
      <c r="O26">
        <v>5810</v>
      </c>
      <c r="P26" s="37">
        <v>8547.32</v>
      </c>
      <c r="Q26">
        <v>9330</v>
      </c>
      <c r="R26" s="37">
        <v>5027.32</v>
      </c>
    </row>
    <row r="27" spans="1:18">
      <c r="A27" t="s">
        <v>105</v>
      </c>
      <c r="B27" t="s">
        <v>114</v>
      </c>
      <c r="C27" t="s">
        <v>108</v>
      </c>
      <c r="D27" s="36">
        <v>0.79331306990881456</v>
      </c>
      <c r="E27" s="58">
        <v>266.5</v>
      </c>
      <c r="F27" s="35">
        <v>257</v>
      </c>
      <c r="G27" s="35">
        <v>9.5</v>
      </c>
      <c r="H27" s="55">
        <f t="shared" si="0"/>
        <v>0.96435272045028142</v>
      </c>
      <c r="I27">
        <v>22500</v>
      </c>
      <c r="J27" s="35">
        <v>447.4</v>
      </c>
      <c r="K27">
        <v>26900</v>
      </c>
      <c r="L27">
        <v>15590</v>
      </c>
      <c r="M27" s="37">
        <v>8142.6799999999994</v>
      </c>
      <c r="N27" s="37">
        <v>12542.68</v>
      </c>
      <c r="O27">
        <v>6910</v>
      </c>
      <c r="P27" s="37">
        <v>7447.3200000000006</v>
      </c>
      <c r="Q27">
        <v>11310</v>
      </c>
      <c r="R27" s="37">
        <v>3047.3199999999997</v>
      </c>
    </row>
    <row r="28" spans="1:18">
      <c r="A28" t="s">
        <v>105</v>
      </c>
      <c r="B28" t="s">
        <v>114</v>
      </c>
      <c r="C28" t="s">
        <v>109</v>
      </c>
      <c r="D28" s="36">
        <v>0.8484848484848484</v>
      </c>
      <c r="E28" s="58">
        <v>318.5</v>
      </c>
      <c r="F28" s="35">
        <v>254.5</v>
      </c>
      <c r="G28" s="35">
        <v>64</v>
      </c>
      <c r="H28" s="55">
        <f t="shared" si="0"/>
        <v>0.7990580847723705</v>
      </c>
      <c r="I28">
        <v>22500</v>
      </c>
      <c r="J28" s="35">
        <v>447.4</v>
      </c>
      <c r="K28">
        <v>26020</v>
      </c>
      <c r="L28">
        <v>16690</v>
      </c>
      <c r="M28" s="37">
        <v>8142.6799999999994</v>
      </c>
      <c r="N28" s="37">
        <v>11662.68</v>
      </c>
      <c r="O28">
        <v>5810</v>
      </c>
      <c r="P28" s="37">
        <v>8547.32</v>
      </c>
      <c r="Q28">
        <v>9330</v>
      </c>
      <c r="R28" s="37">
        <v>5027.32</v>
      </c>
    </row>
    <row r="29" spans="1:18">
      <c r="A29" t="s">
        <v>105</v>
      </c>
      <c r="B29" t="s">
        <v>114</v>
      </c>
      <c r="C29" t="s">
        <v>110</v>
      </c>
      <c r="D29" s="36">
        <v>0.81623277182235843</v>
      </c>
      <c r="E29" s="58">
        <v>236.5</v>
      </c>
      <c r="F29" s="35">
        <v>178</v>
      </c>
      <c r="G29" s="35">
        <v>58.5</v>
      </c>
      <c r="H29" s="55">
        <f t="shared" si="0"/>
        <v>0.7526427061310782</v>
      </c>
      <c r="I29">
        <v>22500</v>
      </c>
      <c r="J29" s="35">
        <v>447.4</v>
      </c>
      <c r="K29">
        <v>24670</v>
      </c>
      <c r="L29">
        <v>14800</v>
      </c>
      <c r="M29" s="37">
        <v>8142.6799999999994</v>
      </c>
      <c r="N29" s="37">
        <v>10312.68</v>
      </c>
      <c r="O29">
        <v>7700</v>
      </c>
      <c r="P29" s="37">
        <v>6657.3200000000006</v>
      </c>
      <c r="Q29">
        <v>9870</v>
      </c>
      <c r="R29" s="37">
        <v>4487.32</v>
      </c>
    </row>
    <row r="30" spans="1:18">
      <c r="A30" t="s">
        <v>105</v>
      </c>
      <c r="B30" t="s">
        <v>114</v>
      </c>
      <c r="C30" t="s">
        <v>111</v>
      </c>
      <c r="D30" s="36">
        <v>0.63725910064239821</v>
      </c>
      <c r="E30" s="58">
        <v>257.5</v>
      </c>
      <c r="F30" s="35">
        <v>157</v>
      </c>
      <c r="G30" s="35">
        <v>100.5</v>
      </c>
      <c r="H30" s="55">
        <f t="shared" si="0"/>
        <v>0.60970873786407764</v>
      </c>
      <c r="I30">
        <v>22500</v>
      </c>
      <c r="J30" s="35">
        <v>447.4</v>
      </c>
      <c r="K30">
        <v>24390</v>
      </c>
      <c r="L30">
        <v>13760</v>
      </c>
      <c r="M30" s="37">
        <v>8142.6799999999994</v>
      </c>
      <c r="N30" s="37">
        <v>10032.68</v>
      </c>
      <c r="O30">
        <v>8740</v>
      </c>
      <c r="P30" s="37">
        <v>5617.3200000000006</v>
      </c>
      <c r="Q30">
        <v>10630</v>
      </c>
      <c r="R30" s="37">
        <v>3727.3199999999997</v>
      </c>
    </row>
    <row r="31" spans="1:18">
      <c r="A31" t="s">
        <v>105</v>
      </c>
      <c r="B31" t="s">
        <v>114</v>
      </c>
      <c r="C31" t="s">
        <v>112</v>
      </c>
      <c r="D31" s="36">
        <v>0.7294639749390881</v>
      </c>
      <c r="E31" s="58">
        <v>227</v>
      </c>
      <c r="F31" s="35">
        <v>138</v>
      </c>
      <c r="G31" s="35">
        <v>89</v>
      </c>
      <c r="H31" s="55">
        <f t="shared" si="0"/>
        <v>0.60792951541850215</v>
      </c>
      <c r="I31">
        <v>22500</v>
      </c>
      <c r="J31" s="35">
        <v>447.4</v>
      </c>
      <c r="K31">
        <v>23600</v>
      </c>
      <c r="L31">
        <v>13240</v>
      </c>
      <c r="M31" s="37">
        <v>8142.6799999999994</v>
      </c>
      <c r="N31" s="37">
        <v>9242.68</v>
      </c>
      <c r="O31">
        <v>9260</v>
      </c>
      <c r="P31" s="37">
        <v>5097.3200000000006</v>
      </c>
      <c r="Q31">
        <v>10360</v>
      </c>
      <c r="R31" s="37">
        <v>3997.3199999999997</v>
      </c>
    </row>
    <row r="32" spans="1:18">
      <c r="A32" t="s">
        <v>105</v>
      </c>
      <c r="B32" t="s">
        <v>114</v>
      </c>
      <c r="C32" t="s">
        <v>113</v>
      </c>
      <c r="D32" s="36">
        <v>0.79190593382553998</v>
      </c>
      <c r="E32" s="58">
        <v>202.5</v>
      </c>
      <c r="F32" s="35">
        <v>133.5</v>
      </c>
      <c r="G32" s="35">
        <v>69</v>
      </c>
      <c r="H32" s="55">
        <f t="shared" si="0"/>
        <v>0.65925925925925921</v>
      </c>
      <c r="I32">
        <v>22500</v>
      </c>
      <c r="J32" s="35">
        <v>447.4</v>
      </c>
      <c r="K32">
        <v>23390</v>
      </c>
      <c r="L32">
        <v>12920</v>
      </c>
      <c r="M32" s="37">
        <v>8142.6799999999994</v>
      </c>
      <c r="N32" s="37">
        <v>9032.68</v>
      </c>
      <c r="O32">
        <v>9580</v>
      </c>
      <c r="P32" s="37">
        <v>4777.3200000000006</v>
      </c>
      <c r="Q32">
        <v>10470</v>
      </c>
      <c r="R32" s="37">
        <v>3887.3199999999997</v>
      </c>
    </row>
    <row r="33" spans="1:18">
      <c r="A33" t="s">
        <v>105</v>
      </c>
      <c r="B33" t="s">
        <v>115</v>
      </c>
      <c r="C33" t="s">
        <v>107</v>
      </c>
      <c r="D33" s="36">
        <v>0.87769784172661869</v>
      </c>
      <c r="E33" s="58">
        <v>326</v>
      </c>
      <c r="F33" s="35">
        <v>253</v>
      </c>
      <c r="G33" s="35">
        <v>73</v>
      </c>
      <c r="H33" s="55">
        <f t="shared" si="0"/>
        <v>0.7760736196319018</v>
      </c>
      <c r="I33">
        <v>22500</v>
      </c>
      <c r="J33" s="35">
        <v>447.4</v>
      </c>
      <c r="K33">
        <v>26960</v>
      </c>
      <c r="L33">
        <v>16260</v>
      </c>
      <c r="M33" s="37">
        <v>8142.6799999999994</v>
      </c>
      <c r="N33" s="37">
        <v>12602.68</v>
      </c>
      <c r="O33">
        <v>6240</v>
      </c>
      <c r="P33" s="37">
        <v>8117.3200000000006</v>
      </c>
      <c r="Q33">
        <v>10700</v>
      </c>
      <c r="R33" s="37">
        <v>3657.3199999999997</v>
      </c>
    </row>
    <row r="34" spans="1:18">
      <c r="A34" t="s">
        <v>105</v>
      </c>
      <c r="B34" t="s">
        <v>115</v>
      </c>
      <c r="C34" t="s">
        <v>108</v>
      </c>
      <c r="D34" s="36">
        <v>0.89830508474576276</v>
      </c>
      <c r="E34" s="58">
        <v>270</v>
      </c>
      <c r="F34" s="35">
        <v>275.5</v>
      </c>
      <c r="G34" s="35">
        <v>-5.5</v>
      </c>
      <c r="H34" s="55">
        <f t="shared" si="0"/>
        <v>1.0203703703703704</v>
      </c>
      <c r="I34">
        <v>22500</v>
      </c>
      <c r="J34" s="35">
        <v>447.4</v>
      </c>
      <c r="K34">
        <v>25340</v>
      </c>
      <c r="L34">
        <v>17360</v>
      </c>
      <c r="M34" s="37">
        <v>8142.6799999999994</v>
      </c>
      <c r="N34" s="37">
        <v>10982.68</v>
      </c>
      <c r="O34">
        <v>5140</v>
      </c>
      <c r="P34" s="37">
        <v>9217.32</v>
      </c>
      <c r="Q34">
        <v>7980</v>
      </c>
      <c r="R34" s="37">
        <v>6377.32</v>
      </c>
    </row>
    <row r="35" spans="1:18">
      <c r="A35" t="s">
        <v>105</v>
      </c>
      <c r="B35" t="s">
        <v>115</v>
      </c>
      <c r="C35" t="s">
        <v>109</v>
      </c>
      <c r="D35" s="36">
        <v>0.88800000000000001</v>
      </c>
      <c r="E35" s="58">
        <v>322</v>
      </c>
      <c r="F35" s="35">
        <v>273</v>
      </c>
      <c r="G35" s="35">
        <v>49</v>
      </c>
      <c r="H35" s="55">
        <f t="shared" si="0"/>
        <v>0.84782608695652173</v>
      </c>
      <c r="I35">
        <v>22500</v>
      </c>
      <c r="J35" s="35">
        <v>447.4</v>
      </c>
      <c r="K35">
        <v>26040</v>
      </c>
      <c r="L35">
        <v>17000</v>
      </c>
      <c r="M35" s="37">
        <v>8142.6799999999994</v>
      </c>
      <c r="N35" s="37">
        <v>11682.68</v>
      </c>
      <c r="O35">
        <v>5500</v>
      </c>
      <c r="P35" s="37">
        <v>8857.32</v>
      </c>
      <c r="Q35">
        <v>9040</v>
      </c>
      <c r="R35" s="37">
        <v>5317.32</v>
      </c>
    </row>
    <row r="36" spans="1:18">
      <c r="A36" t="s">
        <v>105</v>
      </c>
      <c r="B36" t="s">
        <v>115</v>
      </c>
      <c r="C36" t="s">
        <v>110</v>
      </c>
      <c r="D36" s="36">
        <v>0.88888888888888884</v>
      </c>
      <c r="E36" s="58">
        <v>240</v>
      </c>
      <c r="F36" s="35">
        <v>196.5</v>
      </c>
      <c r="G36" s="35">
        <v>43.5</v>
      </c>
      <c r="H36" s="55">
        <f t="shared" si="0"/>
        <v>0.81874999999999998</v>
      </c>
      <c r="I36">
        <v>22500</v>
      </c>
      <c r="J36" s="35">
        <v>447.4</v>
      </c>
      <c r="K36">
        <v>23990</v>
      </c>
      <c r="L36">
        <v>15120</v>
      </c>
      <c r="M36" s="37">
        <v>8142.6799999999994</v>
      </c>
      <c r="N36" s="37">
        <v>9632.68</v>
      </c>
      <c r="O36">
        <v>7380</v>
      </c>
      <c r="P36" s="37">
        <v>6977.3200000000006</v>
      </c>
      <c r="Q36">
        <v>8870</v>
      </c>
      <c r="R36" s="37">
        <v>5487.32</v>
      </c>
    </row>
    <row r="37" spans="1:18">
      <c r="A37" t="s">
        <v>105</v>
      </c>
      <c r="B37" t="s">
        <v>115</v>
      </c>
      <c r="C37" t="s">
        <v>111</v>
      </c>
      <c r="D37" s="36">
        <v>0.73230769230769222</v>
      </c>
      <c r="E37" s="58">
        <v>259</v>
      </c>
      <c r="F37" s="35">
        <v>175.5</v>
      </c>
      <c r="G37" s="35">
        <v>83.5</v>
      </c>
      <c r="H37" s="55">
        <f t="shared" si="0"/>
        <v>0.67760617760617758</v>
      </c>
      <c r="I37">
        <v>22500</v>
      </c>
      <c r="J37" s="35">
        <v>447.4</v>
      </c>
      <c r="K37">
        <v>24160</v>
      </c>
      <c r="L37">
        <v>14080</v>
      </c>
      <c r="M37" s="37">
        <v>8142.6799999999994</v>
      </c>
      <c r="N37" s="37">
        <v>9802.68</v>
      </c>
      <c r="O37">
        <v>8420</v>
      </c>
      <c r="P37" s="37">
        <v>5937.3200000000006</v>
      </c>
      <c r="Q37">
        <v>10080</v>
      </c>
      <c r="R37" s="37">
        <v>4277.32</v>
      </c>
    </row>
    <row r="38" spans="1:18">
      <c r="A38" t="s">
        <v>105</v>
      </c>
      <c r="B38" t="s">
        <v>115</v>
      </c>
      <c r="C38" t="s">
        <v>112</v>
      </c>
      <c r="D38" s="36">
        <v>0.75170127377421037</v>
      </c>
      <c r="E38" s="58">
        <v>230.5</v>
      </c>
      <c r="F38" s="35">
        <v>156.5</v>
      </c>
      <c r="G38" s="35">
        <v>74</v>
      </c>
      <c r="H38" s="55">
        <f t="shared" si="0"/>
        <v>0.67895878524945774</v>
      </c>
      <c r="I38">
        <v>22500</v>
      </c>
      <c r="J38" s="35">
        <v>447.4</v>
      </c>
      <c r="K38">
        <v>23620</v>
      </c>
      <c r="L38">
        <v>13760</v>
      </c>
      <c r="M38" s="37">
        <v>8142.6799999999994</v>
      </c>
      <c r="N38" s="37">
        <v>9262.68</v>
      </c>
      <c r="O38">
        <v>8740</v>
      </c>
      <c r="P38" s="37">
        <v>5617.3200000000006</v>
      </c>
      <c r="Q38">
        <v>9860</v>
      </c>
      <c r="R38" s="37">
        <v>4497.32</v>
      </c>
    </row>
    <row r="39" spans="1:18">
      <c r="A39" t="s">
        <v>105</v>
      </c>
      <c r="B39" t="s">
        <v>115</v>
      </c>
      <c r="C39" t="s">
        <v>113</v>
      </c>
      <c r="D39" s="36">
        <v>0.87579774177712322</v>
      </c>
      <c r="E39" s="58">
        <v>206</v>
      </c>
      <c r="F39" s="35">
        <v>152</v>
      </c>
      <c r="G39" s="35">
        <v>54</v>
      </c>
      <c r="H39" s="55">
        <f t="shared" si="0"/>
        <v>0.73786407766990292</v>
      </c>
      <c r="I39">
        <v>22500</v>
      </c>
      <c r="J39" s="35">
        <v>447.4</v>
      </c>
      <c r="K39">
        <v>23450</v>
      </c>
      <c r="L39">
        <v>13450</v>
      </c>
      <c r="M39" s="37">
        <v>8142.6799999999994</v>
      </c>
      <c r="N39" s="37">
        <v>9092.68</v>
      </c>
      <c r="O39">
        <v>9050</v>
      </c>
      <c r="P39" s="37">
        <v>5307.3200000000006</v>
      </c>
      <c r="Q39">
        <v>10000</v>
      </c>
      <c r="R39" s="37">
        <v>4357.32</v>
      </c>
    </row>
    <row r="40" spans="1:18">
      <c r="A40" t="s">
        <v>105</v>
      </c>
      <c r="B40" t="s">
        <v>112</v>
      </c>
      <c r="C40" t="s">
        <v>116</v>
      </c>
      <c r="D40" s="36">
        <v>0.63088512241054617</v>
      </c>
      <c r="E40" s="58">
        <v>307</v>
      </c>
      <c r="F40" s="35">
        <v>165</v>
      </c>
      <c r="G40" s="35">
        <v>142</v>
      </c>
      <c r="H40" s="55">
        <f t="shared" si="0"/>
        <v>0.53745928338762217</v>
      </c>
      <c r="I40">
        <v>24600</v>
      </c>
      <c r="J40" s="35">
        <v>450.7</v>
      </c>
      <c r="K40">
        <v>26180</v>
      </c>
      <c r="L40">
        <v>16610</v>
      </c>
      <c r="M40" s="37">
        <v>8202.74</v>
      </c>
      <c r="N40" s="37">
        <v>9782.74</v>
      </c>
      <c r="O40">
        <v>7990</v>
      </c>
      <c r="P40" s="37">
        <v>8407.26</v>
      </c>
      <c r="Q40">
        <v>9570</v>
      </c>
      <c r="R40" s="37">
        <v>6827.26</v>
      </c>
    </row>
    <row r="41" spans="1:18">
      <c r="A41" t="s">
        <v>105</v>
      </c>
      <c r="B41" t="s">
        <v>112</v>
      </c>
      <c r="C41" t="s">
        <v>117</v>
      </c>
      <c r="D41" s="36">
        <v>0.2558659217877095</v>
      </c>
      <c r="E41" s="58">
        <v>351.5</v>
      </c>
      <c r="F41" s="35">
        <v>168</v>
      </c>
      <c r="G41" s="35">
        <v>183.5</v>
      </c>
      <c r="H41" s="55">
        <f t="shared" si="0"/>
        <v>0.47795163584637268</v>
      </c>
      <c r="I41">
        <v>31900</v>
      </c>
      <c r="J41" s="35">
        <v>704.9</v>
      </c>
      <c r="K41">
        <v>32790</v>
      </c>
      <c r="L41">
        <v>18710</v>
      </c>
      <c r="M41" s="37">
        <v>12829.179999999998</v>
      </c>
      <c r="N41" s="37">
        <v>13719.179999999998</v>
      </c>
      <c r="O41">
        <v>13190</v>
      </c>
      <c r="P41" s="37">
        <v>5880.8200000000015</v>
      </c>
      <c r="Q41">
        <v>14080</v>
      </c>
      <c r="R41" s="37">
        <v>4990.8200000000015</v>
      </c>
    </row>
    <row r="42" spans="1:18">
      <c r="A42" t="s">
        <v>105</v>
      </c>
      <c r="B42" t="s">
        <v>112</v>
      </c>
      <c r="C42" t="s">
        <v>118</v>
      </c>
      <c r="D42" s="36">
        <v>7.9476390836839647E-2</v>
      </c>
      <c r="E42" s="58">
        <v>388</v>
      </c>
      <c r="F42" s="35">
        <v>158</v>
      </c>
      <c r="G42" s="35">
        <v>230</v>
      </c>
      <c r="H42" s="55">
        <f t="shared" si="0"/>
        <v>0.40721649484536082</v>
      </c>
      <c r="I42">
        <v>36700</v>
      </c>
      <c r="J42" s="35">
        <v>910.9</v>
      </c>
      <c r="K42">
        <v>37630</v>
      </c>
      <c r="L42">
        <v>21800</v>
      </c>
      <c r="M42" s="37">
        <v>16578.379999999997</v>
      </c>
      <c r="N42" s="37">
        <v>17508.379999999997</v>
      </c>
      <c r="O42">
        <v>14900</v>
      </c>
      <c r="P42" s="37">
        <v>5221.6200000000026</v>
      </c>
      <c r="Q42">
        <v>15830</v>
      </c>
      <c r="R42" s="37">
        <v>4291.6200000000026</v>
      </c>
    </row>
    <row r="43" spans="1:18">
      <c r="A43" t="s">
        <v>105</v>
      </c>
      <c r="B43" t="s">
        <v>119</v>
      </c>
      <c r="C43" t="s">
        <v>112</v>
      </c>
      <c r="D43" s="36">
        <v>9.0225563909774445E-2</v>
      </c>
      <c r="E43" s="58">
        <v>464</v>
      </c>
      <c r="F43" s="35">
        <v>165.5</v>
      </c>
      <c r="G43">
        <v>298.5</v>
      </c>
      <c r="H43" s="55">
        <f t="shared" si="0"/>
        <v>0.35668103448275862</v>
      </c>
      <c r="I43">
        <v>31400</v>
      </c>
      <c r="J43" s="35">
        <v>682.4</v>
      </c>
      <c r="K43">
        <v>32390</v>
      </c>
      <c r="L43">
        <v>18290</v>
      </c>
      <c r="M43" s="37">
        <v>12419.679999999998</v>
      </c>
      <c r="N43" s="37">
        <v>13409.679999999998</v>
      </c>
      <c r="O43">
        <v>13110</v>
      </c>
      <c r="P43" s="37">
        <v>5870.3200000000015</v>
      </c>
      <c r="Q43">
        <v>14100</v>
      </c>
      <c r="R43" s="37">
        <v>4880.3200000000015</v>
      </c>
    </row>
    <row r="44" spans="1:18">
      <c r="A44" t="s">
        <v>105</v>
      </c>
      <c r="B44" t="s">
        <v>119</v>
      </c>
      <c r="C44" t="s">
        <v>111</v>
      </c>
      <c r="D44" s="36">
        <v>1.3888888888888888E-2</v>
      </c>
      <c r="E44" s="58">
        <v>494.5</v>
      </c>
      <c r="F44" s="35">
        <v>184.5</v>
      </c>
      <c r="G44">
        <v>310</v>
      </c>
      <c r="H44" s="55">
        <f t="shared" si="0"/>
        <v>0.37310414560161781</v>
      </c>
      <c r="I44">
        <v>31400</v>
      </c>
      <c r="J44" s="35">
        <v>682.4</v>
      </c>
      <c r="K44">
        <v>32980</v>
      </c>
      <c r="L44">
        <v>18810</v>
      </c>
      <c r="M44" s="37">
        <v>12419.679999999998</v>
      </c>
      <c r="N44" s="37">
        <v>13999.679999999998</v>
      </c>
      <c r="O44">
        <v>12590</v>
      </c>
      <c r="P44" s="37">
        <v>6390.3200000000015</v>
      </c>
      <c r="Q44">
        <v>14170</v>
      </c>
      <c r="R44" s="37">
        <v>4810.3200000000015</v>
      </c>
    </row>
    <row r="45" spans="1:18">
      <c r="A45" t="s">
        <v>105</v>
      </c>
      <c r="B45" t="s">
        <v>119</v>
      </c>
      <c r="C45" t="s">
        <v>110</v>
      </c>
      <c r="D45" s="36">
        <v>4.6511627906976744E-2</v>
      </c>
      <c r="E45" s="58">
        <v>427.5</v>
      </c>
      <c r="F45" s="35">
        <v>205.5</v>
      </c>
      <c r="G45">
        <v>222</v>
      </c>
      <c r="H45" s="55">
        <f t="shared" si="0"/>
        <v>0.48070175438596491</v>
      </c>
      <c r="I45">
        <v>31400</v>
      </c>
      <c r="J45" s="35">
        <v>682.4</v>
      </c>
      <c r="K45">
        <v>32820</v>
      </c>
      <c r="L45">
        <v>17980</v>
      </c>
      <c r="M45" s="37">
        <v>12419.679999999998</v>
      </c>
      <c r="N45" s="37">
        <v>13839.679999999998</v>
      </c>
      <c r="O45">
        <v>13420</v>
      </c>
      <c r="P45" s="37">
        <v>5560.3200000000015</v>
      </c>
      <c r="Q45">
        <v>14840</v>
      </c>
      <c r="R45" s="37">
        <v>4140.3200000000015</v>
      </c>
    </row>
    <row r="46" spans="1:18">
      <c r="A46" t="s">
        <v>105</v>
      </c>
      <c r="B46" t="s">
        <v>119</v>
      </c>
      <c r="C46" t="s">
        <v>108</v>
      </c>
      <c r="D46" s="36">
        <v>0.26666666666666666</v>
      </c>
      <c r="E46" s="58">
        <v>433</v>
      </c>
      <c r="F46" s="35">
        <v>318</v>
      </c>
      <c r="G46">
        <v>115</v>
      </c>
      <c r="H46" s="55">
        <f t="shared" si="0"/>
        <v>0.73441108545034639</v>
      </c>
      <c r="I46">
        <v>31400</v>
      </c>
      <c r="J46" s="35">
        <v>682.4</v>
      </c>
      <c r="K46">
        <v>36290</v>
      </c>
      <c r="L46">
        <v>16590</v>
      </c>
      <c r="M46" s="37">
        <v>12419.679999999998</v>
      </c>
      <c r="N46" s="37">
        <v>17309.68</v>
      </c>
      <c r="O46">
        <v>14810</v>
      </c>
      <c r="P46" s="37">
        <v>4170.3200000000015</v>
      </c>
      <c r="Q46">
        <v>19700</v>
      </c>
      <c r="R46" s="37">
        <v>-719.68000000000029</v>
      </c>
    </row>
    <row r="47" spans="1:18">
      <c r="A47" t="s">
        <v>105</v>
      </c>
      <c r="B47" t="s">
        <v>119</v>
      </c>
      <c r="C47" t="s">
        <v>107</v>
      </c>
      <c r="D47" s="36">
        <v>0.125</v>
      </c>
      <c r="E47" s="58">
        <v>554.5</v>
      </c>
      <c r="F47" s="35">
        <v>262</v>
      </c>
      <c r="G47">
        <v>292.5</v>
      </c>
      <c r="H47" s="55">
        <f t="shared" si="0"/>
        <v>0.47249774571686204</v>
      </c>
      <c r="I47">
        <v>31400</v>
      </c>
      <c r="J47" s="35">
        <v>682.4</v>
      </c>
      <c r="K47">
        <v>35710</v>
      </c>
      <c r="L47">
        <v>20540</v>
      </c>
      <c r="M47" s="37">
        <v>12419.679999999998</v>
      </c>
      <c r="N47" s="37">
        <v>16729.68</v>
      </c>
      <c r="O47">
        <v>10860</v>
      </c>
      <c r="P47" s="37">
        <v>8120.3200000000015</v>
      </c>
      <c r="Q47">
        <v>15170</v>
      </c>
      <c r="R47" s="37">
        <v>3810.3199999999997</v>
      </c>
    </row>
    <row r="48" spans="1:18">
      <c r="A48" t="s">
        <v>105</v>
      </c>
      <c r="B48" t="s">
        <v>119</v>
      </c>
      <c r="C48" t="s">
        <v>109</v>
      </c>
      <c r="D48" s="36">
        <v>0.1</v>
      </c>
      <c r="E48" s="58">
        <v>509.5</v>
      </c>
      <c r="F48" s="35">
        <v>282</v>
      </c>
      <c r="G48">
        <v>227.5</v>
      </c>
      <c r="H48" s="55">
        <f t="shared" si="0"/>
        <v>0.55348380765456329</v>
      </c>
      <c r="I48">
        <v>31400</v>
      </c>
      <c r="J48" s="35">
        <v>682.4</v>
      </c>
      <c r="K48">
        <v>36290</v>
      </c>
      <c r="L48">
        <v>20400</v>
      </c>
      <c r="M48" s="37">
        <v>12419.679999999998</v>
      </c>
      <c r="N48" s="37">
        <v>17309.68</v>
      </c>
      <c r="O48">
        <v>11000</v>
      </c>
      <c r="P48" s="37">
        <v>7980.3200000000015</v>
      </c>
      <c r="Q48">
        <v>15890</v>
      </c>
      <c r="R48" s="37">
        <v>3090.3199999999997</v>
      </c>
    </row>
    <row r="49" spans="1:18">
      <c r="A49" t="s">
        <v>105</v>
      </c>
      <c r="B49" t="s">
        <v>119</v>
      </c>
      <c r="C49" t="s">
        <v>113</v>
      </c>
      <c r="D49" s="36">
        <v>1.9230769230769232E-2</v>
      </c>
      <c r="E49" s="58">
        <v>478</v>
      </c>
      <c r="F49" s="35">
        <v>161</v>
      </c>
      <c r="G49">
        <v>317</v>
      </c>
      <c r="H49" s="55">
        <f t="shared" si="0"/>
        <v>0.33682008368200839</v>
      </c>
      <c r="I49">
        <v>31400</v>
      </c>
      <c r="J49" s="35">
        <v>682.4</v>
      </c>
      <c r="K49">
        <v>32270</v>
      </c>
      <c r="L49">
        <v>18810</v>
      </c>
      <c r="M49" s="37">
        <v>12419.679999999998</v>
      </c>
      <c r="N49" s="37">
        <v>13289.679999999998</v>
      </c>
      <c r="O49">
        <v>12590</v>
      </c>
      <c r="P49" s="37">
        <v>6390.3200000000015</v>
      </c>
      <c r="Q49">
        <v>13460</v>
      </c>
      <c r="R49" s="37">
        <v>5520.3200000000015</v>
      </c>
    </row>
    <row r="50" spans="1:18">
      <c r="A50" t="s">
        <v>105</v>
      </c>
      <c r="B50" t="s">
        <v>114</v>
      </c>
      <c r="C50" t="s">
        <v>138</v>
      </c>
      <c r="D50" s="36">
        <v>0.23234200743494424</v>
      </c>
      <c r="E50" s="58">
        <v>330.5</v>
      </c>
      <c r="F50" s="35">
        <v>151.5</v>
      </c>
      <c r="G50">
        <v>179</v>
      </c>
      <c r="H50" s="55">
        <f t="shared" ref="H50:H55" si="1">F50/E50</f>
        <v>0.45839636913767018</v>
      </c>
      <c r="I50">
        <v>23500</v>
      </c>
      <c r="J50" s="35">
        <v>470</v>
      </c>
      <c r="K50">
        <v>24590</v>
      </c>
      <c r="L50">
        <v>15780</v>
      </c>
      <c r="M50" s="37">
        <v>8554</v>
      </c>
      <c r="N50" s="37">
        <v>9644</v>
      </c>
      <c r="O50">
        <v>7720</v>
      </c>
      <c r="P50" s="37">
        <v>7226</v>
      </c>
      <c r="Q50">
        <v>8810</v>
      </c>
      <c r="R50" s="37">
        <v>6136</v>
      </c>
    </row>
    <row r="51" spans="1:18">
      <c r="A51" t="s">
        <v>105</v>
      </c>
      <c r="B51" t="s">
        <v>114</v>
      </c>
      <c r="C51" t="s">
        <v>136</v>
      </c>
      <c r="D51" s="36">
        <v>4.4576523031203567E-2</v>
      </c>
      <c r="E51" s="58">
        <v>438.5</v>
      </c>
      <c r="F51" s="35">
        <v>161.5</v>
      </c>
      <c r="G51">
        <v>277</v>
      </c>
      <c r="H51" s="55">
        <f t="shared" si="1"/>
        <v>0.36830102622576966</v>
      </c>
      <c r="I51">
        <v>26800</v>
      </c>
      <c r="J51" s="35">
        <v>532.70000000000005</v>
      </c>
      <c r="K51">
        <v>28620</v>
      </c>
      <c r="L51">
        <v>20040</v>
      </c>
      <c r="M51" s="37">
        <v>9695.1400000000012</v>
      </c>
      <c r="N51" s="37">
        <v>11515.140000000001</v>
      </c>
      <c r="O51">
        <v>6760</v>
      </c>
      <c r="P51" s="37">
        <v>10344.859999999999</v>
      </c>
      <c r="Q51">
        <v>8580</v>
      </c>
      <c r="R51" s="37">
        <v>8524.8599999999988</v>
      </c>
    </row>
    <row r="52" spans="1:18">
      <c r="A52" t="s">
        <v>105</v>
      </c>
      <c r="B52" t="s">
        <v>115</v>
      </c>
      <c r="C52" t="s">
        <v>138</v>
      </c>
      <c r="D52" s="36">
        <v>0.452914798206278</v>
      </c>
      <c r="E52" s="58">
        <v>306</v>
      </c>
      <c r="F52" s="35">
        <v>170</v>
      </c>
      <c r="G52">
        <v>136</v>
      </c>
      <c r="H52" s="55">
        <f t="shared" si="1"/>
        <v>0.55555555555555558</v>
      </c>
      <c r="I52">
        <v>23500</v>
      </c>
      <c r="J52" s="35">
        <v>470</v>
      </c>
      <c r="K52">
        <v>25350</v>
      </c>
      <c r="L52">
        <v>15820</v>
      </c>
      <c r="M52" s="37">
        <v>8554</v>
      </c>
      <c r="N52" s="37">
        <v>10404</v>
      </c>
      <c r="O52">
        <v>7680</v>
      </c>
      <c r="P52" s="37">
        <v>7266</v>
      </c>
      <c r="Q52">
        <v>9530</v>
      </c>
      <c r="R52" s="37">
        <v>5416</v>
      </c>
    </row>
    <row r="53" spans="1:18">
      <c r="A53" t="s">
        <v>105</v>
      </c>
      <c r="B53" t="s">
        <v>115</v>
      </c>
      <c r="C53" t="s">
        <v>136</v>
      </c>
      <c r="D53" s="36">
        <v>0.12014134275618375</v>
      </c>
      <c r="E53" s="58">
        <v>414</v>
      </c>
      <c r="F53" s="35">
        <v>180</v>
      </c>
      <c r="G53">
        <v>234</v>
      </c>
      <c r="H53" s="55">
        <f t="shared" si="1"/>
        <v>0.43478260869565216</v>
      </c>
      <c r="I53">
        <v>26800</v>
      </c>
      <c r="J53" s="35">
        <v>532.4</v>
      </c>
      <c r="K53">
        <v>29340</v>
      </c>
      <c r="L53">
        <v>20100</v>
      </c>
      <c r="M53" s="37">
        <v>9689.6799999999985</v>
      </c>
      <c r="N53" s="37">
        <v>12229.679999999998</v>
      </c>
      <c r="O53">
        <v>6700</v>
      </c>
      <c r="P53" s="37">
        <v>10410.320000000002</v>
      </c>
      <c r="Q53">
        <v>9240</v>
      </c>
      <c r="R53" s="37">
        <v>7870.3200000000015</v>
      </c>
    </row>
    <row r="54" spans="1:18">
      <c r="A54" t="s">
        <v>105</v>
      </c>
      <c r="B54" t="s">
        <v>114</v>
      </c>
      <c r="C54" t="s">
        <v>118</v>
      </c>
      <c r="D54" s="36">
        <v>0.74029754204398446</v>
      </c>
      <c r="E54" s="58">
        <v>220</v>
      </c>
      <c r="F54" s="35">
        <v>124</v>
      </c>
      <c r="G54">
        <v>96</v>
      </c>
      <c r="H54" s="55">
        <f t="shared" si="1"/>
        <v>0.5636363636363636</v>
      </c>
      <c r="I54">
        <v>26800</v>
      </c>
      <c r="J54" s="35">
        <v>532.70000000000005</v>
      </c>
      <c r="K54">
        <v>28650</v>
      </c>
      <c r="L54">
        <v>19740</v>
      </c>
      <c r="M54" s="37">
        <v>9695.1400000000012</v>
      </c>
      <c r="N54" s="37">
        <v>11545.140000000001</v>
      </c>
      <c r="O54">
        <v>7060</v>
      </c>
      <c r="P54" s="37">
        <v>10044.859999999999</v>
      </c>
      <c r="Q54">
        <v>8910</v>
      </c>
      <c r="R54" s="37">
        <v>8194.8599999999988</v>
      </c>
    </row>
    <row r="55" spans="1:18">
      <c r="A55" t="s">
        <v>105</v>
      </c>
      <c r="B55" t="s">
        <v>128</v>
      </c>
      <c r="C55" t="s">
        <v>106</v>
      </c>
      <c r="D55" s="36">
        <v>0.47353760445682452</v>
      </c>
      <c r="E55" s="58">
        <v>278.5</v>
      </c>
      <c r="F55" s="35">
        <v>190</v>
      </c>
      <c r="G55">
        <v>88.5</v>
      </c>
      <c r="H55" s="55">
        <f t="shared" si="1"/>
        <v>0.68222621184919208</v>
      </c>
      <c r="I55">
        <v>30800</v>
      </c>
      <c r="J55" s="35">
        <v>481.2</v>
      </c>
      <c r="K55">
        <v>36200</v>
      </c>
      <c r="L55">
        <v>18460</v>
      </c>
      <c r="M55" s="37">
        <v>8757.84</v>
      </c>
      <c r="N55" s="37">
        <v>14157.84</v>
      </c>
      <c r="O55">
        <v>12340</v>
      </c>
      <c r="P55" s="37">
        <v>9702.16</v>
      </c>
      <c r="Q55">
        <v>17740</v>
      </c>
      <c r="R55" s="37">
        <v>4302.16</v>
      </c>
    </row>
    <row r="57" spans="1:18">
      <c r="G57"/>
    </row>
  </sheetData>
  <phoneticPr fontId="8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55"/>
  <sheetViews>
    <sheetView zoomScaleNormal="100" workbookViewId="0">
      <pane ySplit="1" topLeftCell="A2" activePane="bottomLeft" state="frozen"/>
      <selection pane="bottomLeft" activeCell="N14" sqref="N14"/>
    </sheetView>
  </sheetViews>
  <sheetFormatPr defaultRowHeight="13.5"/>
  <cols>
    <col min="1" max="3" width="12.625" customWidth="1"/>
    <col min="4" max="4" width="8.625" style="59" customWidth="1"/>
    <col min="5" max="5" width="8.625" customWidth="1"/>
    <col min="6" max="6" width="8.625" style="50" customWidth="1"/>
    <col min="7" max="7" width="8.625" style="51" customWidth="1"/>
    <col min="8" max="8" width="8.625" style="49" customWidth="1"/>
    <col min="9" max="9" width="8.625" style="47" customWidth="1"/>
    <col min="10" max="10" width="8.625" style="48" customWidth="1"/>
    <col min="11" max="11" width="8.625" style="52" customWidth="1"/>
    <col min="12" max="12" width="8.625" style="53" customWidth="1"/>
    <col min="13" max="13" width="8.625" style="54" customWidth="1"/>
  </cols>
  <sheetData>
    <row r="1" spans="1:14">
      <c r="A1" t="s">
        <v>140</v>
      </c>
      <c r="B1" t="s">
        <v>38</v>
      </c>
      <c r="C1" t="s">
        <v>38</v>
      </c>
      <c r="D1" s="59" t="s">
        <v>55</v>
      </c>
      <c r="E1" t="s">
        <v>59</v>
      </c>
      <c r="F1" s="50" t="s">
        <v>61</v>
      </c>
      <c r="G1" s="51" t="s">
        <v>63</v>
      </c>
      <c r="H1" s="49" t="s">
        <v>60</v>
      </c>
      <c r="I1" s="47" t="s">
        <v>62</v>
      </c>
      <c r="J1" s="48" t="s">
        <v>67</v>
      </c>
      <c r="K1" s="52" t="s">
        <v>66</v>
      </c>
      <c r="L1" s="53" t="s">
        <v>64</v>
      </c>
      <c r="M1" s="54" t="s">
        <v>68</v>
      </c>
      <c r="N1" s="37"/>
    </row>
    <row r="2" spans="1:14">
      <c r="A2" t="s">
        <v>87</v>
      </c>
      <c r="B2" t="s">
        <v>88</v>
      </c>
      <c r="C2" t="s">
        <v>89</v>
      </c>
      <c r="D2" s="59">
        <v>0.85845588235294112</v>
      </c>
      <c r="E2">
        <v>30100</v>
      </c>
      <c r="F2" s="50">
        <v>16550</v>
      </c>
      <c r="G2" s="51">
        <v>13550</v>
      </c>
      <c r="H2" s="49">
        <v>31780</v>
      </c>
      <c r="I2" s="47">
        <v>10515.96</v>
      </c>
      <c r="J2" s="48">
        <v>12195.96</v>
      </c>
      <c r="K2" s="52">
        <v>6034.0400000000009</v>
      </c>
      <c r="L2" s="53">
        <v>15230</v>
      </c>
      <c r="M2" s="54">
        <v>4354.0400000000009</v>
      </c>
    </row>
    <row r="3" spans="1:14">
      <c r="A3" t="s">
        <v>87</v>
      </c>
      <c r="B3" t="s">
        <v>88</v>
      </c>
      <c r="C3" t="s">
        <v>90</v>
      </c>
      <c r="D3" s="59">
        <v>0.42307692307692307</v>
      </c>
      <c r="E3">
        <v>29500</v>
      </c>
      <c r="F3" s="50">
        <v>14950</v>
      </c>
      <c r="G3" s="51">
        <v>14550</v>
      </c>
      <c r="H3" s="49">
        <v>31380</v>
      </c>
      <c r="I3" s="47">
        <v>10428.6</v>
      </c>
      <c r="J3" s="48">
        <v>12308.6</v>
      </c>
      <c r="K3" s="52">
        <v>4521.3999999999996</v>
      </c>
      <c r="L3" s="53">
        <v>16430</v>
      </c>
      <c r="M3" s="54">
        <v>2641.3999999999996</v>
      </c>
    </row>
    <row r="4" spans="1:14">
      <c r="A4" t="s">
        <v>87</v>
      </c>
      <c r="B4" t="s">
        <v>88</v>
      </c>
      <c r="C4" t="s">
        <v>91</v>
      </c>
      <c r="D4" s="59">
        <v>0.56172839506172845</v>
      </c>
      <c r="E4">
        <v>30100</v>
      </c>
      <c r="F4" s="50">
        <v>16240</v>
      </c>
      <c r="G4" s="51">
        <v>13860</v>
      </c>
      <c r="H4" s="49">
        <v>31460</v>
      </c>
      <c r="I4" s="47">
        <v>10515.96</v>
      </c>
      <c r="J4" s="48">
        <v>11875.96</v>
      </c>
      <c r="K4" s="52">
        <v>5724.0400000000009</v>
      </c>
      <c r="L4" s="53">
        <v>15220</v>
      </c>
      <c r="M4" s="54">
        <v>4364.0400000000009</v>
      </c>
    </row>
    <row r="5" spans="1:14">
      <c r="A5" t="s">
        <v>87</v>
      </c>
      <c r="B5" t="s">
        <v>88</v>
      </c>
      <c r="C5" t="s">
        <v>92</v>
      </c>
      <c r="D5" s="59">
        <v>0.49169435215946838</v>
      </c>
      <c r="E5">
        <v>21900</v>
      </c>
      <c r="F5" s="50">
        <v>10740</v>
      </c>
      <c r="G5" s="51">
        <v>11160</v>
      </c>
      <c r="H5" s="49">
        <v>23180</v>
      </c>
      <c r="I5" s="47">
        <v>5156.0600000000004</v>
      </c>
      <c r="J5" s="48">
        <v>6436.06</v>
      </c>
      <c r="K5" s="52">
        <v>5583.94</v>
      </c>
      <c r="L5" s="53">
        <v>12440</v>
      </c>
      <c r="M5" s="54">
        <v>4303.9399999999996</v>
      </c>
    </row>
    <row r="6" spans="1:14">
      <c r="A6" t="s">
        <v>87</v>
      </c>
      <c r="B6" t="s">
        <v>88</v>
      </c>
      <c r="C6" t="s">
        <v>93</v>
      </c>
      <c r="D6" s="59">
        <v>0.28541882109617372</v>
      </c>
      <c r="E6">
        <v>21900</v>
      </c>
      <c r="F6" s="50">
        <v>14810</v>
      </c>
      <c r="G6" s="51">
        <v>7090</v>
      </c>
      <c r="H6" s="49">
        <v>23680</v>
      </c>
      <c r="I6" s="47">
        <v>6180.72</v>
      </c>
      <c r="J6" s="48">
        <v>7960.72</v>
      </c>
      <c r="K6" s="52">
        <v>8629.2799999999988</v>
      </c>
      <c r="L6" s="53">
        <v>8870</v>
      </c>
      <c r="M6" s="54">
        <v>6849.28</v>
      </c>
    </row>
    <row r="7" spans="1:14">
      <c r="A7" t="s">
        <v>87</v>
      </c>
      <c r="B7" t="s">
        <v>88</v>
      </c>
      <c r="C7" t="s">
        <v>94</v>
      </c>
      <c r="D7" s="59">
        <v>0.79279125384352578</v>
      </c>
      <c r="E7">
        <v>22500</v>
      </c>
      <c r="F7" s="50">
        <v>13240</v>
      </c>
      <c r="G7" s="51">
        <v>9260</v>
      </c>
      <c r="H7" s="49">
        <v>23600</v>
      </c>
      <c r="I7" s="47">
        <v>8142.6799999999994</v>
      </c>
      <c r="J7" s="48">
        <v>9242.68</v>
      </c>
      <c r="K7" s="52">
        <v>5097.3200000000006</v>
      </c>
      <c r="L7" s="53">
        <v>10360</v>
      </c>
      <c r="M7" s="54">
        <v>3997.3199999999997</v>
      </c>
    </row>
    <row r="8" spans="1:14">
      <c r="A8" t="s">
        <v>87</v>
      </c>
      <c r="B8" t="s">
        <v>88</v>
      </c>
      <c r="C8" t="s">
        <v>95</v>
      </c>
      <c r="D8" s="59">
        <v>0.76203966005665724</v>
      </c>
      <c r="E8">
        <v>22500</v>
      </c>
      <c r="F8" s="50">
        <v>13760</v>
      </c>
      <c r="G8" s="51">
        <v>8740</v>
      </c>
      <c r="H8" s="49">
        <v>24770</v>
      </c>
      <c r="I8" s="47">
        <v>8142.6799999999994</v>
      </c>
      <c r="J8" s="48">
        <v>10412.68</v>
      </c>
      <c r="K8" s="52">
        <v>5617.3200000000006</v>
      </c>
      <c r="L8" s="53">
        <v>11010</v>
      </c>
      <c r="M8" s="54">
        <v>3347.3199999999997</v>
      </c>
    </row>
    <row r="9" spans="1:14">
      <c r="A9" t="s">
        <v>87</v>
      </c>
      <c r="B9" t="s">
        <v>88</v>
      </c>
      <c r="C9" t="s">
        <v>96</v>
      </c>
      <c r="D9" s="59">
        <v>0.80538922155688619</v>
      </c>
      <c r="E9">
        <v>22500</v>
      </c>
      <c r="F9" s="50">
        <v>13760</v>
      </c>
      <c r="G9" s="51">
        <v>8740</v>
      </c>
      <c r="H9" s="49">
        <v>23620</v>
      </c>
      <c r="I9" s="47">
        <v>8142.6799999999994</v>
      </c>
      <c r="J9" s="48">
        <v>9262.68</v>
      </c>
      <c r="K9" s="52">
        <v>5617.3200000000006</v>
      </c>
      <c r="L9" s="53">
        <v>9860</v>
      </c>
      <c r="M9" s="54">
        <v>4497.32</v>
      </c>
    </row>
    <row r="10" spans="1:14">
      <c r="A10" t="s">
        <v>87</v>
      </c>
      <c r="B10" t="s">
        <v>88</v>
      </c>
      <c r="C10" t="s">
        <v>97</v>
      </c>
      <c r="D10" s="59">
        <v>0.56825568797399784</v>
      </c>
      <c r="E10">
        <v>22500</v>
      </c>
      <c r="F10" s="50">
        <v>13470</v>
      </c>
      <c r="G10" s="51">
        <v>9030</v>
      </c>
      <c r="H10" s="49">
        <v>23780</v>
      </c>
      <c r="I10" s="47">
        <v>8142.6799999999994</v>
      </c>
      <c r="J10" s="48">
        <v>9422.68</v>
      </c>
      <c r="K10" s="52">
        <v>5327.3200000000006</v>
      </c>
      <c r="L10" s="53">
        <v>10310</v>
      </c>
      <c r="M10" s="54">
        <v>4047.3199999999997</v>
      </c>
    </row>
    <row r="11" spans="1:14">
      <c r="A11" t="s">
        <v>87</v>
      </c>
      <c r="B11" t="s">
        <v>88</v>
      </c>
      <c r="C11" t="s">
        <v>98</v>
      </c>
      <c r="D11" s="59">
        <v>0.65675241157556274</v>
      </c>
      <c r="E11">
        <v>30100</v>
      </c>
      <c r="F11" s="50">
        <v>15850</v>
      </c>
      <c r="G11" s="51">
        <v>14250</v>
      </c>
      <c r="H11" s="49">
        <v>31520</v>
      </c>
      <c r="I11" s="47">
        <v>10399.48</v>
      </c>
      <c r="J11" s="48">
        <v>11819.48</v>
      </c>
      <c r="K11" s="52">
        <v>5450.52</v>
      </c>
      <c r="L11" s="53">
        <v>15670</v>
      </c>
      <c r="M11" s="54">
        <v>4030.5200000000004</v>
      </c>
    </row>
    <row r="12" spans="1:14">
      <c r="A12" t="s">
        <v>87</v>
      </c>
      <c r="B12" t="s">
        <v>88</v>
      </c>
      <c r="C12" t="s">
        <v>99</v>
      </c>
      <c r="D12" s="59">
        <v>0.57352941176470584</v>
      </c>
      <c r="E12">
        <v>30800</v>
      </c>
      <c r="F12" s="50">
        <v>17540</v>
      </c>
      <c r="G12" s="51">
        <v>13260</v>
      </c>
      <c r="H12" s="49">
        <v>32780</v>
      </c>
      <c r="I12" s="47">
        <v>12126.659999999998</v>
      </c>
      <c r="J12" s="48">
        <v>14106.659999999998</v>
      </c>
      <c r="K12" s="52">
        <v>5413.340000000002</v>
      </c>
      <c r="L12" s="53">
        <v>15240</v>
      </c>
      <c r="M12" s="54">
        <v>3433.340000000002</v>
      </c>
    </row>
    <row r="13" spans="1:14">
      <c r="A13" t="s">
        <v>87</v>
      </c>
      <c r="B13" t="s">
        <v>88</v>
      </c>
      <c r="C13" t="s">
        <v>100</v>
      </c>
      <c r="D13" s="59">
        <v>0.29921259842519687</v>
      </c>
      <c r="E13">
        <v>34600</v>
      </c>
      <c r="F13" s="50">
        <v>19850</v>
      </c>
      <c r="G13" s="51">
        <v>14750</v>
      </c>
      <c r="H13" s="49">
        <v>36340</v>
      </c>
      <c r="I13" s="47">
        <v>14909.44</v>
      </c>
      <c r="J13" s="48">
        <v>16649.440000000002</v>
      </c>
      <c r="K13" s="52">
        <v>4940.5599999999995</v>
      </c>
      <c r="L13" s="53">
        <v>16490</v>
      </c>
      <c r="M13" s="54">
        <v>3200.5599999999977</v>
      </c>
    </row>
    <row r="14" spans="1:14">
      <c r="A14" t="s">
        <v>87</v>
      </c>
      <c r="B14" t="s">
        <v>88</v>
      </c>
      <c r="C14" t="s">
        <v>101</v>
      </c>
      <c r="D14" s="59">
        <v>0.33913043478260868</v>
      </c>
      <c r="E14">
        <v>34600</v>
      </c>
      <c r="F14" s="50">
        <v>20850</v>
      </c>
      <c r="G14" s="51">
        <v>13750</v>
      </c>
      <c r="H14" s="49">
        <v>36640</v>
      </c>
      <c r="I14" s="47">
        <v>14909.44</v>
      </c>
      <c r="J14" s="48">
        <v>16949.440000000002</v>
      </c>
      <c r="K14" s="52">
        <v>5940.5599999999995</v>
      </c>
      <c r="L14" s="53">
        <v>15790</v>
      </c>
      <c r="M14" s="54">
        <v>3900.5599999999977</v>
      </c>
    </row>
    <row r="15" spans="1:14">
      <c r="A15" t="s">
        <v>87</v>
      </c>
      <c r="B15" t="s">
        <v>88</v>
      </c>
      <c r="C15" t="s">
        <v>102</v>
      </c>
      <c r="D15" s="59">
        <v>3.7335285505124452E-2</v>
      </c>
      <c r="E15">
        <v>36700</v>
      </c>
      <c r="F15" s="50">
        <v>21800</v>
      </c>
      <c r="G15" s="51">
        <v>14900</v>
      </c>
      <c r="H15" s="49">
        <v>37630</v>
      </c>
      <c r="I15" s="47">
        <v>16578.379999999997</v>
      </c>
      <c r="J15" s="48">
        <v>17508.379999999997</v>
      </c>
      <c r="K15" s="52">
        <v>5221.6200000000026</v>
      </c>
      <c r="L15" s="53">
        <v>15830</v>
      </c>
      <c r="M15" s="54">
        <v>4291.6200000000026</v>
      </c>
    </row>
    <row r="16" spans="1:14">
      <c r="A16" t="s">
        <v>87</v>
      </c>
      <c r="B16" t="s">
        <v>88</v>
      </c>
      <c r="C16" t="s">
        <v>103</v>
      </c>
      <c r="D16" s="59">
        <v>0.22791519434628973</v>
      </c>
      <c r="E16">
        <v>36700</v>
      </c>
      <c r="F16" s="50">
        <v>20580</v>
      </c>
      <c r="G16" s="51">
        <v>16120</v>
      </c>
      <c r="H16" s="49">
        <v>39680</v>
      </c>
      <c r="I16" s="47">
        <v>16578.379999999997</v>
      </c>
      <c r="J16" s="48">
        <v>19558.379999999997</v>
      </c>
      <c r="K16" s="52">
        <v>4001.6200000000026</v>
      </c>
      <c r="L16" s="53">
        <v>19100</v>
      </c>
      <c r="M16" s="54">
        <v>1021.6200000000026</v>
      </c>
    </row>
    <row r="17" spans="1:13">
      <c r="A17" t="s">
        <v>87</v>
      </c>
      <c r="B17" t="s">
        <v>88</v>
      </c>
      <c r="C17" t="s">
        <v>104</v>
      </c>
      <c r="D17" s="59">
        <v>3.2454361054766734E-2</v>
      </c>
      <c r="E17">
        <v>38900</v>
      </c>
      <c r="F17" s="50">
        <v>23420</v>
      </c>
      <c r="G17" s="51">
        <v>15480</v>
      </c>
      <c r="H17" s="49">
        <v>40360</v>
      </c>
      <c r="I17" s="47">
        <v>17837.82</v>
      </c>
      <c r="J17" s="48">
        <v>19297.82</v>
      </c>
      <c r="K17" s="52">
        <v>5582.18</v>
      </c>
      <c r="L17" s="53">
        <v>16940</v>
      </c>
      <c r="M17" s="54">
        <v>4122.18</v>
      </c>
    </row>
    <row r="18" spans="1:13">
      <c r="A18" t="s">
        <v>105</v>
      </c>
      <c r="B18" t="s">
        <v>106</v>
      </c>
      <c r="C18" t="s">
        <v>111</v>
      </c>
      <c r="D18" s="59">
        <v>0.9200661521499448</v>
      </c>
      <c r="E18">
        <v>18100</v>
      </c>
      <c r="F18" s="50">
        <v>10060</v>
      </c>
      <c r="G18" s="51">
        <v>8040</v>
      </c>
      <c r="H18" s="49">
        <v>19700</v>
      </c>
      <c r="I18" s="47">
        <v>5301.66</v>
      </c>
      <c r="J18" s="48">
        <v>6901.66</v>
      </c>
      <c r="K18" s="52">
        <v>4758.34</v>
      </c>
      <c r="L18" s="53">
        <v>9640</v>
      </c>
      <c r="M18" s="54">
        <v>3158.34</v>
      </c>
    </row>
    <row r="19" spans="1:13">
      <c r="A19" t="s">
        <v>105</v>
      </c>
      <c r="B19" t="s">
        <v>137</v>
      </c>
      <c r="C19" t="s">
        <v>107</v>
      </c>
      <c r="D19" s="59">
        <v>0.97435897435897434</v>
      </c>
      <c r="E19">
        <v>22500</v>
      </c>
      <c r="F19" s="50">
        <v>15380</v>
      </c>
      <c r="G19" s="51">
        <v>7120</v>
      </c>
      <c r="H19" s="49">
        <v>27760</v>
      </c>
      <c r="I19" s="47">
        <v>8142.6799999999994</v>
      </c>
      <c r="J19" s="48">
        <v>13402.68</v>
      </c>
      <c r="K19" s="52">
        <v>7237.3200000000006</v>
      </c>
      <c r="L19" s="53">
        <v>12380</v>
      </c>
      <c r="M19" s="54">
        <v>1977.3199999999997</v>
      </c>
    </row>
    <row r="20" spans="1:13">
      <c r="A20" t="s">
        <v>105</v>
      </c>
      <c r="B20" t="s">
        <v>137</v>
      </c>
      <c r="C20" t="s">
        <v>108</v>
      </c>
      <c r="D20" s="59">
        <v>0.98795180722891573</v>
      </c>
      <c r="E20">
        <v>22500</v>
      </c>
      <c r="F20" s="50">
        <v>16480</v>
      </c>
      <c r="G20" s="51">
        <v>6020</v>
      </c>
      <c r="H20" s="49">
        <v>26140</v>
      </c>
      <c r="I20" s="47">
        <v>8142.6799999999994</v>
      </c>
      <c r="J20" s="48">
        <v>11782.68</v>
      </c>
      <c r="K20" s="52">
        <v>8337.32</v>
      </c>
      <c r="L20" s="53">
        <v>9660</v>
      </c>
      <c r="M20" s="54">
        <v>4697.32</v>
      </c>
    </row>
    <row r="21" spans="1:13">
      <c r="A21" t="s">
        <v>105</v>
      </c>
      <c r="B21" t="s">
        <v>137</v>
      </c>
      <c r="C21" t="s">
        <v>109</v>
      </c>
      <c r="D21" s="59">
        <v>0.96969696969696972</v>
      </c>
      <c r="E21">
        <v>22500</v>
      </c>
      <c r="F21" s="50">
        <v>16480</v>
      </c>
      <c r="G21" s="51">
        <v>6020</v>
      </c>
      <c r="H21" s="49">
        <v>27440</v>
      </c>
      <c r="I21" s="47">
        <v>8142.6799999999994</v>
      </c>
      <c r="J21" s="48">
        <v>13082.68</v>
      </c>
      <c r="K21" s="52">
        <v>8337.32</v>
      </c>
      <c r="L21" s="53">
        <v>10960</v>
      </c>
      <c r="M21" s="54">
        <v>3397.3199999999997</v>
      </c>
    </row>
    <row r="22" spans="1:13">
      <c r="A22" t="s">
        <v>105</v>
      </c>
      <c r="B22" t="s">
        <v>137</v>
      </c>
      <c r="C22" t="s">
        <v>110</v>
      </c>
      <c r="D22" s="59">
        <v>0.97368421052631571</v>
      </c>
      <c r="E22">
        <v>22500</v>
      </c>
      <c r="F22" s="50">
        <v>14280</v>
      </c>
      <c r="G22" s="51">
        <v>8220</v>
      </c>
      <c r="H22" s="49">
        <v>24790</v>
      </c>
      <c r="I22" s="47">
        <v>8142.6799999999994</v>
      </c>
      <c r="J22" s="48">
        <v>10432.68</v>
      </c>
      <c r="K22" s="52">
        <v>6137.3200000000006</v>
      </c>
      <c r="L22" s="53">
        <v>10510</v>
      </c>
      <c r="M22" s="54">
        <v>3847.3199999999997</v>
      </c>
    </row>
    <row r="23" spans="1:13">
      <c r="A23" t="s">
        <v>105</v>
      </c>
      <c r="B23" t="s">
        <v>137</v>
      </c>
      <c r="C23" t="s">
        <v>111</v>
      </c>
      <c r="D23" s="59">
        <v>0.93515981735159814</v>
      </c>
      <c r="E23">
        <v>22500</v>
      </c>
      <c r="F23" s="50">
        <v>13240</v>
      </c>
      <c r="G23" s="51">
        <v>9260</v>
      </c>
      <c r="H23" s="49">
        <v>24960</v>
      </c>
      <c r="I23" s="47">
        <v>8142.6799999999994</v>
      </c>
      <c r="J23" s="48">
        <v>10602.68</v>
      </c>
      <c r="K23" s="52">
        <v>5097.3200000000006</v>
      </c>
      <c r="L23" s="53">
        <v>11720</v>
      </c>
      <c r="M23" s="54">
        <v>2637.3199999999997</v>
      </c>
    </row>
    <row r="24" spans="1:13">
      <c r="A24" t="s">
        <v>105</v>
      </c>
      <c r="B24" t="s">
        <v>137</v>
      </c>
      <c r="C24" t="s">
        <v>112</v>
      </c>
      <c r="D24" s="59">
        <v>0.96827495042961009</v>
      </c>
      <c r="E24">
        <v>22500</v>
      </c>
      <c r="F24" s="50">
        <v>12710</v>
      </c>
      <c r="G24" s="51">
        <v>9790</v>
      </c>
      <c r="H24" s="49">
        <v>24460</v>
      </c>
      <c r="I24" s="47">
        <v>8142.6799999999994</v>
      </c>
      <c r="J24" s="48">
        <v>10102.68</v>
      </c>
      <c r="K24" s="52">
        <v>4567.3200000000006</v>
      </c>
      <c r="L24" s="53">
        <v>11750</v>
      </c>
      <c r="M24" s="54">
        <v>2607.3199999999997</v>
      </c>
    </row>
    <row r="25" spans="1:13">
      <c r="A25" t="s">
        <v>105</v>
      </c>
      <c r="B25" t="s">
        <v>137</v>
      </c>
      <c r="C25" t="s">
        <v>113</v>
      </c>
      <c r="D25" s="59">
        <v>0.97428139183055973</v>
      </c>
      <c r="E25">
        <v>22500</v>
      </c>
      <c r="F25" s="50">
        <v>12080</v>
      </c>
      <c r="G25" s="51">
        <v>10420</v>
      </c>
      <c r="H25" s="49">
        <v>24250</v>
      </c>
      <c r="I25" s="47">
        <v>8142.6799999999994</v>
      </c>
      <c r="J25" s="48">
        <v>9892.68</v>
      </c>
      <c r="K25" s="52">
        <v>3937.3200000000006</v>
      </c>
      <c r="L25" s="53">
        <v>12170</v>
      </c>
      <c r="M25" s="54">
        <v>2187.3199999999997</v>
      </c>
    </row>
    <row r="26" spans="1:13">
      <c r="A26" t="s">
        <v>105</v>
      </c>
      <c r="B26" t="s">
        <v>114</v>
      </c>
      <c r="C26" t="s">
        <v>107</v>
      </c>
      <c r="D26" s="59">
        <v>0.78169014084507038</v>
      </c>
      <c r="E26">
        <v>22500</v>
      </c>
      <c r="F26" s="50">
        <v>16690</v>
      </c>
      <c r="G26" s="51">
        <v>5810</v>
      </c>
      <c r="H26" s="49">
        <v>26020</v>
      </c>
      <c r="I26" s="47">
        <v>8142.6799999999994</v>
      </c>
      <c r="J26" s="48">
        <v>11662.68</v>
      </c>
      <c r="K26" s="52">
        <v>8547.32</v>
      </c>
      <c r="L26" s="53">
        <v>9330</v>
      </c>
      <c r="M26" s="54">
        <v>5027.32</v>
      </c>
    </row>
    <row r="27" spans="1:13">
      <c r="A27" t="s">
        <v>105</v>
      </c>
      <c r="B27" t="s">
        <v>114</v>
      </c>
      <c r="C27" t="s">
        <v>108</v>
      </c>
      <c r="D27" s="59">
        <v>0.79331306990881456</v>
      </c>
      <c r="E27">
        <v>22500</v>
      </c>
      <c r="F27" s="50">
        <v>15590</v>
      </c>
      <c r="G27" s="51">
        <v>6910</v>
      </c>
      <c r="H27" s="49">
        <v>26900</v>
      </c>
      <c r="I27" s="47">
        <v>8142.6799999999994</v>
      </c>
      <c r="J27" s="48">
        <v>12542.68</v>
      </c>
      <c r="K27" s="52">
        <v>7447.3200000000006</v>
      </c>
      <c r="L27" s="53">
        <v>11310</v>
      </c>
      <c r="M27" s="54">
        <v>3047.3199999999997</v>
      </c>
    </row>
    <row r="28" spans="1:13">
      <c r="A28" t="s">
        <v>105</v>
      </c>
      <c r="B28" t="s">
        <v>114</v>
      </c>
      <c r="C28" t="s">
        <v>109</v>
      </c>
      <c r="D28" s="59">
        <v>0.8484848484848484</v>
      </c>
      <c r="E28">
        <v>22500</v>
      </c>
      <c r="F28" s="50">
        <v>16690</v>
      </c>
      <c r="G28" s="51">
        <v>5810</v>
      </c>
      <c r="H28" s="49">
        <v>26020</v>
      </c>
      <c r="I28" s="47">
        <v>8142.6799999999994</v>
      </c>
      <c r="J28" s="48">
        <v>11662.68</v>
      </c>
      <c r="K28" s="52">
        <v>8547.32</v>
      </c>
      <c r="L28" s="53">
        <v>9330</v>
      </c>
      <c r="M28" s="54">
        <v>5027.32</v>
      </c>
    </row>
    <row r="29" spans="1:13">
      <c r="A29" t="s">
        <v>105</v>
      </c>
      <c r="B29" t="s">
        <v>114</v>
      </c>
      <c r="C29" t="s">
        <v>110</v>
      </c>
      <c r="D29" s="59">
        <v>0.81623277182235843</v>
      </c>
      <c r="E29">
        <v>22500</v>
      </c>
      <c r="F29" s="50">
        <v>14800</v>
      </c>
      <c r="G29" s="51">
        <v>7700</v>
      </c>
      <c r="H29" s="49">
        <v>24670</v>
      </c>
      <c r="I29" s="47">
        <v>8142.6799999999994</v>
      </c>
      <c r="J29" s="48">
        <v>10312.68</v>
      </c>
      <c r="K29" s="52">
        <v>6657.3200000000006</v>
      </c>
      <c r="L29" s="53">
        <v>9870</v>
      </c>
      <c r="M29" s="54">
        <v>4487.32</v>
      </c>
    </row>
    <row r="30" spans="1:13">
      <c r="A30" t="s">
        <v>105</v>
      </c>
      <c r="B30" t="s">
        <v>114</v>
      </c>
      <c r="C30" t="s">
        <v>111</v>
      </c>
      <c r="D30" s="59">
        <v>0.63725910064239821</v>
      </c>
      <c r="E30">
        <v>22500</v>
      </c>
      <c r="F30" s="50">
        <v>13760</v>
      </c>
      <c r="G30" s="51">
        <v>8740</v>
      </c>
      <c r="H30" s="49">
        <v>24390</v>
      </c>
      <c r="I30" s="47">
        <v>8142.6799999999994</v>
      </c>
      <c r="J30" s="48">
        <v>10032.68</v>
      </c>
      <c r="K30" s="52">
        <v>5617.3200000000006</v>
      </c>
      <c r="L30" s="53">
        <v>10630</v>
      </c>
      <c r="M30" s="54">
        <v>3727.3199999999997</v>
      </c>
    </row>
    <row r="31" spans="1:13">
      <c r="A31" t="s">
        <v>105</v>
      </c>
      <c r="B31" t="s">
        <v>114</v>
      </c>
      <c r="C31" t="s">
        <v>112</v>
      </c>
      <c r="D31" s="59">
        <v>0.7294639749390881</v>
      </c>
      <c r="E31">
        <v>22500</v>
      </c>
      <c r="F31" s="50">
        <v>13240</v>
      </c>
      <c r="G31" s="51">
        <v>9260</v>
      </c>
      <c r="H31" s="49">
        <v>23600</v>
      </c>
      <c r="I31" s="47">
        <v>8142.6799999999994</v>
      </c>
      <c r="J31" s="48">
        <v>9242.68</v>
      </c>
      <c r="K31" s="52">
        <v>5097.3200000000006</v>
      </c>
      <c r="L31" s="53">
        <v>10360</v>
      </c>
      <c r="M31" s="54">
        <v>3997.3199999999997</v>
      </c>
    </row>
    <row r="32" spans="1:13">
      <c r="A32" t="s">
        <v>105</v>
      </c>
      <c r="B32" t="s">
        <v>114</v>
      </c>
      <c r="C32" t="s">
        <v>113</v>
      </c>
      <c r="D32" s="59">
        <v>0.79190593382553998</v>
      </c>
      <c r="E32">
        <v>22500</v>
      </c>
      <c r="F32" s="50">
        <v>12920</v>
      </c>
      <c r="G32" s="51">
        <v>9580</v>
      </c>
      <c r="H32" s="49">
        <v>23390</v>
      </c>
      <c r="I32" s="47">
        <v>8142.6799999999994</v>
      </c>
      <c r="J32" s="48">
        <v>9032.68</v>
      </c>
      <c r="K32" s="52">
        <v>4777.3200000000006</v>
      </c>
      <c r="L32" s="53">
        <v>10470</v>
      </c>
      <c r="M32" s="54">
        <v>3887.3199999999997</v>
      </c>
    </row>
    <row r="33" spans="1:13">
      <c r="A33" t="s">
        <v>105</v>
      </c>
      <c r="B33" t="s">
        <v>115</v>
      </c>
      <c r="C33" t="s">
        <v>107</v>
      </c>
      <c r="D33" s="59">
        <v>0.87769784172661869</v>
      </c>
      <c r="E33">
        <v>22500</v>
      </c>
      <c r="F33" s="50">
        <v>16260</v>
      </c>
      <c r="G33" s="51">
        <v>6240</v>
      </c>
      <c r="H33" s="49">
        <v>26960</v>
      </c>
      <c r="I33" s="47">
        <v>8142.6799999999994</v>
      </c>
      <c r="J33" s="48">
        <v>12602.68</v>
      </c>
      <c r="K33" s="52">
        <v>8117.3200000000006</v>
      </c>
      <c r="L33" s="53">
        <v>10700</v>
      </c>
      <c r="M33" s="54">
        <v>3657.3199999999997</v>
      </c>
    </row>
    <row r="34" spans="1:13">
      <c r="A34" t="s">
        <v>105</v>
      </c>
      <c r="B34" t="s">
        <v>115</v>
      </c>
      <c r="C34" t="s">
        <v>108</v>
      </c>
      <c r="D34" s="59">
        <v>0.89830508474576276</v>
      </c>
      <c r="E34">
        <v>22500</v>
      </c>
      <c r="F34" s="50">
        <v>17360</v>
      </c>
      <c r="G34" s="51">
        <v>5140</v>
      </c>
      <c r="H34" s="49">
        <v>25340</v>
      </c>
      <c r="I34" s="47">
        <v>8142.6799999999994</v>
      </c>
      <c r="J34" s="48">
        <v>10982.68</v>
      </c>
      <c r="K34" s="52">
        <v>9217.32</v>
      </c>
      <c r="L34" s="53">
        <v>7980</v>
      </c>
      <c r="M34" s="54">
        <v>6377.32</v>
      </c>
    </row>
    <row r="35" spans="1:13">
      <c r="A35" t="s">
        <v>105</v>
      </c>
      <c r="B35" t="s">
        <v>115</v>
      </c>
      <c r="C35" t="s">
        <v>109</v>
      </c>
      <c r="D35" s="59">
        <v>0.88800000000000001</v>
      </c>
      <c r="E35">
        <v>22500</v>
      </c>
      <c r="F35" s="50">
        <v>17000</v>
      </c>
      <c r="G35" s="51">
        <v>5500</v>
      </c>
      <c r="H35" s="49">
        <v>26040</v>
      </c>
      <c r="I35" s="47">
        <v>8142.6799999999994</v>
      </c>
      <c r="J35" s="48">
        <v>11682.68</v>
      </c>
      <c r="K35" s="52">
        <v>8857.32</v>
      </c>
      <c r="L35" s="53">
        <v>9040</v>
      </c>
      <c r="M35" s="54">
        <v>5317.32</v>
      </c>
    </row>
    <row r="36" spans="1:13">
      <c r="A36" t="s">
        <v>105</v>
      </c>
      <c r="B36" t="s">
        <v>115</v>
      </c>
      <c r="C36" t="s">
        <v>110</v>
      </c>
      <c r="D36" s="59">
        <v>0.88888888888888884</v>
      </c>
      <c r="E36">
        <v>22500</v>
      </c>
      <c r="F36" s="50">
        <v>15120</v>
      </c>
      <c r="G36" s="51">
        <v>7380</v>
      </c>
      <c r="H36" s="49">
        <v>23990</v>
      </c>
      <c r="I36" s="47">
        <v>8142.6799999999994</v>
      </c>
      <c r="J36" s="48">
        <v>9632.68</v>
      </c>
      <c r="K36" s="52">
        <v>6977.3200000000006</v>
      </c>
      <c r="L36" s="53">
        <v>8870</v>
      </c>
      <c r="M36" s="54">
        <v>5487.32</v>
      </c>
    </row>
    <row r="37" spans="1:13">
      <c r="A37" t="s">
        <v>105</v>
      </c>
      <c r="B37" t="s">
        <v>115</v>
      </c>
      <c r="C37" t="s">
        <v>111</v>
      </c>
      <c r="D37" s="59">
        <v>0.73230769230769222</v>
      </c>
      <c r="E37">
        <v>22500</v>
      </c>
      <c r="F37" s="50">
        <v>14080</v>
      </c>
      <c r="G37" s="51">
        <v>8420</v>
      </c>
      <c r="H37" s="49">
        <v>24160</v>
      </c>
      <c r="I37" s="47">
        <v>8142.6799999999994</v>
      </c>
      <c r="J37" s="48">
        <v>9802.68</v>
      </c>
      <c r="K37" s="52">
        <v>5937.3200000000006</v>
      </c>
      <c r="L37" s="53">
        <v>10080</v>
      </c>
      <c r="M37" s="54">
        <v>4277.32</v>
      </c>
    </row>
    <row r="38" spans="1:13">
      <c r="A38" t="s">
        <v>105</v>
      </c>
      <c r="B38" t="s">
        <v>115</v>
      </c>
      <c r="C38" t="s">
        <v>112</v>
      </c>
      <c r="D38" s="59">
        <v>0.75170127377421037</v>
      </c>
      <c r="E38">
        <v>22500</v>
      </c>
      <c r="F38" s="50">
        <v>13760</v>
      </c>
      <c r="G38" s="51">
        <v>8740</v>
      </c>
      <c r="H38" s="49">
        <v>23620</v>
      </c>
      <c r="I38" s="47">
        <v>8142.6799999999994</v>
      </c>
      <c r="J38" s="48">
        <v>9262.68</v>
      </c>
      <c r="K38" s="52">
        <v>5617.3200000000006</v>
      </c>
      <c r="L38" s="53">
        <v>9860</v>
      </c>
      <c r="M38" s="54">
        <v>4497.32</v>
      </c>
    </row>
    <row r="39" spans="1:13">
      <c r="A39" t="s">
        <v>105</v>
      </c>
      <c r="B39" t="s">
        <v>115</v>
      </c>
      <c r="C39" t="s">
        <v>113</v>
      </c>
      <c r="D39" s="59">
        <v>0.87579774177712322</v>
      </c>
      <c r="E39">
        <v>22500</v>
      </c>
      <c r="F39" s="50">
        <v>13450</v>
      </c>
      <c r="G39" s="51">
        <v>9050</v>
      </c>
      <c r="H39" s="49">
        <v>23450</v>
      </c>
      <c r="I39" s="47">
        <v>8142.6799999999994</v>
      </c>
      <c r="J39" s="48">
        <v>9092.68</v>
      </c>
      <c r="K39" s="52">
        <v>5307.3200000000006</v>
      </c>
      <c r="L39" s="53">
        <v>10000</v>
      </c>
      <c r="M39" s="54">
        <v>4357.32</v>
      </c>
    </row>
    <row r="40" spans="1:13">
      <c r="A40" t="s">
        <v>105</v>
      </c>
      <c r="B40" t="s">
        <v>112</v>
      </c>
      <c r="C40" t="s">
        <v>116</v>
      </c>
      <c r="D40" s="59">
        <v>0.63088512241054617</v>
      </c>
      <c r="E40">
        <v>24600</v>
      </c>
      <c r="F40" s="50">
        <v>16610</v>
      </c>
      <c r="G40" s="51">
        <v>7990</v>
      </c>
      <c r="H40" s="49">
        <v>26180</v>
      </c>
      <c r="I40" s="47">
        <v>8202.74</v>
      </c>
      <c r="J40" s="48">
        <v>9782.74</v>
      </c>
      <c r="K40" s="52">
        <v>8407.26</v>
      </c>
      <c r="L40" s="53">
        <v>9570</v>
      </c>
      <c r="M40" s="54">
        <v>6827.26</v>
      </c>
    </row>
    <row r="41" spans="1:13">
      <c r="A41" t="s">
        <v>105</v>
      </c>
      <c r="B41" t="s">
        <v>112</v>
      </c>
      <c r="C41" t="s">
        <v>117</v>
      </c>
      <c r="D41" s="59">
        <v>0.2558659217877095</v>
      </c>
      <c r="E41">
        <v>31900</v>
      </c>
      <c r="F41" s="50">
        <v>18710</v>
      </c>
      <c r="G41" s="51">
        <v>13190</v>
      </c>
      <c r="H41" s="49">
        <v>32790</v>
      </c>
      <c r="I41" s="47">
        <v>12829.179999999998</v>
      </c>
      <c r="J41" s="48">
        <v>13719.179999999998</v>
      </c>
      <c r="K41" s="52">
        <v>5880.8200000000015</v>
      </c>
      <c r="L41" s="53">
        <v>14080</v>
      </c>
      <c r="M41" s="54">
        <v>4990.8200000000015</v>
      </c>
    </row>
    <row r="42" spans="1:13">
      <c r="A42" t="s">
        <v>105</v>
      </c>
      <c r="B42" t="s">
        <v>112</v>
      </c>
      <c r="C42" t="s">
        <v>118</v>
      </c>
      <c r="D42" s="59">
        <v>7.9476390836839647E-2</v>
      </c>
      <c r="E42">
        <v>36700</v>
      </c>
      <c r="F42" s="50">
        <v>21800</v>
      </c>
      <c r="G42" s="51">
        <v>14900</v>
      </c>
      <c r="H42" s="49">
        <v>37630</v>
      </c>
      <c r="I42" s="47">
        <v>16578.379999999997</v>
      </c>
      <c r="J42" s="48">
        <v>17508.379999999997</v>
      </c>
      <c r="K42" s="52">
        <v>5221.6200000000026</v>
      </c>
      <c r="L42" s="53">
        <v>15830</v>
      </c>
      <c r="M42" s="54">
        <v>4291.6200000000026</v>
      </c>
    </row>
    <row r="43" spans="1:13">
      <c r="A43" t="s">
        <v>105</v>
      </c>
      <c r="B43" t="s">
        <v>119</v>
      </c>
      <c r="C43" t="s">
        <v>112</v>
      </c>
      <c r="D43" s="59">
        <v>9.0225563909774445E-2</v>
      </c>
      <c r="E43">
        <v>31400</v>
      </c>
      <c r="F43" s="50">
        <v>18290</v>
      </c>
      <c r="G43" s="51">
        <v>13110</v>
      </c>
      <c r="H43" s="49">
        <v>32390</v>
      </c>
      <c r="I43" s="47">
        <v>12419.679999999998</v>
      </c>
      <c r="J43" s="48">
        <v>13409.679999999998</v>
      </c>
      <c r="K43" s="52">
        <v>5870.3200000000015</v>
      </c>
      <c r="L43" s="53">
        <v>14100</v>
      </c>
      <c r="M43" s="54">
        <v>4880.3200000000015</v>
      </c>
    </row>
    <row r="44" spans="1:13">
      <c r="A44" t="s">
        <v>105</v>
      </c>
      <c r="B44" t="s">
        <v>119</v>
      </c>
      <c r="C44" t="s">
        <v>111</v>
      </c>
      <c r="D44" s="59">
        <v>1.3888888888888888E-2</v>
      </c>
      <c r="E44">
        <v>31400</v>
      </c>
      <c r="F44" s="50">
        <v>18810</v>
      </c>
      <c r="G44" s="51">
        <v>12590</v>
      </c>
      <c r="H44" s="49">
        <v>32980</v>
      </c>
      <c r="I44" s="47">
        <v>12419.679999999998</v>
      </c>
      <c r="J44" s="48">
        <v>13999.679999999998</v>
      </c>
      <c r="K44" s="52">
        <v>6390.3200000000015</v>
      </c>
      <c r="L44" s="53">
        <v>14170</v>
      </c>
      <c r="M44" s="54">
        <v>4810.3200000000015</v>
      </c>
    </row>
    <row r="45" spans="1:13">
      <c r="A45" t="s">
        <v>105</v>
      </c>
      <c r="B45" t="s">
        <v>119</v>
      </c>
      <c r="C45" t="s">
        <v>110</v>
      </c>
      <c r="D45" s="59">
        <v>4.6511627906976744E-2</v>
      </c>
      <c r="E45">
        <v>31400</v>
      </c>
      <c r="F45" s="50">
        <v>17980</v>
      </c>
      <c r="G45" s="51">
        <v>13420</v>
      </c>
      <c r="H45" s="49">
        <v>32820</v>
      </c>
      <c r="I45" s="47">
        <v>12419.679999999998</v>
      </c>
      <c r="J45" s="48">
        <v>13839.679999999998</v>
      </c>
      <c r="K45" s="52">
        <v>5560.3200000000015</v>
      </c>
      <c r="L45" s="53">
        <v>14840</v>
      </c>
      <c r="M45" s="54">
        <v>4140.3200000000015</v>
      </c>
    </row>
    <row r="46" spans="1:13">
      <c r="A46" t="s">
        <v>105</v>
      </c>
      <c r="B46" t="s">
        <v>119</v>
      </c>
      <c r="C46" t="s">
        <v>108</v>
      </c>
      <c r="D46" s="59">
        <v>0.26666666666666666</v>
      </c>
      <c r="E46">
        <v>31400</v>
      </c>
      <c r="F46" s="50">
        <v>16590</v>
      </c>
      <c r="G46" s="51">
        <v>14810</v>
      </c>
      <c r="H46" s="49">
        <v>36290</v>
      </c>
      <c r="I46" s="47">
        <v>12419.679999999998</v>
      </c>
      <c r="J46" s="48">
        <v>17309.68</v>
      </c>
      <c r="K46" s="52">
        <v>4170.3200000000015</v>
      </c>
      <c r="L46" s="53">
        <v>19700</v>
      </c>
      <c r="M46" s="54">
        <v>-719.68000000000029</v>
      </c>
    </row>
    <row r="47" spans="1:13">
      <c r="A47" t="s">
        <v>105</v>
      </c>
      <c r="B47" t="s">
        <v>119</v>
      </c>
      <c r="C47" t="s">
        <v>107</v>
      </c>
      <c r="D47" s="59">
        <v>0.125</v>
      </c>
      <c r="E47">
        <v>31400</v>
      </c>
      <c r="F47" s="50">
        <v>20540</v>
      </c>
      <c r="G47" s="51">
        <v>10860</v>
      </c>
      <c r="H47" s="49">
        <v>35710</v>
      </c>
      <c r="I47" s="47">
        <v>12419.679999999998</v>
      </c>
      <c r="J47" s="48">
        <v>16729.68</v>
      </c>
      <c r="K47" s="52">
        <v>8120.3200000000015</v>
      </c>
      <c r="L47" s="53">
        <v>15170</v>
      </c>
      <c r="M47" s="54">
        <v>3810.3199999999997</v>
      </c>
    </row>
    <row r="48" spans="1:13">
      <c r="A48" t="s">
        <v>105</v>
      </c>
      <c r="B48" t="s">
        <v>119</v>
      </c>
      <c r="C48" t="s">
        <v>109</v>
      </c>
      <c r="D48" s="59">
        <v>0.1</v>
      </c>
      <c r="E48">
        <v>31400</v>
      </c>
      <c r="F48" s="50">
        <v>20400</v>
      </c>
      <c r="G48" s="51">
        <v>11000</v>
      </c>
      <c r="H48" s="49">
        <v>36290</v>
      </c>
      <c r="I48" s="47">
        <v>12419.679999999998</v>
      </c>
      <c r="J48" s="48">
        <v>17309.68</v>
      </c>
      <c r="K48" s="52">
        <v>7980.3200000000015</v>
      </c>
      <c r="L48" s="53">
        <v>15890</v>
      </c>
      <c r="M48" s="54">
        <v>3090.3199999999997</v>
      </c>
    </row>
    <row r="49" spans="1:13">
      <c r="A49" t="s">
        <v>105</v>
      </c>
      <c r="B49" t="s">
        <v>119</v>
      </c>
      <c r="C49" t="s">
        <v>113</v>
      </c>
      <c r="D49" s="59">
        <v>1.9230769230769232E-2</v>
      </c>
      <c r="E49">
        <v>31400</v>
      </c>
      <c r="F49" s="50">
        <v>18810</v>
      </c>
      <c r="G49" s="51">
        <v>12590</v>
      </c>
      <c r="H49" s="49">
        <v>32270</v>
      </c>
      <c r="I49" s="47">
        <v>12419.679999999998</v>
      </c>
      <c r="J49" s="48">
        <v>13289.679999999998</v>
      </c>
      <c r="K49" s="52">
        <v>6390.3200000000015</v>
      </c>
      <c r="L49" s="53">
        <v>13460</v>
      </c>
      <c r="M49" s="54">
        <v>5520.3200000000015</v>
      </c>
    </row>
    <row r="50" spans="1:13">
      <c r="A50" t="s">
        <v>105</v>
      </c>
      <c r="B50" t="s">
        <v>114</v>
      </c>
      <c r="C50" t="s">
        <v>138</v>
      </c>
      <c r="D50" s="59">
        <v>0.23234200743494424</v>
      </c>
      <c r="E50">
        <v>23500</v>
      </c>
      <c r="F50" s="50">
        <v>15780</v>
      </c>
      <c r="G50" s="51">
        <v>7720</v>
      </c>
      <c r="H50" s="49">
        <v>24590</v>
      </c>
      <c r="I50" s="47">
        <v>8554</v>
      </c>
      <c r="J50" s="48">
        <v>9644</v>
      </c>
      <c r="K50" s="52">
        <v>7226</v>
      </c>
      <c r="L50" s="53">
        <v>8810</v>
      </c>
      <c r="M50" s="54">
        <v>6136</v>
      </c>
    </row>
    <row r="51" spans="1:13">
      <c r="A51" t="s">
        <v>105</v>
      </c>
      <c r="B51" t="s">
        <v>114</v>
      </c>
      <c r="C51" t="s">
        <v>136</v>
      </c>
      <c r="D51" s="59">
        <v>4.4576523031203567E-2</v>
      </c>
      <c r="E51">
        <v>26800</v>
      </c>
      <c r="F51" s="50">
        <v>20040</v>
      </c>
      <c r="G51" s="51">
        <v>6760</v>
      </c>
      <c r="H51" s="49">
        <v>28620</v>
      </c>
      <c r="I51" s="47">
        <v>9695.1400000000012</v>
      </c>
      <c r="J51" s="48">
        <v>11515.140000000001</v>
      </c>
      <c r="K51" s="52">
        <v>10344.859999999999</v>
      </c>
      <c r="L51" s="53">
        <v>8580</v>
      </c>
      <c r="M51" s="54">
        <v>8524.8599999999988</v>
      </c>
    </row>
    <row r="52" spans="1:13">
      <c r="A52" t="s">
        <v>105</v>
      </c>
      <c r="B52" t="s">
        <v>115</v>
      </c>
      <c r="C52" t="s">
        <v>138</v>
      </c>
      <c r="D52" s="59">
        <v>0.452914798206278</v>
      </c>
      <c r="E52">
        <v>23500</v>
      </c>
      <c r="F52" s="50">
        <v>15820</v>
      </c>
      <c r="G52" s="51">
        <v>7680</v>
      </c>
      <c r="H52" s="49">
        <v>25350</v>
      </c>
      <c r="I52" s="47">
        <v>8554</v>
      </c>
      <c r="J52" s="48">
        <v>10404</v>
      </c>
      <c r="K52" s="52">
        <v>7266</v>
      </c>
      <c r="L52" s="53">
        <v>9530</v>
      </c>
      <c r="M52" s="54">
        <v>5416</v>
      </c>
    </row>
    <row r="53" spans="1:13">
      <c r="A53" t="s">
        <v>105</v>
      </c>
      <c r="B53" t="s">
        <v>115</v>
      </c>
      <c r="C53" t="s">
        <v>136</v>
      </c>
      <c r="D53" s="59">
        <v>0.12014134275618375</v>
      </c>
      <c r="E53">
        <v>26800</v>
      </c>
      <c r="F53" s="50">
        <v>20100</v>
      </c>
      <c r="G53" s="51">
        <v>6700</v>
      </c>
      <c r="H53" s="49">
        <v>29340</v>
      </c>
      <c r="I53" s="47">
        <v>9689.6799999999985</v>
      </c>
      <c r="J53" s="48">
        <v>12229.679999999998</v>
      </c>
      <c r="K53" s="52">
        <v>10410.320000000002</v>
      </c>
      <c r="L53" s="53">
        <v>9240</v>
      </c>
      <c r="M53" s="54">
        <v>7870.3200000000015</v>
      </c>
    </row>
    <row r="54" spans="1:13">
      <c r="A54" t="s">
        <v>105</v>
      </c>
      <c r="B54" t="s">
        <v>114</v>
      </c>
      <c r="C54" t="s">
        <v>118</v>
      </c>
      <c r="D54" s="59">
        <v>0.74029754204398446</v>
      </c>
      <c r="E54">
        <v>26800</v>
      </c>
      <c r="F54" s="50">
        <v>19740</v>
      </c>
      <c r="G54" s="51">
        <v>7060</v>
      </c>
      <c r="H54" s="49">
        <v>28650</v>
      </c>
      <c r="I54" s="47">
        <v>9695.1400000000012</v>
      </c>
      <c r="J54" s="48">
        <v>11545.140000000001</v>
      </c>
      <c r="K54" s="52">
        <v>10044.859999999999</v>
      </c>
      <c r="L54" s="53">
        <v>8910</v>
      </c>
      <c r="M54" s="54">
        <v>8194.8599999999988</v>
      </c>
    </row>
    <row r="55" spans="1:13">
      <c r="A55" t="s">
        <v>105</v>
      </c>
      <c r="B55" t="s">
        <v>128</v>
      </c>
      <c r="C55" t="s">
        <v>106</v>
      </c>
      <c r="D55" s="59">
        <v>0.47353760445682452</v>
      </c>
      <c r="E55">
        <v>30800</v>
      </c>
      <c r="F55" s="50">
        <v>18460</v>
      </c>
      <c r="G55" s="51">
        <v>12340</v>
      </c>
      <c r="H55" s="49">
        <v>36200</v>
      </c>
      <c r="I55" s="47">
        <v>8757.84</v>
      </c>
      <c r="J55" s="48">
        <v>14157.84</v>
      </c>
      <c r="K55" s="52">
        <v>9702.16</v>
      </c>
      <c r="L55" s="53">
        <v>17740</v>
      </c>
      <c r="M55" s="54">
        <v>4302.16</v>
      </c>
    </row>
  </sheetData>
  <phoneticPr fontId="2"/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56"/>
  <sheetViews>
    <sheetView tabSelected="1" zoomScaleNormal="100" workbookViewId="0">
      <pane ySplit="1" topLeftCell="A2" activePane="bottomLeft" state="frozen"/>
      <selection pane="bottomLeft" activeCell="I1" sqref="I1"/>
    </sheetView>
  </sheetViews>
  <sheetFormatPr defaultRowHeight="13.5"/>
  <cols>
    <col min="1" max="3" width="12.625" customWidth="1"/>
    <col min="4" max="4" width="8.625" style="64" customWidth="1"/>
    <col min="5" max="5" width="8.625" style="46" customWidth="1"/>
    <col min="6" max="6" width="8.625" style="44" customWidth="1"/>
    <col min="7" max="7" width="8.625" style="46" customWidth="1"/>
    <col min="8" max="17" width="8.625" customWidth="1"/>
  </cols>
  <sheetData>
    <row r="1" spans="1:13" ht="14.25" thickBot="1">
      <c r="A1" t="s">
        <v>57</v>
      </c>
      <c r="B1" t="s">
        <v>38</v>
      </c>
      <c r="C1" t="s">
        <v>38</v>
      </c>
      <c r="D1" s="64" t="s">
        <v>55</v>
      </c>
      <c r="E1" s="46" t="s">
        <v>58</v>
      </c>
      <c r="F1" s="44" t="s">
        <v>54</v>
      </c>
      <c r="G1" s="46" t="s">
        <v>156</v>
      </c>
      <c r="H1" t="s">
        <v>158</v>
      </c>
      <c r="I1" t="s">
        <v>159</v>
      </c>
      <c r="J1" t="s">
        <v>157</v>
      </c>
      <c r="K1" s="61" t="s">
        <v>142</v>
      </c>
      <c r="L1" s="56" t="s">
        <v>143</v>
      </c>
      <c r="M1" s="56" t="s">
        <v>144</v>
      </c>
    </row>
    <row r="2" spans="1:13">
      <c r="A2" t="s">
        <v>105</v>
      </c>
      <c r="B2" t="s">
        <v>119</v>
      </c>
      <c r="C2" t="s">
        <v>111</v>
      </c>
      <c r="D2" s="64">
        <v>1.3888888888888888E-2</v>
      </c>
      <c r="E2" s="45">
        <v>494.5</v>
      </c>
      <c r="F2" s="44">
        <v>184.5</v>
      </c>
      <c r="G2" s="45">
        <v>310</v>
      </c>
      <c r="H2">
        <v>481</v>
      </c>
      <c r="I2">
        <v>247</v>
      </c>
      <c r="J2">
        <f t="shared" ref="J2:J48" si="0">H2-I2</f>
        <v>234</v>
      </c>
      <c r="K2" s="61">
        <v>471</v>
      </c>
      <c r="L2" s="56">
        <v>284</v>
      </c>
      <c r="M2" s="56">
        <f t="shared" ref="M2:M26" si="1">K2-L2</f>
        <v>187</v>
      </c>
    </row>
    <row r="3" spans="1:13">
      <c r="A3" t="s">
        <v>105</v>
      </c>
      <c r="B3" t="s">
        <v>119</v>
      </c>
      <c r="C3" t="s">
        <v>113</v>
      </c>
      <c r="D3" s="64">
        <v>1.9230769230769232E-2</v>
      </c>
      <c r="E3" s="45">
        <v>478</v>
      </c>
      <c r="F3" s="44">
        <v>161</v>
      </c>
      <c r="G3" s="45">
        <v>317</v>
      </c>
      <c r="H3">
        <v>473</v>
      </c>
      <c r="I3">
        <v>210</v>
      </c>
      <c r="J3">
        <f t="shared" si="0"/>
        <v>263</v>
      </c>
      <c r="K3" s="62">
        <v>452</v>
      </c>
      <c r="L3" s="57">
        <v>256</v>
      </c>
      <c r="M3" s="57">
        <f t="shared" si="1"/>
        <v>196</v>
      </c>
    </row>
    <row r="4" spans="1:13">
      <c r="A4" t="s">
        <v>87</v>
      </c>
      <c r="B4" t="s">
        <v>88</v>
      </c>
      <c r="C4" t="s">
        <v>104</v>
      </c>
      <c r="D4" s="64">
        <v>3.2454361054766734E-2</v>
      </c>
      <c r="E4" s="46">
        <v>536</v>
      </c>
      <c r="F4" s="44">
        <v>212.5</v>
      </c>
      <c r="G4" s="46">
        <v>323.5</v>
      </c>
      <c r="H4">
        <v>533</v>
      </c>
      <c r="I4">
        <v>261</v>
      </c>
      <c r="J4">
        <f t="shared" si="0"/>
        <v>272</v>
      </c>
      <c r="K4" s="62">
        <v>483</v>
      </c>
      <c r="L4" s="57">
        <v>273</v>
      </c>
      <c r="M4" s="57">
        <f t="shared" si="1"/>
        <v>210</v>
      </c>
    </row>
    <row r="5" spans="1:13">
      <c r="A5" t="s">
        <v>87</v>
      </c>
      <c r="B5" t="s">
        <v>88</v>
      </c>
      <c r="C5" t="s">
        <v>102</v>
      </c>
      <c r="D5" s="64">
        <v>3.7335285505124452E-2</v>
      </c>
      <c r="E5" s="46">
        <v>388</v>
      </c>
      <c r="F5" s="44">
        <v>158</v>
      </c>
      <c r="G5" s="46">
        <v>230</v>
      </c>
      <c r="H5">
        <v>399</v>
      </c>
      <c r="I5">
        <v>214</v>
      </c>
      <c r="J5">
        <f t="shared" si="0"/>
        <v>185</v>
      </c>
      <c r="K5" s="62">
        <v>376</v>
      </c>
      <c r="L5" s="57">
        <v>230</v>
      </c>
      <c r="M5" s="57">
        <f t="shared" si="1"/>
        <v>146</v>
      </c>
    </row>
    <row r="6" spans="1:13">
      <c r="A6" t="s">
        <v>105</v>
      </c>
      <c r="B6" t="s">
        <v>114</v>
      </c>
      <c r="C6" t="s">
        <v>136</v>
      </c>
      <c r="D6" s="64">
        <v>4.4576523031203567E-2</v>
      </c>
      <c r="E6" s="45">
        <v>438.5</v>
      </c>
      <c r="F6" s="44">
        <v>161.5</v>
      </c>
      <c r="G6" s="45">
        <v>277</v>
      </c>
      <c r="H6">
        <v>432</v>
      </c>
      <c r="I6">
        <v>250</v>
      </c>
      <c r="J6">
        <f t="shared" si="0"/>
        <v>182</v>
      </c>
      <c r="K6" s="62">
        <v>386</v>
      </c>
      <c r="L6" s="57">
        <v>253</v>
      </c>
      <c r="M6" s="57">
        <f t="shared" si="1"/>
        <v>133</v>
      </c>
    </row>
    <row r="7" spans="1:13">
      <c r="A7" t="s">
        <v>105</v>
      </c>
      <c r="B7" t="s">
        <v>119</v>
      </c>
      <c r="C7" t="s">
        <v>110</v>
      </c>
      <c r="D7" s="64">
        <v>4.6511627906976744E-2</v>
      </c>
      <c r="E7" s="45">
        <v>427.5</v>
      </c>
      <c r="F7" s="44">
        <v>205.5</v>
      </c>
      <c r="G7" s="45">
        <v>222</v>
      </c>
      <c r="H7">
        <v>421</v>
      </c>
      <c r="I7">
        <v>236</v>
      </c>
      <c r="J7">
        <f t="shared" si="0"/>
        <v>185</v>
      </c>
      <c r="K7" s="62">
        <v>405</v>
      </c>
      <c r="L7" s="57">
        <v>275</v>
      </c>
      <c r="M7" s="57">
        <f t="shared" si="1"/>
        <v>130</v>
      </c>
    </row>
    <row r="8" spans="1:13">
      <c r="A8" t="s">
        <v>105</v>
      </c>
      <c r="B8" t="s">
        <v>112</v>
      </c>
      <c r="C8" t="s">
        <v>118</v>
      </c>
      <c r="D8" s="64">
        <v>7.9476390836839647E-2</v>
      </c>
      <c r="E8" s="46">
        <v>388</v>
      </c>
      <c r="F8" s="44">
        <v>158</v>
      </c>
      <c r="G8" s="46">
        <v>230</v>
      </c>
      <c r="H8">
        <v>399</v>
      </c>
      <c r="I8">
        <v>214</v>
      </c>
      <c r="J8">
        <f t="shared" si="0"/>
        <v>185</v>
      </c>
      <c r="K8" s="62">
        <v>360</v>
      </c>
      <c r="L8" s="57">
        <v>235</v>
      </c>
      <c r="M8" s="57">
        <f t="shared" si="1"/>
        <v>125</v>
      </c>
    </row>
    <row r="9" spans="1:13">
      <c r="A9" t="s">
        <v>105</v>
      </c>
      <c r="B9" t="s">
        <v>119</v>
      </c>
      <c r="C9" t="s">
        <v>112</v>
      </c>
      <c r="D9" s="64">
        <v>9.0225563909774445E-2</v>
      </c>
      <c r="E9" s="45">
        <v>464</v>
      </c>
      <c r="F9" s="44">
        <v>165.5</v>
      </c>
      <c r="G9" s="45">
        <v>298.5</v>
      </c>
      <c r="H9">
        <v>462</v>
      </c>
      <c r="I9">
        <v>226</v>
      </c>
      <c r="J9">
        <f t="shared" si="0"/>
        <v>236</v>
      </c>
      <c r="K9" s="62">
        <v>429</v>
      </c>
      <c r="L9" s="57">
        <v>252</v>
      </c>
      <c r="M9" s="57">
        <f t="shared" si="1"/>
        <v>177</v>
      </c>
    </row>
    <row r="10" spans="1:13">
      <c r="A10" t="s">
        <v>105</v>
      </c>
      <c r="B10" t="s">
        <v>119</v>
      </c>
      <c r="C10" t="s">
        <v>109</v>
      </c>
      <c r="D10" s="64">
        <v>0.1</v>
      </c>
      <c r="E10" s="45">
        <v>509.5</v>
      </c>
      <c r="F10" s="44">
        <v>282</v>
      </c>
      <c r="G10" s="45">
        <v>227.5</v>
      </c>
      <c r="H10">
        <v>504</v>
      </c>
      <c r="I10">
        <v>352</v>
      </c>
      <c r="J10">
        <f t="shared" si="0"/>
        <v>152</v>
      </c>
      <c r="K10" s="62">
        <v>454</v>
      </c>
      <c r="L10" s="57">
        <v>357</v>
      </c>
      <c r="M10" s="57">
        <f t="shared" si="1"/>
        <v>97</v>
      </c>
    </row>
    <row r="11" spans="1:13">
      <c r="A11" t="s">
        <v>105</v>
      </c>
      <c r="B11" t="s">
        <v>115</v>
      </c>
      <c r="C11" t="s">
        <v>136</v>
      </c>
      <c r="D11" s="64">
        <v>0.12014134275618375</v>
      </c>
      <c r="E11" s="45">
        <v>414</v>
      </c>
      <c r="F11" s="44">
        <v>180</v>
      </c>
      <c r="G11" s="45">
        <v>234</v>
      </c>
      <c r="H11">
        <v>422</v>
      </c>
      <c r="I11">
        <v>269</v>
      </c>
      <c r="J11">
        <f t="shared" si="0"/>
        <v>153</v>
      </c>
      <c r="K11" s="62">
        <v>363</v>
      </c>
      <c r="L11" s="57">
        <v>210</v>
      </c>
      <c r="M11" s="57">
        <f t="shared" si="1"/>
        <v>153</v>
      </c>
    </row>
    <row r="12" spans="1:13">
      <c r="A12" t="s">
        <v>105</v>
      </c>
      <c r="B12" t="s">
        <v>119</v>
      </c>
      <c r="C12" t="s">
        <v>107</v>
      </c>
      <c r="D12" s="64">
        <v>0.125</v>
      </c>
      <c r="E12" s="45">
        <v>554.5</v>
      </c>
      <c r="F12" s="44">
        <v>262</v>
      </c>
      <c r="G12" s="45">
        <v>292.5</v>
      </c>
      <c r="H12">
        <v>538</v>
      </c>
      <c r="I12">
        <v>312</v>
      </c>
      <c r="J12">
        <f t="shared" si="0"/>
        <v>226</v>
      </c>
      <c r="K12" s="62">
        <v>559</v>
      </c>
      <c r="L12" s="57">
        <v>405</v>
      </c>
      <c r="M12" s="57">
        <f t="shared" si="1"/>
        <v>154</v>
      </c>
    </row>
    <row r="13" spans="1:13">
      <c r="A13" t="s">
        <v>87</v>
      </c>
      <c r="B13" t="s">
        <v>88</v>
      </c>
      <c r="C13" t="s">
        <v>103</v>
      </c>
      <c r="D13" s="64">
        <v>0.22791519434628973</v>
      </c>
      <c r="E13" s="46">
        <v>365</v>
      </c>
      <c r="F13" s="44">
        <v>207</v>
      </c>
      <c r="G13" s="46">
        <v>158</v>
      </c>
      <c r="H13">
        <v>376</v>
      </c>
      <c r="I13">
        <v>276</v>
      </c>
      <c r="J13">
        <f t="shared" si="0"/>
        <v>100</v>
      </c>
      <c r="K13" s="62">
        <v>344</v>
      </c>
      <c r="L13" s="57">
        <v>253</v>
      </c>
      <c r="M13" s="57">
        <f t="shared" si="1"/>
        <v>91</v>
      </c>
    </row>
    <row r="14" spans="1:13">
      <c r="A14" t="s">
        <v>105</v>
      </c>
      <c r="B14" t="s">
        <v>114</v>
      </c>
      <c r="C14" t="s">
        <v>138</v>
      </c>
      <c r="D14" s="64">
        <v>0.23234200743494424</v>
      </c>
      <c r="E14" s="45">
        <v>330.5</v>
      </c>
      <c r="F14" s="44">
        <v>151.5</v>
      </c>
      <c r="G14" s="45">
        <v>179</v>
      </c>
      <c r="H14">
        <v>289</v>
      </c>
      <c r="I14">
        <v>230</v>
      </c>
      <c r="J14">
        <f t="shared" si="0"/>
        <v>59</v>
      </c>
      <c r="K14" s="62">
        <v>309</v>
      </c>
      <c r="L14" s="57">
        <v>196</v>
      </c>
      <c r="M14" s="57">
        <f t="shared" si="1"/>
        <v>113</v>
      </c>
    </row>
    <row r="15" spans="1:13">
      <c r="A15" t="s">
        <v>105</v>
      </c>
      <c r="B15" t="s">
        <v>112</v>
      </c>
      <c r="C15" t="s">
        <v>117</v>
      </c>
      <c r="D15" s="64">
        <v>0.2558659217877095</v>
      </c>
      <c r="E15" s="46">
        <v>351.5</v>
      </c>
      <c r="F15" s="44">
        <v>168</v>
      </c>
      <c r="G15" s="46">
        <v>183.5</v>
      </c>
      <c r="H15">
        <v>324</v>
      </c>
      <c r="I15">
        <v>220</v>
      </c>
      <c r="J15">
        <f t="shared" si="0"/>
        <v>104</v>
      </c>
      <c r="K15" s="62">
        <v>334</v>
      </c>
      <c r="L15" s="57">
        <v>245</v>
      </c>
      <c r="M15" s="57">
        <f t="shared" si="1"/>
        <v>89</v>
      </c>
    </row>
    <row r="16" spans="1:13">
      <c r="A16" t="s">
        <v>105</v>
      </c>
      <c r="B16" t="s">
        <v>119</v>
      </c>
      <c r="C16" t="s">
        <v>108</v>
      </c>
      <c r="D16" s="64">
        <v>0.26666666666666666</v>
      </c>
      <c r="E16" s="45">
        <v>433</v>
      </c>
      <c r="F16" s="44">
        <v>318</v>
      </c>
      <c r="G16" s="45">
        <v>115</v>
      </c>
      <c r="H16">
        <v>425</v>
      </c>
      <c r="I16">
        <v>323</v>
      </c>
      <c r="J16">
        <f t="shared" si="0"/>
        <v>102</v>
      </c>
      <c r="K16" s="62">
        <v>541</v>
      </c>
      <c r="L16" s="57">
        <v>384</v>
      </c>
      <c r="M16" s="57">
        <f t="shared" si="1"/>
        <v>157</v>
      </c>
    </row>
    <row r="17" spans="1:13">
      <c r="A17" t="s">
        <v>87</v>
      </c>
      <c r="B17" t="s">
        <v>88</v>
      </c>
      <c r="C17" t="s">
        <v>93</v>
      </c>
      <c r="D17" s="64">
        <v>0.28541882109617372</v>
      </c>
      <c r="E17" s="46">
        <v>335.5</v>
      </c>
      <c r="F17" s="44">
        <v>175.5</v>
      </c>
      <c r="G17" s="46">
        <v>160</v>
      </c>
      <c r="H17">
        <v>327</v>
      </c>
      <c r="I17">
        <v>232</v>
      </c>
      <c r="J17">
        <f t="shared" si="0"/>
        <v>95</v>
      </c>
      <c r="K17" s="62">
        <v>312</v>
      </c>
      <c r="L17" s="57">
        <v>238</v>
      </c>
      <c r="M17" s="57">
        <f t="shared" si="1"/>
        <v>74</v>
      </c>
    </row>
    <row r="18" spans="1:13">
      <c r="A18" t="s">
        <v>87</v>
      </c>
      <c r="B18" t="s">
        <v>88</v>
      </c>
      <c r="C18" t="s">
        <v>100</v>
      </c>
      <c r="D18" s="64">
        <v>0.29921259842519687</v>
      </c>
      <c r="E18" s="46">
        <v>393</v>
      </c>
      <c r="F18" s="44">
        <v>210.5</v>
      </c>
      <c r="G18" s="46">
        <v>182.5</v>
      </c>
      <c r="H18">
        <v>412</v>
      </c>
      <c r="I18">
        <v>328</v>
      </c>
      <c r="J18">
        <f t="shared" si="0"/>
        <v>84</v>
      </c>
      <c r="K18" s="62">
        <v>388</v>
      </c>
      <c r="L18" s="57">
        <v>302</v>
      </c>
      <c r="M18" s="57">
        <f t="shared" si="1"/>
        <v>86</v>
      </c>
    </row>
    <row r="19" spans="1:13">
      <c r="A19" t="s">
        <v>87</v>
      </c>
      <c r="B19" t="s">
        <v>88</v>
      </c>
      <c r="C19" t="s">
        <v>101</v>
      </c>
      <c r="D19" s="64">
        <v>0.33913043478260868</v>
      </c>
      <c r="E19" s="46">
        <v>389</v>
      </c>
      <c r="F19" s="44">
        <v>223.5</v>
      </c>
      <c r="G19" s="46">
        <v>165.5</v>
      </c>
      <c r="H19">
        <v>413</v>
      </c>
      <c r="I19">
        <v>315</v>
      </c>
      <c r="J19">
        <f t="shared" si="0"/>
        <v>98</v>
      </c>
      <c r="K19" s="62">
        <v>418</v>
      </c>
      <c r="L19" s="57">
        <v>296</v>
      </c>
      <c r="M19" s="57">
        <f t="shared" si="1"/>
        <v>122</v>
      </c>
    </row>
    <row r="20" spans="1:13">
      <c r="A20" t="s">
        <v>87</v>
      </c>
      <c r="B20" t="s">
        <v>88</v>
      </c>
      <c r="C20" t="s">
        <v>90</v>
      </c>
      <c r="D20" s="64">
        <v>0.42307692307692307</v>
      </c>
      <c r="E20" s="46">
        <v>480</v>
      </c>
      <c r="F20" s="44">
        <v>185</v>
      </c>
      <c r="G20" s="46">
        <v>295</v>
      </c>
      <c r="H20">
        <v>527</v>
      </c>
      <c r="I20">
        <v>250</v>
      </c>
      <c r="J20">
        <f t="shared" si="0"/>
        <v>277</v>
      </c>
      <c r="K20" s="62">
        <v>460</v>
      </c>
      <c r="L20" s="57">
        <v>330</v>
      </c>
      <c r="M20" s="57">
        <f t="shared" si="1"/>
        <v>130</v>
      </c>
    </row>
    <row r="21" spans="1:13">
      <c r="A21" t="s">
        <v>105</v>
      </c>
      <c r="B21" t="s">
        <v>115</v>
      </c>
      <c r="C21" t="s">
        <v>138</v>
      </c>
      <c r="D21" s="64">
        <v>0.452914798206278</v>
      </c>
      <c r="E21" s="45">
        <v>306</v>
      </c>
      <c r="F21" s="44">
        <v>170</v>
      </c>
      <c r="G21" s="45">
        <v>136</v>
      </c>
      <c r="H21">
        <v>279</v>
      </c>
      <c r="I21">
        <v>229</v>
      </c>
      <c r="J21">
        <f t="shared" si="0"/>
        <v>50</v>
      </c>
      <c r="K21" s="62">
        <v>311</v>
      </c>
      <c r="L21" s="57">
        <v>191</v>
      </c>
      <c r="M21" s="57">
        <f t="shared" si="1"/>
        <v>120</v>
      </c>
    </row>
    <row r="22" spans="1:13">
      <c r="A22" t="s">
        <v>105</v>
      </c>
      <c r="B22" t="s">
        <v>128</v>
      </c>
      <c r="C22" t="s">
        <v>106</v>
      </c>
      <c r="D22" s="64">
        <v>0.47353760445682452</v>
      </c>
      <c r="E22" s="45">
        <v>278.5</v>
      </c>
      <c r="F22" s="44">
        <v>190</v>
      </c>
      <c r="G22" s="45">
        <v>88.5</v>
      </c>
      <c r="H22">
        <v>324</v>
      </c>
      <c r="I22">
        <v>218</v>
      </c>
      <c r="J22">
        <f t="shared" si="0"/>
        <v>106</v>
      </c>
      <c r="K22" s="62">
        <v>298</v>
      </c>
      <c r="L22" s="57">
        <v>235</v>
      </c>
      <c r="M22" s="57">
        <f t="shared" si="1"/>
        <v>63</v>
      </c>
    </row>
    <row r="23" spans="1:13">
      <c r="A23" t="s">
        <v>87</v>
      </c>
      <c r="B23" t="s">
        <v>88</v>
      </c>
      <c r="C23" t="s">
        <v>92</v>
      </c>
      <c r="D23" s="64">
        <v>0.49169435215946838</v>
      </c>
      <c r="E23" s="46">
        <v>316.5</v>
      </c>
      <c r="F23" s="44">
        <v>154.5</v>
      </c>
      <c r="G23" s="46">
        <v>162</v>
      </c>
      <c r="H23">
        <v>290</v>
      </c>
      <c r="I23">
        <v>212</v>
      </c>
      <c r="J23">
        <f t="shared" si="0"/>
        <v>78</v>
      </c>
      <c r="K23" s="62">
        <v>235</v>
      </c>
      <c r="L23" s="57">
        <v>195</v>
      </c>
      <c r="M23" s="57">
        <f t="shared" si="1"/>
        <v>40</v>
      </c>
    </row>
    <row r="24" spans="1:13">
      <c r="A24" t="s">
        <v>87</v>
      </c>
      <c r="B24" t="s">
        <v>88</v>
      </c>
      <c r="C24" t="s">
        <v>91</v>
      </c>
      <c r="D24" s="64">
        <v>0.56172839506172845</v>
      </c>
      <c r="E24" s="46">
        <v>341</v>
      </c>
      <c r="F24" s="44">
        <v>164</v>
      </c>
      <c r="G24" s="46">
        <v>177</v>
      </c>
      <c r="H24">
        <v>338</v>
      </c>
      <c r="I24">
        <v>218</v>
      </c>
      <c r="J24">
        <f t="shared" si="0"/>
        <v>120</v>
      </c>
      <c r="K24" s="62">
        <v>303</v>
      </c>
      <c r="L24" s="57">
        <v>232</v>
      </c>
      <c r="M24" s="57">
        <f t="shared" si="1"/>
        <v>71</v>
      </c>
    </row>
    <row r="25" spans="1:13">
      <c r="A25" t="s">
        <v>87</v>
      </c>
      <c r="B25" t="s">
        <v>88</v>
      </c>
      <c r="C25" t="s">
        <v>97</v>
      </c>
      <c r="D25" s="64">
        <v>0.56825568797399784</v>
      </c>
      <c r="E25" s="46">
        <v>237</v>
      </c>
      <c r="F25" s="44">
        <v>140</v>
      </c>
      <c r="G25" s="46">
        <v>97</v>
      </c>
      <c r="H25">
        <v>241</v>
      </c>
      <c r="I25">
        <v>196</v>
      </c>
      <c r="J25">
        <f t="shared" si="0"/>
        <v>45</v>
      </c>
      <c r="K25" s="62">
        <v>223</v>
      </c>
      <c r="L25" s="57">
        <v>232</v>
      </c>
      <c r="M25" s="57">
        <f t="shared" si="1"/>
        <v>-9</v>
      </c>
    </row>
    <row r="26" spans="1:13">
      <c r="A26" t="s">
        <v>87</v>
      </c>
      <c r="B26" t="s">
        <v>88</v>
      </c>
      <c r="C26" t="s">
        <v>99</v>
      </c>
      <c r="D26" s="64">
        <v>0.57352941176470584</v>
      </c>
      <c r="E26" s="46">
        <v>320.5</v>
      </c>
      <c r="F26" s="44">
        <v>200</v>
      </c>
      <c r="G26" s="46">
        <v>120.5</v>
      </c>
      <c r="H26">
        <v>330</v>
      </c>
      <c r="I26">
        <v>250</v>
      </c>
      <c r="J26">
        <f t="shared" si="0"/>
        <v>80</v>
      </c>
      <c r="K26" s="62">
        <v>307</v>
      </c>
      <c r="L26" s="57">
        <v>262</v>
      </c>
      <c r="M26" s="57">
        <f t="shared" si="1"/>
        <v>45</v>
      </c>
    </row>
    <row r="27" spans="1:13">
      <c r="A27" t="s">
        <v>105</v>
      </c>
      <c r="B27" t="s">
        <v>112</v>
      </c>
      <c r="C27" t="s">
        <v>116</v>
      </c>
      <c r="D27" s="64">
        <v>0.63088512241054617</v>
      </c>
      <c r="E27" s="46">
        <v>307</v>
      </c>
      <c r="F27" s="44">
        <v>165</v>
      </c>
      <c r="G27" s="46">
        <v>142</v>
      </c>
      <c r="H27">
        <v>295</v>
      </c>
      <c r="I27">
        <v>226</v>
      </c>
      <c r="J27">
        <f t="shared" si="0"/>
        <v>69</v>
      </c>
      <c r="K27" s="62">
        <v>294</v>
      </c>
      <c r="L27" s="57">
        <v>228</v>
      </c>
      <c r="M27" s="57">
        <f t="shared" ref="M27:M55" si="2">K27-L27</f>
        <v>66</v>
      </c>
    </row>
    <row r="28" spans="1:13">
      <c r="A28" t="s">
        <v>105</v>
      </c>
      <c r="B28" t="s">
        <v>114</v>
      </c>
      <c r="C28" t="s">
        <v>111</v>
      </c>
      <c r="D28" s="64">
        <v>0.63725910064239821</v>
      </c>
      <c r="E28" s="46">
        <v>257.5</v>
      </c>
      <c r="F28" s="44">
        <v>157</v>
      </c>
      <c r="G28" s="46">
        <v>100.5</v>
      </c>
      <c r="H28">
        <v>288</v>
      </c>
      <c r="I28">
        <v>269</v>
      </c>
      <c r="J28">
        <f t="shared" si="0"/>
        <v>19</v>
      </c>
      <c r="K28" s="62">
        <v>250</v>
      </c>
      <c r="L28" s="57">
        <v>251</v>
      </c>
      <c r="M28" s="57">
        <f t="shared" si="2"/>
        <v>-1</v>
      </c>
    </row>
    <row r="29" spans="1:13">
      <c r="A29" t="s">
        <v>87</v>
      </c>
      <c r="B29" t="s">
        <v>88</v>
      </c>
      <c r="C29" t="s">
        <v>98</v>
      </c>
      <c r="D29" s="64">
        <v>0.65675241157556274</v>
      </c>
      <c r="E29" s="46">
        <v>273</v>
      </c>
      <c r="F29" s="44">
        <v>189</v>
      </c>
      <c r="G29" s="46">
        <v>84</v>
      </c>
      <c r="H29">
        <v>291</v>
      </c>
      <c r="I29">
        <v>254</v>
      </c>
      <c r="J29">
        <f t="shared" si="0"/>
        <v>37</v>
      </c>
      <c r="K29" s="62">
        <v>271</v>
      </c>
      <c r="L29" s="57">
        <v>235</v>
      </c>
      <c r="M29" s="57">
        <f t="shared" si="2"/>
        <v>36</v>
      </c>
    </row>
    <row r="30" spans="1:13">
      <c r="A30" t="s">
        <v>105</v>
      </c>
      <c r="B30" t="s">
        <v>114</v>
      </c>
      <c r="C30" t="s">
        <v>112</v>
      </c>
      <c r="D30" s="64">
        <v>0.7294639749390881</v>
      </c>
      <c r="E30" s="46">
        <v>227</v>
      </c>
      <c r="F30" s="44">
        <v>138</v>
      </c>
      <c r="G30" s="46">
        <v>89</v>
      </c>
      <c r="H30">
        <v>242</v>
      </c>
      <c r="I30">
        <v>215</v>
      </c>
      <c r="J30">
        <f t="shared" si="0"/>
        <v>27</v>
      </c>
      <c r="K30" s="62">
        <v>222</v>
      </c>
      <c r="L30" s="57">
        <v>228</v>
      </c>
      <c r="M30" s="57">
        <f t="shared" si="2"/>
        <v>-6</v>
      </c>
    </row>
    <row r="31" spans="1:13">
      <c r="A31" t="s">
        <v>105</v>
      </c>
      <c r="B31" t="s">
        <v>115</v>
      </c>
      <c r="C31" t="s">
        <v>111</v>
      </c>
      <c r="D31" s="64">
        <v>0.73230769230769222</v>
      </c>
      <c r="E31" s="46">
        <v>259</v>
      </c>
      <c r="F31" s="44">
        <v>175.5</v>
      </c>
      <c r="G31" s="46">
        <v>83.5</v>
      </c>
      <c r="H31">
        <v>246</v>
      </c>
      <c r="I31">
        <v>243</v>
      </c>
      <c r="J31">
        <f t="shared" si="0"/>
        <v>3</v>
      </c>
      <c r="K31" s="62">
        <v>260</v>
      </c>
      <c r="L31" s="57">
        <v>254</v>
      </c>
      <c r="M31" s="57">
        <f t="shared" si="2"/>
        <v>6</v>
      </c>
    </row>
    <row r="32" spans="1:13">
      <c r="A32" t="s">
        <v>105</v>
      </c>
      <c r="B32" t="s">
        <v>139</v>
      </c>
      <c r="C32" t="s">
        <v>86</v>
      </c>
      <c r="D32" s="64">
        <v>0.74029754204398446</v>
      </c>
      <c r="E32" s="45">
        <v>220</v>
      </c>
      <c r="F32" s="44">
        <v>124</v>
      </c>
      <c r="G32" s="45">
        <v>96</v>
      </c>
      <c r="H32">
        <v>199</v>
      </c>
      <c r="I32">
        <v>156</v>
      </c>
      <c r="J32">
        <f t="shared" si="0"/>
        <v>43</v>
      </c>
      <c r="K32" s="62">
        <v>223</v>
      </c>
      <c r="L32" s="57">
        <v>192</v>
      </c>
      <c r="M32" s="57">
        <f t="shared" si="2"/>
        <v>31</v>
      </c>
    </row>
    <row r="33" spans="1:13">
      <c r="A33" t="s">
        <v>105</v>
      </c>
      <c r="B33" t="s">
        <v>115</v>
      </c>
      <c r="C33" t="s">
        <v>112</v>
      </c>
      <c r="D33" s="64">
        <v>0.75170127377421037</v>
      </c>
      <c r="E33" s="46">
        <v>230.5</v>
      </c>
      <c r="F33" s="44">
        <v>156.5</v>
      </c>
      <c r="G33" s="46">
        <v>74</v>
      </c>
      <c r="H33">
        <v>239</v>
      </c>
      <c r="I33">
        <v>225</v>
      </c>
      <c r="J33">
        <f t="shared" si="0"/>
        <v>14</v>
      </c>
      <c r="K33" s="62">
        <v>214</v>
      </c>
      <c r="L33" s="57">
        <v>230</v>
      </c>
      <c r="M33" s="57">
        <f t="shared" si="2"/>
        <v>-16</v>
      </c>
    </row>
    <row r="34" spans="1:13">
      <c r="A34" t="s">
        <v>87</v>
      </c>
      <c r="B34" t="s">
        <v>88</v>
      </c>
      <c r="C34" t="s">
        <v>95</v>
      </c>
      <c r="D34" s="64">
        <v>0.76203966005665724</v>
      </c>
      <c r="E34" s="46">
        <v>251.5</v>
      </c>
      <c r="F34" s="44">
        <v>148</v>
      </c>
      <c r="G34" s="46">
        <v>103.5</v>
      </c>
      <c r="H34">
        <v>267</v>
      </c>
      <c r="I34">
        <v>244</v>
      </c>
      <c r="J34">
        <f t="shared" si="0"/>
        <v>23</v>
      </c>
      <c r="K34" s="62">
        <v>242</v>
      </c>
      <c r="L34" s="57">
        <v>250</v>
      </c>
      <c r="M34" s="57">
        <f t="shared" si="2"/>
        <v>-8</v>
      </c>
    </row>
    <row r="35" spans="1:13">
      <c r="A35" t="s">
        <v>105</v>
      </c>
      <c r="B35" t="s">
        <v>114</v>
      </c>
      <c r="C35" t="s">
        <v>107</v>
      </c>
      <c r="D35" s="64">
        <v>0.78169014084507038</v>
      </c>
      <c r="E35" s="46">
        <v>322.5</v>
      </c>
      <c r="F35" s="44">
        <v>234.5</v>
      </c>
      <c r="G35" s="46">
        <v>88</v>
      </c>
      <c r="H35">
        <v>292</v>
      </c>
      <c r="I35">
        <v>274</v>
      </c>
      <c r="J35">
        <f t="shared" si="0"/>
        <v>18</v>
      </c>
      <c r="K35" s="62">
        <v>348</v>
      </c>
      <c r="L35" s="57">
        <v>422</v>
      </c>
      <c r="M35" s="57">
        <f t="shared" si="2"/>
        <v>-74</v>
      </c>
    </row>
    <row r="36" spans="1:13">
      <c r="A36" t="s">
        <v>105</v>
      </c>
      <c r="B36" t="s">
        <v>114</v>
      </c>
      <c r="C36" t="s">
        <v>113</v>
      </c>
      <c r="D36" s="64">
        <v>0.79190593382553998</v>
      </c>
      <c r="E36" s="46">
        <v>202.5</v>
      </c>
      <c r="F36" s="44">
        <v>133.5</v>
      </c>
      <c r="G36" s="46">
        <v>69</v>
      </c>
      <c r="H36">
        <v>216</v>
      </c>
      <c r="I36">
        <v>197</v>
      </c>
      <c r="J36">
        <f t="shared" si="0"/>
        <v>19</v>
      </c>
      <c r="K36" s="62">
        <v>204</v>
      </c>
      <c r="L36" s="57">
        <v>220</v>
      </c>
      <c r="M36" s="57">
        <f t="shared" si="2"/>
        <v>-16</v>
      </c>
    </row>
    <row r="37" spans="1:13">
      <c r="A37" t="s">
        <v>87</v>
      </c>
      <c r="B37" t="s">
        <v>88</v>
      </c>
      <c r="C37" t="s">
        <v>94</v>
      </c>
      <c r="D37" s="64">
        <v>0.79279125384352578</v>
      </c>
      <c r="E37" s="46">
        <v>227</v>
      </c>
      <c r="F37" s="44">
        <v>138</v>
      </c>
      <c r="G37" s="46">
        <v>89</v>
      </c>
      <c r="H37">
        <v>228</v>
      </c>
      <c r="I37">
        <v>204</v>
      </c>
      <c r="J37">
        <f t="shared" si="0"/>
        <v>24</v>
      </c>
      <c r="K37" s="62">
        <v>213</v>
      </c>
      <c r="L37" s="57">
        <v>221</v>
      </c>
      <c r="M37" s="57">
        <f t="shared" si="2"/>
        <v>-8</v>
      </c>
    </row>
    <row r="38" spans="1:13">
      <c r="A38" t="s">
        <v>105</v>
      </c>
      <c r="B38" t="s">
        <v>114</v>
      </c>
      <c r="C38" t="s">
        <v>108</v>
      </c>
      <c r="D38" s="64">
        <v>0.79331306990881456</v>
      </c>
      <c r="E38" s="46">
        <v>266.5</v>
      </c>
      <c r="F38" s="44">
        <v>257</v>
      </c>
      <c r="G38" s="46">
        <v>9.5</v>
      </c>
      <c r="H38">
        <v>296</v>
      </c>
      <c r="I38">
        <v>327</v>
      </c>
      <c r="J38">
        <f t="shared" si="0"/>
        <v>-31</v>
      </c>
      <c r="K38" s="62">
        <v>338</v>
      </c>
      <c r="L38" s="57">
        <v>388</v>
      </c>
      <c r="M38" s="57">
        <f t="shared" si="2"/>
        <v>-50</v>
      </c>
    </row>
    <row r="39" spans="1:13">
      <c r="A39" t="s">
        <v>87</v>
      </c>
      <c r="B39" t="s">
        <v>88</v>
      </c>
      <c r="C39" t="s">
        <v>96</v>
      </c>
      <c r="D39" s="64">
        <v>0.80538922155688619</v>
      </c>
      <c r="E39" s="46">
        <v>230.5</v>
      </c>
      <c r="F39" s="44">
        <v>156.5</v>
      </c>
      <c r="G39" s="46">
        <v>74</v>
      </c>
      <c r="H39">
        <v>242</v>
      </c>
      <c r="I39">
        <v>223</v>
      </c>
      <c r="J39">
        <f t="shared" si="0"/>
        <v>19</v>
      </c>
      <c r="K39" s="62">
        <v>227</v>
      </c>
      <c r="L39" s="57">
        <v>234</v>
      </c>
      <c r="M39" s="57">
        <f t="shared" si="2"/>
        <v>-7</v>
      </c>
    </row>
    <row r="40" spans="1:13">
      <c r="A40" t="s">
        <v>105</v>
      </c>
      <c r="B40" t="s">
        <v>114</v>
      </c>
      <c r="C40" t="s">
        <v>110</v>
      </c>
      <c r="D40" s="64">
        <v>0.81623277182235843</v>
      </c>
      <c r="E40" s="46">
        <v>236.5</v>
      </c>
      <c r="F40" s="44">
        <v>178</v>
      </c>
      <c r="G40" s="46">
        <v>58.5</v>
      </c>
      <c r="H40">
        <v>255</v>
      </c>
      <c r="I40">
        <v>229</v>
      </c>
      <c r="J40">
        <f t="shared" si="0"/>
        <v>26</v>
      </c>
      <c r="K40" s="62">
        <v>247</v>
      </c>
      <c r="L40" s="57">
        <v>246</v>
      </c>
      <c r="M40" s="57">
        <f t="shared" si="2"/>
        <v>1</v>
      </c>
    </row>
    <row r="41" spans="1:13">
      <c r="A41" t="s">
        <v>105</v>
      </c>
      <c r="B41" t="s">
        <v>114</v>
      </c>
      <c r="C41" t="s">
        <v>109</v>
      </c>
      <c r="D41" s="64">
        <v>0.8484848484848484</v>
      </c>
      <c r="E41" s="46">
        <v>318.5</v>
      </c>
      <c r="F41" s="44">
        <v>254.5</v>
      </c>
      <c r="G41" s="46">
        <v>64</v>
      </c>
      <c r="H41">
        <v>351</v>
      </c>
      <c r="I41">
        <v>347</v>
      </c>
      <c r="J41">
        <f t="shared" si="0"/>
        <v>4</v>
      </c>
      <c r="K41" s="62">
        <v>321</v>
      </c>
      <c r="L41" s="57">
        <v>361</v>
      </c>
      <c r="M41" s="57">
        <f t="shared" si="2"/>
        <v>-40</v>
      </c>
    </row>
    <row r="42" spans="1:13">
      <c r="A42" t="s">
        <v>87</v>
      </c>
      <c r="B42" t="s">
        <v>88</v>
      </c>
      <c r="C42" t="s">
        <v>89</v>
      </c>
      <c r="D42" s="64">
        <v>0.85845588235294112</v>
      </c>
      <c r="E42" s="46">
        <v>290</v>
      </c>
      <c r="F42" s="44">
        <v>193</v>
      </c>
      <c r="G42" s="46">
        <v>97</v>
      </c>
      <c r="H42">
        <v>303</v>
      </c>
      <c r="I42">
        <v>309</v>
      </c>
      <c r="J42">
        <f t="shared" si="0"/>
        <v>-6</v>
      </c>
      <c r="K42" s="62">
        <v>235</v>
      </c>
      <c r="L42" s="57">
        <v>241</v>
      </c>
      <c r="M42" s="57">
        <f t="shared" si="2"/>
        <v>-6</v>
      </c>
    </row>
    <row r="43" spans="1:13">
      <c r="A43" t="s">
        <v>105</v>
      </c>
      <c r="B43" t="s">
        <v>115</v>
      </c>
      <c r="C43" t="s">
        <v>113</v>
      </c>
      <c r="D43" s="64">
        <v>0.87579774177712322</v>
      </c>
      <c r="E43" s="46">
        <v>206</v>
      </c>
      <c r="F43" s="44">
        <v>152</v>
      </c>
      <c r="G43" s="46">
        <v>54</v>
      </c>
      <c r="H43">
        <v>212</v>
      </c>
      <c r="I43">
        <v>207</v>
      </c>
      <c r="J43">
        <f t="shared" si="0"/>
        <v>5</v>
      </c>
      <c r="K43" s="62">
        <v>195</v>
      </c>
      <c r="L43" s="57">
        <v>223</v>
      </c>
      <c r="M43" s="57">
        <f t="shared" si="2"/>
        <v>-28</v>
      </c>
    </row>
    <row r="44" spans="1:13">
      <c r="A44" t="s">
        <v>105</v>
      </c>
      <c r="B44" t="s">
        <v>115</v>
      </c>
      <c r="C44" t="s">
        <v>107</v>
      </c>
      <c r="D44" s="64">
        <v>0.87769784172661869</v>
      </c>
      <c r="E44" s="46">
        <v>326</v>
      </c>
      <c r="F44" s="44">
        <v>253</v>
      </c>
      <c r="G44" s="46">
        <v>73</v>
      </c>
      <c r="H44">
        <v>310</v>
      </c>
      <c r="I44">
        <v>308</v>
      </c>
      <c r="J44">
        <f t="shared" si="0"/>
        <v>2</v>
      </c>
      <c r="K44" s="62">
        <v>352</v>
      </c>
      <c r="L44" s="57">
        <v>424</v>
      </c>
      <c r="M44" s="57">
        <f t="shared" si="2"/>
        <v>-72</v>
      </c>
    </row>
    <row r="45" spans="1:13">
      <c r="A45" t="s">
        <v>105</v>
      </c>
      <c r="B45" t="s">
        <v>115</v>
      </c>
      <c r="C45" t="s">
        <v>109</v>
      </c>
      <c r="D45" s="64">
        <v>0.88800000000000001</v>
      </c>
      <c r="E45" s="46">
        <v>322</v>
      </c>
      <c r="F45" s="44">
        <v>273</v>
      </c>
      <c r="G45" s="46">
        <v>49</v>
      </c>
      <c r="H45">
        <v>347</v>
      </c>
      <c r="I45">
        <v>347</v>
      </c>
      <c r="J45">
        <f t="shared" si="0"/>
        <v>0</v>
      </c>
      <c r="K45" s="62">
        <v>314</v>
      </c>
      <c r="L45" s="57">
        <v>364</v>
      </c>
      <c r="M45" s="57">
        <f t="shared" si="2"/>
        <v>-50</v>
      </c>
    </row>
    <row r="46" spans="1:13">
      <c r="A46" t="s">
        <v>105</v>
      </c>
      <c r="B46" t="s">
        <v>115</v>
      </c>
      <c r="C46" t="s">
        <v>110</v>
      </c>
      <c r="D46" s="64">
        <v>0.88888888888888884</v>
      </c>
      <c r="E46" s="46">
        <v>240</v>
      </c>
      <c r="F46" s="44">
        <v>196.5</v>
      </c>
      <c r="G46" s="46">
        <v>43.5</v>
      </c>
      <c r="H46">
        <v>251</v>
      </c>
      <c r="I46">
        <v>250</v>
      </c>
      <c r="J46">
        <f t="shared" si="0"/>
        <v>1</v>
      </c>
      <c r="K46" s="62">
        <v>241</v>
      </c>
      <c r="L46" s="57">
        <v>248</v>
      </c>
      <c r="M46" s="57">
        <f t="shared" si="2"/>
        <v>-7</v>
      </c>
    </row>
    <row r="47" spans="1:13">
      <c r="A47" t="s">
        <v>105</v>
      </c>
      <c r="B47" t="s">
        <v>115</v>
      </c>
      <c r="C47" t="s">
        <v>108</v>
      </c>
      <c r="D47" s="64">
        <v>0.89830508474576276</v>
      </c>
      <c r="E47" s="46">
        <v>270</v>
      </c>
      <c r="F47" s="44">
        <v>275.5</v>
      </c>
      <c r="G47" s="46">
        <v>-5.5</v>
      </c>
      <c r="H47">
        <v>301</v>
      </c>
      <c r="I47">
        <v>336</v>
      </c>
      <c r="J47">
        <f t="shared" si="0"/>
        <v>-35</v>
      </c>
      <c r="K47" s="62">
        <v>332</v>
      </c>
      <c r="L47" s="57">
        <v>367</v>
      </c>
      <c r="M47" s="57">
        <f t="shared" si="2"/>
        <v>-35</v>
      </c>
    </row>
    <row r="48" spans="1:13">
      <c r="A48" t="s">
        <v>105</v>
      </c>
      <c r="B48" t="s">
        <v>106</v>
      </c>
      <c r="C48" t="s">
        <v>111</v>
      </c>
      <c r="D48" s="36">
        <v>0.9200661521499448</v>
      </c>
      <c r="E48" s="65">
        <v>193.5</v>
      </c>
      <c r="F48" s="57">
        <v>208.5</v>
      </c>
      <c r="G48" s="57">
        <v>-15</v>
      </c>
      <c r="H48">
        <v>213</v>
      </c>
      <c r="I48">
        <v>258</v>
      </c>
      <c r="J48">
        <f t="shared" si="0"/>
        <v>-45</v>
      </c>
      <c r="K48" s="62">
        <v>205</v>
      </c>
      <c r="L48" s="57">
        <v>257</v>
      </c>
      <c r="M48" s="57">
        <f t="shared" si="2"/>
        <v>-52</v>
      </c>
    </row>
    <row r="49" spans="1:13">
      <c r="A49" t="s">
        <v>105</v>
      </c>
      <c r="B49" t="s">
        <v>137</v>
      </c>
      <c r="C49" t="s">
        <v>111</v>
      </c>
      <c r="D49" s="64">
        <v>0.93515981735159814</v>
      </c>
      <c r="E49" s="46">
        <v>230</v>
      </c>
      <c r="F49" s="44">
        <v>195.5</v>
      </c>
      <c r="G49" s="46">
        <v>34.5</v>
      </c>
      <c r="H49">
        <v>219</v>
      </c>
      <c r="I49">
        <v>261</v>
      </c>
      <c r="J49">
        <f t="shared" ref="J49:J55" si="3">H49-I49</f>
        <v>-42</v>
      </c>
      <c r="K49" s="62">
        <v>236</v>
      </c>
      <c r="L49" s="57">
        <v>286</v>
      </c>
      <c r="M49" s="57">
        <f t="shared" si="2"/>
        <v>-50</v>
      </c>
    </row>
    <row r="50" spans="1:13">
      <c r="A50" t="s">
        <v>105</v>
      </c>
      <c r="B50" t="s">
        <v>137</v>
      </c>
      <c r="C50" t="s">
        <v>112</v>
      </c>
      <c r="D50" s="64">
        <v>0.96827495042961009</v>
      </c>
      <c r="E50" s="46">
        <v>201.5</v>
      </c>
      <c r="F50" s="44">
        <v>176.5</v>
      </c>
      <c r="G50" s="46">
        <v>25</v>
      </c>
      <c r="H50">
        <v>201</v>
      </c>
      <c r="I50">
        <v>236</v>
      </c>
      <c r="J50">
        <f t="shared" si="3"/>
        <v>-35</v>
      </c>
      <c r="K50" s="62">
        <v>202</v>
      </c>
      <c r="L50" s="57">
        <v>263</v>
      </c>
      <c r="M50" s="57">
        <f t="shared" si="2"/>
        <v>-61</v>
      </c>
    </row>
    <row r="51" spans="1:13">
      <c r="A51" t="s">
        <v>105</v>
      </c>
      <c r="B51" t="s">
        <v>137</v>
      </c>
      <c r="C51" t="s">
        <v>109</v>
      </c>
      <c r="D51" s="64">
        <v>0.96969696969696972</v>
      </c>
      <c r="E51" s="46">
        <v>293</v>
      </c>
      <c r="F51" s="44">
        <v>293</v>
      </c>
      <c r="G51" s="46">
        <v>0</v>
      </c>
      <c r="H51">
        <v>290</v>
      </c>
      <c r="I51">
        <v>362</v>
      </c>
      <c r="J51">
        <f t="shared" si="3"/>
        <v>-72</v>
      </c>
      <c r="K51" s="62">
        <v>297</v>
      </c>
      <c r="L51" s="57">
        <v>398</v>
      </c>
      <c r="M51" s="57">
        <f t="shared" si="2"/>
        <v>-101</v>
      </c>
    </row>
    <row r="52" spans="1:13">
      <c r="A52" t="s">
        <v>105</v>
      </c>
      <c r="B52" t="s">
        <v>137</v>
      </c>
      <c r="C52" t="s">
        <v>110</v>
      </c>
      <c r="D52" s="64">
        <v>0.97368421052631571</v>
      </c>
      <c r="E52" s="46">
        <v>211</v>
      </c>
      <c r="F52" s="44">
        <v>216.5</v>
      </c>
      <c r="G52" s="46">
        <v>-5.5</v>
      </c>
      <c r="H52">
        <v>207</v>
      </c>
      <c r="I52">
        <v>246</v>
      </c>
      <c r="J52">
        <f t="shared" si="3"/>
        <v>-39</v>
      </c>
      <c r="K52" s="62">
        <v>225</v>
      </c>
      <c r="L52" s="57">
        <v>284</v>
      </c>
      <c r="M52" s="57">
        <f t="shared" si="2"/>
        <v>-59</v>
      </c>
    </row>
    <row r="53" spans="1:13">
      <c r="A53" t="s">
        <v>105</v>
      </c>
      <c r="B53" t="s">
        <v>137</v>
      </c>
      <c r="C53" t="s">
        <v>113</v>
      </c>
      <c r="D53" s="64">
        <v>0.97428139183055973</v>
      </c>
      <c r="E53" s="46">
        <v>177</v>
      </c>
      <c r="F53" s="44">
        <v>172</v>
      </c>
      <c r="G53" s="46">
        <v>5</v>
      </c>
      <c r="H53">
        <v>166</v>
      </c>
      <c r="I53">
        <v>211</v>
      </c>
      <c r="J53">
        <f t="shared" si="3"/>
        <v>-45</v>
      </c>
      <c r="K53" s="62">
        <v>177</v>
      </c>
      <c r="L53" s="57">
        <v>254</v>
      </c>
      <c r="M53" s="57">
        <f t="shared" si="2"/>
        <v>-77</v>
      </c>
    </row>
    <row r="54" spans="1:13">
      <c r="A54" t="s">
        <v>105</v>
      </c>
      <c r="B54" t="s">
        <v>137</v>
      </c>
      <c r="C54" t="s">
        <v>107</v>
      </c>
      <c r="D54" s="64">
        <v>0.97435897435897434</v>
      </c>
      <c r="E54" s="46">
        <v>297</v>
      </c>
      <c r="F54" s="44">
        <v>273</v>
      </c>
      <c r="G54" s="46">
        <v>24</v>
      </c>
      <c r="H54">
        <v>283</v>
      </c>
      <c r="I54">
        <v>322</v>
      </c>
      <c r="J54">
        <f t="shared" si="3"/>
        <v>-39</v>
      </c>
      <c r="K54" s="62">
        <v>335</v>
      </c>
      <c r="L54" s="57">
        <v>442</v>
      </c>
      <c r="M54" s="57">
        <f t="shared" si="2"/>
        <v>-107</v>
      </c>
    </row>
    <row r="55" spans="1:13" ht="14.25" thickBot="1">
      <c r="A55" t="s">
        <v>105</v>
      </c>
      <c r="B55" t="s">
        <v>137</v>
      </c>
      <c r="C55" t="s">
        <v>108</v>
      </c>
      <c r="D55" s="64">
        <v>0.98795180722891573</v>
      </c>
      <c r="E55" s="46">
        <v>241</v>
      </c>
      <c r="F55" s="44">
        <v>295.5</v>
      </c>
      <c r="G55" s="46">
        <v>-54.5</v>
      </c>
      <c r="H55">
        <v>237</v>
      </c>
      <c r="I55">
        <v>333</v>
      </c>
      <c r="J55">
        <f t="shared" si="3"/>
        <v>-96</v>
      </c>
      <c r="K55" s="63">
        <v>314</v>
      </c>
      <c r="L55" s="60">
        <v>504</v>
      </c>
      <c r="M55" s="60">
        <f t="shared" si="2"/>
        <v>-190</v>
      </c>
    </row>
    <row r="56" spans="1:13">
      <c r="E56" s="45"/>
      <c r="G56" s="45"/>
    </row>
  </sheetData>
  <sortState ref="A3:O56">
    <sortCondition ref="D3"/>
  </sortState>
  <phoneticPr fontId="8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207生活圏</vt:lpstr>
      <vt:lpstr>日常生活圏</vt:lpstr>
      <vt:lpstr>整理</vt:lpstr>
      <vt:lpstr>抜粋</vt:lpstr>
      <vt:lpstr>費用分析</vt:lpstr>
      <vt:lpstr>時間差分析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2011-11-07T07:34:36Z</dcterms:modified>
</cp:coreProperties>
</file>