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1650" yWindow="1170" windowWidth="11535" windowHeight="9465"/>
  </bookViews>
  <sheets>
    <sheet name="ワルシャート式" sheetId="1" r:id="rId1"/>
    <sheet name="スティーブンソン式 " sheetId="6" r:id="rId2"/>
  </sheets>
  <calcPr calcId="145621"/>
</workbook>
</file>

<file path=xl/calcChain.xml><?xml version="1.0" encoding="utf-8"?>
<calcChain xmlns="http://schemas.openxmlformats.org/spreadsheetml/2006/main">
  <c r="E3" i="6" l="1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221" i="6"/>
  <c r="E222" i="6"/>
  <c r="E223" i="6"/>
  <c r="E224" i="6"/>
  <c r="E225" i="6"/>
  <c r="E226" i="6"/>
  <c r="E227" i="6"/>
  <c r="E228" i="6"/>
  <c r="E229" i="6"/>
  <c r="E230" i="6"/>
  <c r="E231" i="6"/>
  <c r="E232" i="6"/>
  <c r="E233" i="6"/>
  <c r="E234" i="6"/>
  <c r="E235" i="6"/>
  <c r="E236" i="6"/>
  <c r="E237" i="6"/>
  <c r="E238" i="6"/>
  <c r="E239" i="6"/>
  <c r="E240" i="6"/>
  <c r="E241" i="6"/>
  <c r="E242" i="6"/>
  <c r="E243" i="6"/>
  <c r="E244" i="6"/>
  <c r="E245" i="6"/>
  <c r="E246" i="6"/>
  <c r="E247" i="6"/>
  <c r="E248" i="6"/>
  <c r="E249" i="6"/>
  <c r="E250" i="6"/>
  <c r="E251" i="6"/>
  <c r="E252" i="6"/>
  <c r="E253" i="6"/>
  <c r="E254" i="6"/>
  <c r="E255" i="6"/>
  <c r="E256" i="6"/>
  <c r="E257" i="6"/>
  <c r="E258" i="6"/>
  <c r="E259" i="6"/>
  <c r="E260" i="6"/>
  <c r="E261" i="6"/>
  <c r="E262" i="6"/>
  <c r="E263" i="6"/>
  <c r="E264" i="6"/>
  <c r="E265" i="6"/>
  <c r="E266" i="6"/>
  <c r="E267" i="6"/>
  <c r="E268" i="6"/>
  <c r="E269" i="6"/>
  <c r="E270" i="6"/>
  <c r="E271" i="6"/>
  <c r="E272" i="6"/>
  <c r="E273" i="6"/>
  <c r="E274" i="6"/>
  <c r="E275" i="6"/>
  <c r="E276" i="6"/>
  <c r="E277" i="6"/>
  <c r="E278" i="6"/>
  <c r="E279" i="6"/>
  <c r="E280" i="6"/>
  <c r="E281" i="6"/>
  <c r="E282" i="6"/>
  <c r="E283" i="6"/>
  <c r="E284" i="6"/>
  <c r="E285" i="6"/>
  <c r="E286" i="6"/>
  <c r="E287" i="6"/>
  <c r="E288" i="6"/>
  <c r="E289" i="6"/>
  <c r="E290" i="6"/>
  <c r="E291" i="6"/>
  <c r="E292" i="6"/>
  <c r="E293" i="6"/>
  <c r="E294" i="6"/>
  <c r="E295" i="6"/>
  <c r="E296" i="6"/>
  <c r="E297" i="6"/>
  <c r="E298" i="6"/>
  <c r="E299" i="6"/>
  <c r="E300" i="6"/>
  <c r="E301" i="6"/>
  <c r="E302" i="6"/>
  <c r="E303" i="6"/>
  <c r="E304" i="6"/>
  <c r="E305" i="6"/>
  <c r="E306" i="6"/>
  <c r="E307" i="6"/>
  <c r="E308" i="6"/>
  <c r="E309" i="6"/>
  <c r="E310" i="6"/>
  <c r="E311" i="6"/>
  <c r="E312" i="6"/>
  <c r="E313" i="6"/>
  <c r="E314" i="6"/>
  <c r="E315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329" i="6"/>
  <c r="E330" i="6"/>
  <c r="E331" i="6"/>
  <c r="E332" i="6"/>
  <c r="E333" i="6"/>
  <c r="E334" i="6"/>
  <c r="E335" i="6"/>
  <c r="E336" i="6"/>
  <c r="E337" i="6"/>
  <c r="E338" i="6"/>
  <c r="E339" i="6"/>
  <c r="E340" i="6"/>
  <c r="E341" i="6"/>
  <c r="E342" i="6"/>
  <c r="E343" i="6"/>
  <c r="E344" i="6"/>
  <c r="E345" i="6"/>
  <c r="E346" i="6"/>
  <c r="E347" i="6"/>
  <c r="E348" i="6"/>
  <c r="E349" i="6"/>
  <c r="E350" i="6"/>
  <c r="E351" i="6"/>
  <c r="E352" i="6"/>
  <c r="E353" i="6"/>
  <c r="E354" i="6"/>
  <c r="E355" i="6"/>
  <c r="E356" i="6"/>
  <c r="E357" i="6"/>
  <c r="E358" i="6"/>
  <c r="E359" i="6"/>
  <c r="E360" i="6"/>
  <c r="E361" i="6"/>
  <c r="E362" i="6"/>
  <c r="E2" i="6"/>
  <c r="F2" i="6" s="1"/>
  <c r="D4" i="6"/>
  <c r="D5" i="6" s="1"/>
  <c r="D6" i="6" s="1"/>
  <c r="D7" i="6" s="1"/>
  <c r="D8" i="6" s="1"/>
  <c r="D9" i="6" s="1"/>
  <c r="D10" i="6" s="1"/>
  <c r="D11" i="6" s="1"/>
  <c r="D12" i="6" s="1"/>
  <c r="D13" i="6" s="1"/>
  <c r="D14" i="6" s="1"/>
  <c r="D15" i="6" s="1"/>
  <c r="D16" i="6" s="1"/>
  <c r="D17" i="6" s="1"/>
  <c r="D18" i="6" s="1"/>
  <c r="D19" i="6" s="1"/>
  <c r="D20" i="6" s="1"/>
  <c r="D21" i="6" s="1"/>
  <c r="D22" i="6" s="1"/>
  <c r="D23" i="6" s="1"/>
  <c r="D24" i="6" s="1"/>
  <c r="D25" i="6" s="1"/>
  <c r="D26" i="6" s="1"/>
  <c r="D27" i="6" s="1"/>
  <c r="D28" i="6" s="1"/>
  <c r="D29" i="6" s="1"/>
  <c r="D30" i="6" s="1"/>
  <c r="D31" i="6" s="1"/>
  <c r="D32" i="6" s="1"/>
  <c r="D33" i="6" s="1"/>
  <c r="D34" i="6" s="1"/>
  <c r="D35" i="6" s="1"/>
  <c r="D36" i="6" s="1"/>
  <c r="D37" i="6" s="1"/>
  <c r="D38" i="6" s="1"/>
  <c r="D39" i="6" s="1"/>
  <c r="D40" i="6" s="1"/>
  <c r="D41" i="6" s="1"/>
  <c r="D42" i="6" s="1"/>
  <c r="D43" i="6" s="1"/>
  <c r="D44" i="6" s="1"/>
  <c r="D45" i="6" s="1"/>
  <c r="D46" i="6" s="1"/>
  <c r="D47" i="6" s="1"/>
  <c r="D48" i="6" s="1"/>
  <c r="D49" i="6" s="1"/>
  <c r="D50" i="6" s="1"/>
  <c r="D51" i="6" s="1"/>
  <c r="D52" i="6" s="1"/>
  <c r="D53" i="6" s="1"/>
  <c r="D54" i="6" s="1"/>
  <c r="D55" i="6" s="1"/>
  <c r="D56" i="6" s="1"/>
  <c r="D57" i="6" s="1"/>
  <c r="D58" i="6" s="1"/>
  <c r="D59" i="6" s="1"/>
  <c r="D60" i="6" s="1"/>
  <c r="D61" i="6" s="1"/>
  <c r="D62" i="6" s="1"/>
  <c r="D63" i="6" s="1"/>
  <c r="D64" i="6" s="1"/>
  <c r="D65" i="6" s="1"/>
  <c r="D66" i="6" s="1"/>
  <c r="D67" i="6" s="1"/>
  <c r="D68" i="6" s="1"/>
  <c r="D69" i="6" s="1"/>
  <c r="D70" i="6" s="1"/>
  <c r="D71" i="6" s="1"/>
  <c r="D72" i="6" s="1"/>
  <c r="D73" i="6" s="1"/>
  <c r="D74" i="6" s="1"/>
  <c r="D75" i="6" s="1"/>
  <c r="D76" i="6" s="1"/>
  <c r="D77" i="6" s="1"/>
  <c r="D78" i="6" s="1"/>
  <c r="D79" i="6" s="1"/>
  <c r="D80" i="6" s="1"/>
  <c r="D81" i="6" s="1"/>
  <c r="D82" i="6" s="1"/>
  <c r="D83" i="6" s="1"/>
  <c r="D84" i="6" s="1"/>
  <c r="D85" i="6" s="1"/>
  <c r="D86" i="6" s="1"/>
  <c r="D87" i="6" s="1"/>
  <c r="D88" i="6" s="1"/>
  <c r="D89" i="6" s="1"/>
  <c r="D90" i="6" s="1"/>
  <c r="D91" i="6" s="1"/>
  <c r="D92" i="6" s="1"/>
  <c r="D93" i="6" s="1"/>
  <c r="D94" i="6" s="1"/>
  <c r="D95" i="6" s="1"/>
  <c r="D96" i="6" s="1"/>
  <c r="D97" i="6" s="1"/>
  <c r="D98" i="6" s="1"/>
  <c r="D99" i="6" s="1"/>
  <c r="D100" i="6" s="1"/>
  <c r="D101" i="6" s="1"/>
  <c r="D102" i="6" s="1"/>
  <c r="D103" i="6" s="1"/>
  <c r="D104" i="6" s="1"/>
  <c r="D105" i="6" s="1"/>
  <c r="D106" i="6" s="1"/>
  <c r="D107" i="6" s="1"/>
  <c r="D108" i="6" s="1"/>
  <c r="D109" i="6" s="1"/>
  <c r="D110" i="6" s="1"/>
  <c r="D111" i="6" s="1"/>
  <c r="D112" i="6" s="1"/>
  <c r="D113" i="6" s="1"/>
  <c r="D114" i="6" s="1"/>
  <c r="D115" i="6" s="1"/>
  <c r="D116" i="6" s="1"/>
  <c r="D117" i="6" s="1"/>
  <c r="D118" i="6" s="1"/>
  <c r="D119" i="6" s="1"/>
  <c r="D120" i="6" s="1"/>
  <c r="D121" i="6" s="1"/>
  <c r="D122" i="6" s="1"/>
  <c r="D123" i="6" s="1"/>
  <c r="D124" i="6" s="1"/>
  <c r="D125" i="6" s="1"/>
  <c r="D126" i="6" s="1"/>
  <c r="D127" i="6" s="1"/>
  <c r="D128" i="6" s="1"/>
  <c r="D129" i="6" s="1"/>
  <c r="D130" i="6" s="1"/>
  <c r="D131" i="6" s="1"/>
  <c r="D132" i="6" s="1"/>
  <c r="D133" i="6" s="1"/>
  <c r="D134" i="6" s="1"/>
  <c r="D135" i="6" s="1"/>
  <c r="D136" i="6" s="1"/>
  <c r="D137" i="6" s="1"/>
  <c r="D138" i="6" s="1"/>
  <c r="D139" i="6" s="1"/>
  <c r="D140" i="6" s="1"/>
  <c r="D141" i="6" s="1"/>
  <c r="D142" i="6" s="1"/>
  <c r="D143" i="6" s="1"/>
  <c r="D144" i="6" s="1"/>
  <c r="D145" i="6" s="1"/>
  <c r="D146" i="6" s="1"/>
  <c r="D147" i="6" s="1"/>
  <c r="D148" i="6" s="1"/>
  <c r="D149" i="6" s="1"/>
  <c r="D150" i="6" s="1"/>
  <c r="D151" i="6" s="1"/>
  <c r="D152" i="6" s="1"/>
  <c r="D153" i="6" s="1"/>
  <c r="D154" i="6" s="1"/>
  <c r="D155" i="6" s="1"/>
  <c r="D156" i="6" s="1"/>
  <c r="D157" i="6" s="1"/>
  <c r="D158" i="6" s="1"/>
  <c r="D159" i="6" s="1"/>
  <c r="D160" i="6" s="1"/>
  <c r="D161" i="6" s="1"/>
  <c r="D162" i="6" s="1"/>
  <c r="D163" i="6" s="1"/>
  <c r="D164" i="6" s="1"/>
  <c r="D165" i="6" s="1"/>
  <c r="D166" i="6" s="1"/>
  <c r="D167" i="6" s="1"/>
  <c r="D168" i="6" s="1"/>
  <c r="D169" i="6" s="1"/>
  <c r="D170" i="6" s="1"/>
  <c r="D171" i="6" s="1"/>
  <c r="D172" i="6" s="1"/>
  <c r="D173" i="6" s="1"/>
  <c r="D174" i="6" s="1"/>
  <c r="D175" i="6" s="1"/>
  <c r="D176" i="6" s="1"/>
  <c r="D177" i="6" s="1"/>
  <c r="D178" i="6" s="1"/>
  <c r="D179" i="6" s="1"/>
  <c r="D180" i="6" s="1"/>
  <c r="D181" i="6" s="1"/>
  <c r="D182" i="6" s="1"/>
  <c r="D183" i="6" s="1"/>
  <c r="D184" i="6" s="1"/>
  <c r="D185" i="6" s="1"/>
  <c r="D186" i="6" s="1"/>
  <c r="D187" i="6" s="1"/>
  <c r="D188" i="6" s="1"/>
  <c r="D189" i="6" s="1"/>
  <c r="D190" i="6" s="1"/>
  <c r="D191" i="6" s="1"/>
  <c r="D192" i="6" s="1"/>
  <c r="D193" i="6" s="1"/>
  <c r="D194" i="6" s="1"/>
  <c r="D195" i="6" s="1"/>
  <c r="D196" i="6" s="1"/>
  <c r="D197" i="6" s="1"/>
  <c r="D198" i="6" s="1"/>
  <c r="D199" i="6" s="1"/>
  <c r="D200" i="6" s="1"/>
  <c r="D201" i="6" s="1"/>
  <c r="D202" i="6" s="1"/>
  <c r="D203" i="6" s="1"/>
  <c r="D204" i="6" s="1"/>
  <c r="D205" i="6" s="1"/>
  <c r="D206" i="6" s="1"/>
  <c r="D207" i="6" s="1"/>
  <c r="D208" i="6" s="1"/>
  <c r="D209" i="6" s="1"/>
  <c r="D210" i="6" s="1"/>
  <c r="D211" i="6" s="1"/>
  <c r="D212" i="6" s="1"/>
  <c r="D213" i="6" s="1"/>
  <c r="D214" i="6" s="1"/>
  <c r="D215" i="6" s="1"/>
  <c r="D216" i="6" s="1"/>
  <c r="D217" i="6" s="1"/>
  <c r="D218" i="6" s="1"/>
  <c r="D219" i="6" s="1"/>
  <c r="D220" i="6" s="1"/>
  <c r="D221" i="6" s="1"/>
  <c r="D222" i="6" s="1"/>
  <c r="D223" i="6" s="1"/>
  <c r="D224" i="6" s="1"/>
  <c r="D225" i="6" s="1"/>
  <c r="D226" i="6" s="1"/>
  <c r="D227" i="6" s="1"/>
  <c r="D228" i="6" s="1"/>
  <c r="D229" i="6" s="1"/>
  <c r="D230" i="6" s="1"/>
  <c r="D231" i="6" s="1"/>
  <c r="D232" i="6" s="1"/>
  <c r="D233" i="6" s="1"/>
  <c r="D234" i="6" s="1"/>
  <c r="D235" i="6" s="1"/>
  <c r="D236" i="6" s="1"/>
  <c r="D237" i="6" s="1"/>
  <c r="D238" i="6" s="1"/>
  <c r="D239" i="6" s="1"/>
  <c r="D240" i="6" s="1"/>
  <c r="D241" i="6" s="1"/>
  <c r="D242" i="6" s="1"/>
  <c r="D243" i="6" s="1"/>
  <c r="D244" i="6" s="1"/>
  <c r="D245" i="6" s="1"/>
  <c r="D246" i="6" s="1"/>
  <c r="D247" i="6" s="1"/>
  <c r="D248" i="6" s="1"/>
  <c r="D249" i="6" s="1"/>
  <c r="D250" i="6" s="1"/>
  <c r="D251" i="6" s="1"/>
  <c r="D252" i="6" s="1"/>
  <c r="D253" i="6" s="1"/>
  <c r="D254" i="6" s="1"/>
  <c r="D255" i="6" s="1"/>
  <c r="D256" i="6" s="1"/>
  <c r="D257" i="6" s="1"/>
  <c r="D258" i="6" s="1"/>
  <c r="D259" i="6" s="1"/>
  <c r="D260" i="6" s="1"/>
  <c r="D261" i="6" s="1"/>
  <c r="D262" i="6" s="1"/>
  <c r="D263" i="6" s="1"/>
  <c r="D264" i="6" s="1"/>
  <c r="D265" i="6" s="1"/>
  <c r="D266" i="6" s="1"/>
  <c r="D267" i="6" s="1"/>
  <c r="D268" i="6" s="1"/>
  <c r="D269" i="6" s="1"/>
  <c r="D270" i="6" s="1"/>
  <c r="D271" i="6" s="1"/>
  <c r="D272" i="6" s="1"/>
  <c r="D273" i="6" s="1"/>
  <c r="D274" i="6" s="1"/>
  <c r="D275" i="6" s="1"/>
  <c r="D276" i="6" s="1"/>
  <c r="D277" i="6" s="1"/>
  <c r="D278" i="6" s="1"/>
  <c r="D279" i="6" s="1"/>
  <c r="D280" i="6" s="1"/>
  <c r="D281" i="6" s="1"/>
  <c r="D282" i="6" s="1"/>
  <c r="D283" i="6" s="1"/>
  <c r="D284" i="6" s="1"/>
  <c r="D285" i="6" s="1"/>
  <c r="D286" i="6" s="1"/>
  <c r="D287" i="6" s="1"/>
  <c r="D288" i="6" s="1"/>
  <c r="D289" i="6" s="1"/>
  <c r="D290" i="6" s="1"/>
  <c r="D291" i="6" s="1"/>
  <c r="D292" i="6" s="1"/>
  <c r="D293" i="6" s="1"/>
  <c r="D294" i="6" s="1"/>
  <c r="D295" i="6" s="1"/>
  <c r="D296" i="6" s="1"/>
  <c r="D297" i="6" s="1"/>
  <c r="D298" i="6" s="1"/>
  <c r="D299" i="6" s="1"/>
  <c r="D300" i="6" s="1"/>
  <c r="D301" i="6" s="1"/>
  <c r="D302" i="6" s="1"/>
  <c r="D303" i="6" s="1"/>
  <c r="D304" i="6" s="1"/>
  <c r="D305" i="6" s="1"/>
  <c r="D306" i="6" s="1"/>
  <c r="D307" i="6" s="1"/>
  <c r="D308" i="6" s="1"/>
  <c r="D309" i="6" s="1"/>
  <c r="D310" i="6" s="1"/>
  <c r="D311" i="6" s="1"/>
  <c r="D312" i="6" s="1"/>
  <c r="D313" i="6" s="1"/>
  <c r="D314" i="6" s="1"/>
  <c r="D315" i="6" s="1"/>
  <c r="D316" i="6" s="1"/>
  <c r="D317" i="6" s="1"/>
  <c r="D318" i="6" s="1"/>
  <c r="D319" i="6" s="1"/>
  <c r="D320" i="6" s="1"/>
  <c r="D321" i="6" s="1"/>
  <c r="D322" i="6" s="1"/>
  <c r="D323" i="6" s="1"/>
  <c r="D324" i="6" s="1"/>
  <c r="D325" i="6" s="1"/>
  <c r="D326" i="6" s="1"/>
  <c r="D327" i="6" s="1"/>
  <c r="D328" i="6" s="1"/>
  <c r="D329" i="6" s="1"/>
  <c r="D330" i="6" s="1"/>
  <c r="D331" i="6" s="1"/>
  <c r="D332" i="6" s="1"/>
  <c r="D333" i="6" s="1"/>
  <c r="D334" i="6" s="1"/>
  <c r="D335" i="6" s="1"/>
  <c r="D336" i="6" s="1"/>
  <c r="D337" i="6" s="1"/>
  <c r="D338" i="6" s="1"/>
  <c r="D339" i="6" s="1"/>
  <c r="D340" i="6" s="1"/>
  <c r="D341" i="6" s="1"/>
  <c r="D342" i="6" s="1"/>
  <c r="D343" i="6" s="1"/>
  <c r="D344" i="6" s="1"/>
  <c r="D345" i="6" s="1"/>
  <c r="D346" i="6" s="1"/>
  <c r="D347" i="6" s="1"/>
  <c r="D348" i="6" s="1"/>
  <c r="D349" i="6" s="1"/>
  <c r="D350" i="6" s="1"/>
  <c r="D351" i="6" s="1"/>
  <c r="D352" i="6" s="1"/>
  <c r="D353" i="6" s="1"/>
  <c r="D354" i="6" s="1"/>
  <c r="D355" i="6" s="1"/>
  <c r="D356" i="6" s="1"/>
  <c r="D357" i="6" s="1"/>
  <c r="D358" i="6" s="1"/>
  <c r="D359" i="6" s="1"/>
  <c r="D360" i="6" s="1"/>
  <c r="D361" i="6" s="1"/>
  <c r="D362" i="6" s="1"/>
  <c r="D3" i="6"/>
  <c r="B17" i="6"/>
  <c r="B19" i="1"/>
  <c r="B18" i="1"/>
  <c r="B17" i="1"/>
  <c r="B16" i="1"/>
  <c r="B21" i="1"/>
  <c r="B20" i="1"/>
  <c r="B24" i="1"/>
  <c r="B22" i="1"/>
  <c r="B14" i="6"/>
  <c r="B15" i="6"/>
  <c r="B16" i="6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E70" i="1"/>
  <c r="F70" i="1"/>
  <c r="E61" i="1"/>
  <c r="F61" i="1"/>
  <c r="E66" i="1"/>
  <c r="F66" i="1"/>
  <c r="E63" i="1"/>
  <c r="G63" i="1"/>
  <c r="E72" i="1"/>
  <c r="F72" i="1"/>
  <c r="E68" i="1"/>
  <c r="F68" i="1"/>
  <c r="G72" i="1"/>
  <c r="E59" i="1"/>
  <c r="G59" i="1"/>
  <c r="E74" i="1"/>
  <c r="E73" i="1"/>
  <c r="G70" i="1"/>
  <c r="E71" i="1"/>
  <c r="E69" i="1"/>
  <c r="E67" i="1"/>
  <c r="E65" i="1"/>
  <c r="E64" i="1"/>
  <c r="E62" i="1"/>
  <c r="E60" i="1"/>
  <c r="E2" i="1"/>
  <c r="F2" i="1"/>
  <c r="E4" i="1"/>
  <c r="E46" i="1"/>
  <c r="E43" i="1"/>
  <c r="F43" i="1"/>
  <c r="E39" i="1"/>
  <c r="F39" i="1"/>
  <c r="E35" i="1"/>
  <c r="F35" i="1"/>
  <c r="E31" i="1"/>
  <c r="E29" i="1"/>
  <c r="E23" i="1"/>
  <c r="E21" i="1"/>
  <c r="E11" i="1"/>
  <c r="E9" i="1"/>
  <c r="E7" i="1"/>
  <c r="E6" i="1"/>
  <c r="E24" i="1"/>
  <c r="E12" i="1"/>
  <c r="F12" i="1"/>
  <c r="E48" i="1"/>
  <c r="E49" i="1"/>
  <c r="E3" i="1"/>
  <c r="E5" i="1"/>
  <c r="E44" i="1"/>
  <c r="E42" i="1"/>
  <c r="E40" i="1"/>
  <c r="E38" i="1"/>
  <c r="E34" i="1"/>
  <c r="E32" i="1"/>
  <c r="E30" i="1"/>
  <c r="E28" i="1"/>
  <c r="E26" i="1"/>
  <c r="E22" i="1"/>
  <c r="E20" i="1"/>
  <c r="E18" i="1"/>
  <c r="E16" i="1"/>
  <c r="E14" i="1"/>
  <c r="E10" i="1"/>
  <c r="E8" i="1"/>
  <c r="E47" i="1"/>
  <c r="E45" i="1"/>
  <c r="E41" i="1"/>
  <c r="F41" i="1"/>
  <c r="E37" i="1"/>
  <c r="F37" i="1"/>
  <c r="E33" i="1"/>
  <c r="E27" i="1"/>
  <c r="E25" i="1"/>
  <c r="E19" i="1"/>
  <c r="E17" i="1"/>
  <c r="E15" i="1"/>
  <c r="F15" i="1"/>
  <c r="E13" i="1"/>
  <c r="F13" i="1"/>
  <c r="E36" i="1"/>
  <c r="F36" i="1"/>
  <c r="E50" i="1"/>
  <c r="E51" i="1"/>
  <c r="E52" i="1"/>
  <c r="E53" i="1"/>
  <c r="E54" i="1"/>
  <c r="E55" i="1"/>
  <c r="E56" i="1"/>
  <c r="E57" i="1"/>
  <c r="E58" i="1"/>
  <c r="B28" i="1"/>
  <c r="B25" i="1"/>
  <c r="G43" i="1"/>
  <c r="G13" i="1"/>
  <c r="G61" i="1"/>
  <c r="G66" i="1"/>
  <c r="G12" i="1"/>
  <c r="G35" i="1"/>
  <c r="G15" i="1"/>
  <c r="G39" i="1"/>
  <c r="F63" i="1"/>
  <c r="G37" i="1"/>
  <c r="G68" i="1"/>
  <c r="F59" i="1"/>
  <c r="F62" i="1"/>
  <c r="G62" i="1"/>
  <c r="G64" i="1"/>
  <c r="F64" i="1"/>
  <c r="F67" i="1"/>
  <c r="G67" i="1"/>
  <c r="F69" i="1"/>
  <c r="G69" i="1"/>
  <c r="F71" i="1"/>
  <c r="G71" i="1"/>
  <c r="G73" i="1"/>
  <c r="F73" i="1"/>
  <c r="F60" i="1"/>
  <c r="G60" i="1"/>
  <c r="F65" i="1"/>
  <c r="G65" i="1"/>
  <c r="G74" i="1"/>
  <c r="F74" i="1"/>
  <c r="G36" i="1"/>
  <c r="F58" i="1"/>
  <c r="G58" i="1"/>
  <c r="G54" i="1"/>
  <c r="F54" i="1"/>
  <c r="G52" i="1"/>
  <c r="F52" i="1"/>
  <c r="G50" i="1"/>
  <c r="F50" i="1"/>
  <c r="F17" i="1"/>
  <c r="G17" i="1"/>
  <c r="G33" i="1"/>
  <c r="F33" i="1"/>
  <c r="G41" i="1"/>
  <c r="F57" i="1"/>
  <c r="G57" i="1"/>
  <c r="G55" i="1"/>
  <c r="F55" i="1"/>
  <c r="G53" i="1"/>
  <c r="F53" i="1"/>
  <c r="F51" i="1"/>
  <c r="G51" i="1"/>
  <c r="F19" i="1"/>
  <c r="G19" i="1"/>
  <c r="F27" i="1"/>
  <c r="G27" i="1"/>
  <c r="G45" i="1"/>
  <c r="F45" i="1"/>
  <c r="G8" i="1"/>
  <c r="F8" i="1"/>
  <c r="G14" i="1"/>
  <c r="F14" i="1"/>
  <c r="G18" i="1"/>
  <c r="F18" i="1"/>
  <c r="G22" i="1"/>
  <c r="F22" i="1"/>
  <c r="F28" i="1"/>
  <c r="G28" i="1"/>
  <c r="F32" i="1"/>
  <c r="G32" i="1"/>
  <c r="G38" i="1"/>
  <c r="F38" i="1"/>
  <c r="G42" i="1"/>
  <c r="F42" i="1"/>
  <c r="F5" i="1"/>
  <c r="G5" i="1"/>
  <c r="F49" i="1"/>
  <c r="G49" i="1"/>
  <c r="F6" i="1"/>
  <c r="G6" i="1"/>
  <c r="F9" i="1"/>
  <c r="G9" i="1"/>
  <c r="G21" i="1"/>
  <c r="F21" i="1"/>
  <c r="G29" i="1"/>
  <c r="F29" i="1"/>
  <c r="F4" i="1"/>
  <c r="G4" i="1"/>
  <c r="G56" i="1"/>
  <c r="F56" i="1"/>
  <c r="G25" i="1"/>
  <c r="F25" i="1"/>
  <c r="F47" i="1"/>
  <c r="G47" i="1"/>
  <c r="G10" i="1"/>
  <c r="F10" i="1"/>
  <c r="G16" i="1"/>
  <c r="F16" i="1"/>
  <c r="F20" i="1"/>
  <c r="G20" i="1"/>
  <c r="F26" i="1"/>
  <c r="G26" i="1"/>
  <c r="G30" i="1"/>
  <c r="F30" i="1"/>
  <c r="G34" i="1"/>
  <c r="F34" i="1"/>
  <c r="G40" i="1"/>
  <c r="F40" i="1"/>
  <c r="G44" i="1"/>
  <c r="F44" i="1"/>
  <c r="G3" i="1"/>
  <c r="F3" i="1"/>
  <c r="G48" i="1"/>
  <c r="F48" i="1"/>
  <c r="G24" i="1"/>
  <c r="F24" i="1"/>
  <c r="G7" i="1"/>
  <c r="F7" i="1"/>
  <c r="F11" i="1"/>
  <c r="G11" i="1"/>
  <c r="G23" i="1"/>
  <c r="F23" i="1"/>
  <c r="F31" i="1"/>
  <c r="G31" i="1"/>
  <c r="G46" i="1"/>
  <c r="F46" i="1"/>
  <c r="G2" i="1"/>
  <c r="B26" i="1"/>
  <c r="B32" i="1"/>
  <c r="B33" i="1"/>
  <c r="B27" i="1"/>
  <c r="B34" i="1"/>
  <c r="B35" i="1"/>
  <c r="B29" i="1"/>
  <c r="B38" i="1"/>
  <c r="B39" i="1"/>
  <c r="B36" i="1"/>
  <c r="B37" i="1"/>
  <c r="G2" i="6" l="1"/>
  <c r="G5" i="6"/>
  <c r="F7" i="6"/>
  <c r="F9" i="6"/>
  <c r="F11" i="6"/>
  <c r="F13" i="6"/>
  <c r="F15" i="6"/>
  <c r="G16" i="6"/>
  <c r="G17" i="6"/>
  <c r="G19" i="6"/>
  <c r="G21" i="6"/>
  <c r="G23" i="6"/>
  <c r="G25" i="6"/>
  <c r="G27" i="6"/>
  <c r="F29" i="6"/>
  <c r="F31" i="6"/>
  <c r="F33" i="6"/>
  <c r="F35" i="6"/>
  <c r="F37" i="6"/>
  <c r="F38" i="6"/>
  <c r="G39" i="6"/>
  <c r="G41" i="6"/>
  <c r="G43" i="6"/>
  <c r="G45" i="6"/>
  <c r="G47" i="6"/>
  <c r="F49" i="6"/>
  <c r="F51" i="6"/>
  <c r="F6" i="6"/>
  <c r="G9" i="6"/>
  <c r="G13" i="6"/>
  <c r="F17" i="6"/>
  <c r="F21" i="6"/>
  <c r="F25" i="6"/>
  <c r="F28" i="6"/>
  <c r="G31" i="6"/>
  <c r="G35" i="6"/>
  <c r="F39" i="6"/>
  <c r="F43" i="6"/>
  <c r="F47" i="6"/>
  <c r="G49" i="6"/>
  <c r="F53" i="6"/>
  <c r="F55" i="6"/>
  <c r="F57" i="6"/>
  <c r="F59" i="6"/>
  <c r="F60" i="6"/>
  <c r="G61" i="6"/>
  <c r="G63" i="6"/>
  <c r="G65" i="6"/>
  <c r="G67" i="6"/>
  <c r="G69" i="6"/>
  <c r="F71" i="6"/>
  <c r="F73" i="6"/>
  <c r="F75" i="6"/>
  <c r="F77" i="6"/>
  <c r="F79" i="6"/>
  <c r="G80" i="6"/>
  <c r="G81" i="6"/>
  <c r="G83" i="6"/>
  <c r="G85" i="6"/>
  <c r="G87" i="6"/>
  <c r="G89" i="6"/>
  <c r="G91" i="6"/>
  <c r="F93" i="6"/>
  <c r="F95" i="6"/>
  <c r="F97" i="6"/>
  <c r="F99" i="6"/>
  <c r="F101" i="6"/>
  <c r="F102" i="6"/>
  <c r="G103" i="6"/>
  <c r="G105" i="6"/>
  <c r="G107" i="6"/>
  <c r="G109" i="6"/>
  <c r="G111" i="6"/>
  <c r="F113" i="6"/>
  <c r="F5" i="6"/>
  <c r="G7" i="6"/>
  <c r="G11" i="6"/>
  <c r="G15" i="6"/>
  <c r="F19" i="6"/>
  <c r="F23" i="6"/>
  <c r="F27" i="6"/>
  <c r="G29" i="6"/>
  <c r="G33" i="6"/>
  <c r="G37" i="6"/>
  <c r="F41" i="6"/>
  <c r="F45" i="6"/>
  <c r="G48" i="6"/>
  <c r="G51" i="6"/>
  <c r="G53" i="6"/>
  <c r="G55" i="6"/>
  <c r="G57" i="6"/>
  <c r="G59" i="6"/>
  <c r="F61" i="6"/>
  <c r="F63" i="6"/>
  <c r="F65" i="6"/>
  <c r="F67" i="6"/>
  <c r="F69" i="6"/>
  <c r="F70" i="6"/>
  <c r="G71" i="6"/>
  <c r="G73" i="6"/>
  <c r="G75" i="6"/>
  <c r="G77" i="6"/>
  <c r="G79" i="6"/>
  <c r="F81" i="6"/>
  <c r="F83" i="6"/>
  <c r="F85" i="6"/>
  <c r="F87" i="6"/>
  <c r="F89" i="6"/>
  <c r="F91" i="6"/>
  <c r="F92" i="6"/>
  <c r="G93" i="6"/>
  <c r="G95" i="6"/>
  <c r="G97" i="6"/>
  <c r="G99" i="6"/>
  <c r="G101" i="6"/>
  <c r="F103" i="6"/>
  <c r="F105" i="6"/>
  <c r="F107" i="6"/>
  <c r="F109" i="6"/>
  <c r="F111" i="6"/>
  <c r="G112" i="6"/>
  <c r="G113" i="6"/>
  <c r="G115" i="6"/>
  <c r="G117" i="6"/>
  <c r="G119" i="6"/>
  <c r="G121" i="6"/>
  <c r="G123" i="6"/>
  <c r="F125" i="6"/>
  <c r="F127" i="6"/>
  <c r="F129" i="6"/>
  <c r="F131" i="6"/>
  <c r="F133" i="6"/>
  <c r="F134" i="6"/>
  <c r="G135" i="6"/>
  <c r="G137" i="6"/>
  <c r="G139" i="6"/>
  <c r="G141" i="6"/>
  <c r="G143" i="6"/>
  <c r="F145" i="6"/>
  <c r="F147" i="6"/>
  <c r="F149" i="6"/>
  <c r="F151" i="6"/>
  <c r="F153" i="6"/>
  <c r="F155" i="6"/>
  <c r="F156" i="6"/>
  <c r="G157" i="6"/>
  <c r="G159" i="6"/>
  <c r="G161" i="6"/>
  <c r="G163" i="6"/>
  <c r="G165" i="6"/>
  <c r="F167" i="6"/>
  <c r="F169" i="6"/>
  <c r="F171" i="6"/>
  <c r="F173" i="6"/>
  <c r="F175" i="6"/>
  <c r="G176" i="6"/>
  <c r="F117" i="6"/>
  <c r="F121" i="6"/>
  <c r="F124" i="6"/>
  <c r="G127" i="6"/>
  <c r="G131" i="6"/>
  <c r="F135" i="6"/>
  <c r="F139" i="6"/>
  <c r="F143" i="6"/>
  <c r="G145" i="6"/>
  <c r="G149" i="6"/>
  <c r="G153" i="6"/>
  <c r="F157" i="6"/>
  <c r="F161" i="6"/>
  <c r="F165" i="6"/>
  <c r="G167" i="6"/>
  <c r="G171" i="6"/>
  <c r="G175" i="6"/>
  <c r="G177" i="6"/>
  <c r="G179" i="6"/>
  <c r="G181" i="6"/>
  <c r="G183" i="6"/>
  <c r="F185" i="6"/>
  <c r="F187" i="6"/>
  <c r="F189" i="6"/>
  <c r="F191" i="6"/>
  <c r="G192" i="6"/>
  <c r="G193" i="6"/>
  <c r="G195" i="6"/>
  <c r="G197" i="6"/>
  <c r="G199" i="6"/>
  <c r="F201" i="6"/>
  <c r="F203" i="6"/>
  <c r="F205" i="6"/>
  <c r="F207" i="6"/>
  <c r="G208" i="6"/>
  <c r="G209" i="6"/>
  <c r="G211" i="6"/>
  <c r="G213" i="6"/>
  <c r="G215" i="6"/>
  <c r="F217" i="6"/>
  <c r="F219" i="6"/>
  <c r="F220" i="6"/>
  <c r="G221" i="6"/>
  <c r="G223" i="6"/>
  <c r="F225" i="6"/>
  <c r="F227" i="6"/>
  <c r="F228" i="6"/>
  <c r="G229" i="6"/>
  <c r="G231" i="6"/>
  <c r="F233" i="6"/>
  <c r="F235" i="6"/>
  <c r="F236" i="6"/>
  <c r="G237" i="6"/>
  <c r="G239" i="6"/>
  <c r="F241" i="6"/>
  <c r="F243" i="6"/>
  <c r="F244" i="6"/>
  <c r="G245" i="6"/>
  <c r="G247" i="6"/>
  <c r="F249" i="6"/>
  <c r="F251" i="6"/>
  <c r="F252" i="6"/>
  <c r="G253" i="6"/>
  <c r="G255" i="6"/>
  <c r="F257" i="6"/>
  <c r="F259" i="6"/>
  <c r="F260" i="6"/>
  <c r="G261" i="6"/>
  <c r="G263" i="6"/>
  <c r="F265" i="6"/>
  <c r="F267" i="6"/>
  <c r="F268" i="6"/>
  <c r="G269" i="6"/>
  <c r="G271" i="6"/>
  <c r="F273" i="6"/>
  <c r="F275" i="6"/>
  <c r="F276" i="6"/>
  <c r="G277" i="6"/>
  <c r="G279" i="6"/>
  <c r="F281" i="6"/>
  <c r="F283" i="6"/>
  <c r="F284" i="6"/>
  <c r="G285" i="6"/>
  <c r="G287" i="6"/>
  <c r="F289" i="6"/>
  <c r="F115" i="6"/>
  <c r="F119" i="6"/>
  <c r="F123" i="6"/>
  <c r="G125" i="6"/>
  <c r="G129" i="6"/>
  <c r="G133" i="6"/>
  <c r="F137" i="6"/>
  <c r="F141" i="6"/>
  <c r="G144" i="6"/>
  <c r="G147" i="6"/>
  <c r="G151" i="6"/>
  <c r="G155" i="6"/>
  <c r="F159" i="6"/>
  <c r="F163" i="6"/>
  <c r="F166" i="6"/>
  <c r="G169" i="6"/>
  <c r="G173" i="6"/>
  <c r="F177" i="6"/>
  <c r="F179" i="6"/>
  <c r="F181" i="6"/>
  <c r="F183" i="6"/>
  <c r="G184" i="6"/>
  <c r="G185" i="6"/>
  <c r="G187" i="6"/>
  <c r="G189" i="6"/>
  <c r="G191" i="6"/>
  <c r="F193" i="6"/>
  <c r="F195" i="6"/>
  <c r="F197" i="6"/>
  <c r="F199" i="6"/>
  <c r="G200" i="6"/>
  <c r="G201" i="6"/>
  <c r="G203" i="6"/>
  <c r="G205" i="6"/>
  <c r="G207" i="6"/>
  <c r="F209" i="6"/>
  <c r="F211" i="6"/>
  <c r="F213" i="6"/>
  <c r="F215" i="6"/>
  <c r="F216" i="6"/>
  <c r="G217" i="6"/>
  <c r="G219" i="6"/>
  <c r="F221" i="6"/>
  <c r="F223" i="6"/>
  <c r="F224" i="6"/>
  <c r="G225" i="6"/>
  <c r="G227" i="6"/>
  <c r="F229" i="6"/>
  <c r="F231" i="6"/>
  <c r="F232" i="6"/>
  <c r="G233" i="6"/>
  <c r="G235" i="6"/>
  <c r="F237" i="6"/>
  <c r="F239" i="6"/>
  <c r="F240" i="6"/>
  <c r="G241" i="6"/>
  <c r="G243" i="6"/>
  <c r="F245" i="6"/>
  <c r="F247" i="6"/>
  <c r="F248" i="6"/>
  <c r="G249" i="6"/>
  <c r="G251" i="6"/>
  <c r="F253" i="6"/>
  <c r="F255" i="6"/>
  <c r="F256" i="6"/>
  <c r="G257" i="6"/>
  <c r="G259" i="6"/>
  <c r="F261" i="6"/>
  <c r="F263" i="6"/>
  <c r="F264" i="6"/>
  <c r="G265" i="6"/>
  <c r="G267" i="6"/>
  <c r="F269" i="6"/>
  <c r="F271" i="6"/>
  <c r="F272" i="6"/>
  <c r="G273" i="6"/>
  <c r="G275" i="6"/>
  <c r="F277" i="6"/>
  <c r="F279" i="6"/>
  <c r="F280" i="6"/>
  <c r="G281" i="6"/>
  <c r="G283" i="6"/>
  <c r="F285" i="6"/>
  <c r="F287" i="6"/>
  <c r="F288" i="6"/>
  <c r="G289" i="6"/>
  <c r="G291" i="6"/>
  <c r="F293" i="6"/>
  <c r="F295" i="6"/>
  <c r="F296" i="6"/>
  <c r="G297" i="6"/>
  <c r="G299" i="6"/>
  <c r="F301" i="6"/>
  <c r="F303" i="6"/>
  <c r="F304" i="6"/>
  <c r="G305" i="6"/>
  <c r="G307" i="6"/>
  <c r="F309" i="6"/>
  <c r="F311" i="6"/>
  <c r="F359" i="6"/>
  <c r="F355" i="6"/>
  <c r="F351" i="6"/>
  <c r="F347" i="6"/>
  <c r="F343" i="6"/>
  <c r="F339" i="6"/>
  <c r="F335" i="6"/>
  <c r="F331" i="6"/>
  <c r="F327" i="6"/>
  <c r="F325" i="6"/>
  <c r="G323" i="6"/>
  <c r="G321" i="6"/>
  <c r="F320" i="6"/>
  <c r="F319" i="6"/>
  <c r="F317" i="6"/>
  <c r="G315" i="6"/>
  <c r="G313" i="6"/>
  <c r="F312" i="6"/>
  <c r="G309" i="6"/>
  <c r="F307" i="6"/>
  <c r="G303" i="6"/>
  <c r="F300" i="6"/>
  <c r="F297" i="6"/>
  <c r="G293" i="6"/>
  <c r="F291" i="6"/>
  <c r="F3" i="6"/>
  <c r="G3" i="6"/>
  <c r="F361" i="6"/>
  <c r="F357" i="6"/>
  <c r="F353" i="6"/>
  <c r="F349" i="6"/>
  <c r="F345" i="6"/>
  <c r="F341" i="6"/>
  <c r="F337" i="6"/>
  <c r="F333" i="6"/>
  <c r="F329" i="6"/>
  <c r="G325" i="6"/>
  <c r="F324" i="6"/>
  <c r="F323" i="6"/>
  <c r="F321" i="6"/>
  <c r="G319" i="6"/>
  <c r="G317" i="6"/>
  <c r="F316" i="6"/>
  <c r="F315" i="6"/>
  <c r="F313" i="6"/>
  <c r="G311" i="6"/>
  <c r="F308" i="6"/>
  <c r="F305" i="6"/>
  <c r="G301" i="6"/>
  <c r="F299" i="6"/>
  <c r="G295" i="6"/>
  <c r="F292" i="6"/>
  <c r="G362" i="6"/>
  <c r="F360" i="6"/>
  <c r="G358" i="6"/>
  <c r="F356" i="6"/>
  <c r="G354" i="6"/>
  <c r="F352" i="6"/>
  <c r="G350" i="6"/>
  <c r="F348" i="6"/>
  <c r="G346" i="6"/>
  <c r="F344" i="6"/>
  <c r="G342" i="6"/>
  <c r="F340" i="6"/>
  <c r="G338" i="6"/>
  <c r="F336" i="6"/>
  <c r="G334" i="6"/>
  <c r="F332" i="6"/>
  <c r="G330" i="6"/>
  <c r="F328" i="6"/>
  <c r="G326" i="6"/>
  <c r="G324" i="6"/>
  <c r="G322" i="6"/>
  <c r="G320" i="6"/>
  <c r="G318" i="6"/>
  <c r="G316" i="6"/>
  <c r="G314" i="6"/>
  <c r="G312" i="6"/>
  <c r="G310" i="6"/>
  <c r="G308" i="6"/>
  <c r="G306" i="6"/>
  <c r="G304" i="6"/>
  <c r="G302" i="6"/>
  <c r="G300" i="6"/>
  <c r="G298" i="6"/>
  <c r="G296" i="6"/>
  <c r="G294" i="6"/>
  <c r="G292" i="6"/>
  <c r="G290" i="6"/>
  <c r="G288" i="6"/>
  <c r="G286" i="6"/>
  <c r="G284" i="6"/>
  <c r="G282" i="6"/>
  <c r="G280" i="6"/>
  <c r="G278" i="6"/>
  <c r="G276" i="6"/>
  <c r="G274" i="6"/>
  <c r="G272" i="6"/>
  <c r="G270" i="6"/>
  <c r="G268" i="6"/>
  <c r="G266" i="6"/>
  <c r="G264" i="6"/>
  <c r="G262" i="6"/>
  <c r="G260" i="6"/>
  <c r="G258" i="6"/>
  <c r="G256" i="6"/>
  <c r="G254" i="6"/>
  <c r="G252" i="6"/>
  <c r="G250" i="6"/>
  <c r="G248" i="6"/>
  <c r="G246" i="6"/>
  <c r="G244" i="6"/>
  <c r="G242" i="6"/>
  <c r="G240" i="6"/>
  <c r="G238" i="6"/>
  <c r="G236" i="6"/>
  <c r="G234" i="6"/>
  <c r="G232" i="6"/>
  <c r="G230" i="6"/>
  <c r="G228" i="6"/>
  <c r="G226" i="6"/>
  <c r="G224" i="6"/>
  <c r="G222" i="6"/>
  <c r="G220" i="6"/>
  <c r="G218" i="6"/>
  <c r="G216" i="6"/>
  <c r="F214" i="6"/>
  <c r="F212" i="6"/>
  <c r="F210" i="6"/>
  <c r="F208" i="6"/>
  <c r="F206" i="6"/>
  <c r="F204" i="6"/>
  <c r="F202" i="6"/>
  <c r="F200" i="6"/>
  <c r="F198" i="6"/>
  <c r="F196" i="6"/>
  <c r="F194" i="6"/>
  <c r="F192" i="6"/>
  <c r="F190" i="6"/>
  <c r="F188" i="6"/>
  <c r="F186" i="6"/>
  <c r="F184" i="6"/>
  <c r="F182" i="6"/>
  <c r="F180" i="6"/>
  <c r="F178" i="6"/>
  <c r="F176" i="6"/>
  <c r="F174" i="6"/>
  <c r="G172" i="6"/>
  <c r="F170" i="6"/>
  <c r="F168" i="6"/>
  <c r="G164" i="6"/>
  <c r="F162" i="6"/>
  <c r="F160" i="6"/>
  <c r="F158" i="6"/>
  <c r="G156" i="6"/>
  <c r="F154" i="6"/>
  <c r="F152" i="6"/>
  <c r="F150" i="6"/>
  <c r="G148" i="6"/>
  <c r="F146" i="6"/>
  <c r="F144" i="6"/>
  <c r="F142" i="6"/>
  <c r="G140" i="6"/>
  <c r="F138" i="6"/>
  <c r="F136" i="6"/>
  <c r="G132" i="6"/>
  <c r="F130" i="6"/>
  <c r="F128" i="6"/>
  <c r="F126" i="6"/>
  <c r="G124" i="6"/>
  <c r="F122" i="6"/>
  <c r="F120" i="6"/>
  <c r="F118" i="6"/>
  <c r="G116" i="6"/>
  <c r="F114" i="6"/>
  <c r="F112" i="6"/>
  <c r="F110" i="6"/>
  <c r="G108" i="6"/>
  <c r="F106" i="6"/>
  <c r="F104" i="6"/>
  <c r="G100" i="6"/>
  <c r="F98" i="6"/>
  <c r="F96" i="6"/>
  <c r="F94" i="6"/>
  <c r="G92" i="6"/>
  <c r="F90" i="6"/>
  <c r="F88" i="6"/>
  <c r="F86" i="6"/>
  <c r="G84" i="6"/>
  <c r="F82" i="6"/>
  <c r="F80" i="6"/>
  <c r="F78" i="6"/>
  <c r="G76" i="6"/>
  <c r="F74" i="6"/>
  <c r="F72" i="6"/>
  <c r="G68" i="6"/>
  <c r="F66" i="6"/>
  <c r="F64" i="6"/>
  <c r="F62" i="6"/>
  <c r="G60" i="6"/>
  <c r="F58" i="6"/>
  <c r="F56" i="6"/>
  <c r="F54" i="6"/>
  <c r="G52" i="6"/>
  <c r="F50" i="6"/>
  <c r="F48" i="6"/>
  <c r="F46" i="6"/>
  <c r="G44" i="6"/>
  <c r="F42" i="6"/>
  <c r="F40" i="6"/>
  <c r="G36" i="6"/>
  <c r="F34" i="6"/>
  <c r="F32" i="6"/>
  <c r="F30" i="6"/>
  <c r="G28" i="6"/>
  <c r="F26" i="6"/>
  <c r="F24" i="6"/>
  <c r="F22" i="6"/>
  <c r="G20" i="6"/>
  <c r="F18" i="6"/>
  <c r="F16" i="6"/>
  <c r="F14" i="6"/>
  <c r="G12" i="6"/>
  <c r="F10" i="6"/>
  <c r="F8" i="6"/>
  <c r="F338" i="6"/>
  <c r="G336" i="6"/>
  <c r="F334" i="6"/>
  <c r="G332" i="6"/>
  <c r="F330" i="6"/>
  <c r="G328" i="6"/>
  <c r="F326" i="6"/>
  <c r="F322" i="6"/>
  <c r="F318" i="6"/>
  <c r="F314" i="6"/>
  <c r="F310" i="6"/>
  <c r="F306" i="6"/>
  <c r="F302" i="6"/>
  <c r="F298" i="6"/>
  <c r="F294" i="6"/>
  <c r="F290" i="6"/>
  <c r="F286" i="6"/>
  <c r="F282" i="6"/>
  <c r="F278" i="6"/>
  <c r="F274" i="6"/>
  <c r="F270" i="6"/>
  <c r="F266" i="6"/>
  <c r="F262" i="6"/>
  <c r="F258" i="6"/>
  <c r="F254" i="6"/>
  <c r="F250" i="6"/>
  <c r="F246" i="6"/>
  <c r="F242" i="6"/>
  <c r="F238" i="6"/>
  <c r="F234" i="6"/>
  <c r="F230" i="6"/>
  <c r="F226" i="6"/>
  <c r="F222" i="6"/>
  <c r="F218" i="6"/>
  <c r="G212" i="6"/>
  <c r="G204" i="6"/>
  <c r="G196" i="6"/>
  <c r="G188" i="6"/>
  <c r="G180" i="6"/>
  <c r="F172" i="6"/>
  <c r="G160" i="6"/>
  <c r="F140" i="6"/>
  <c r="G128" i="6"/>
  <c r="F108" i="6"/>
  <c r="G96" i="6"/>
  <c r="F76" i="6"/>
  <c r="G64" i="6"/>
  <c r="F44" i="6"/>
  <c r="G32" i="6"/>
  <c r="F12" i="6"/>
  <c r="G356" i="6"/>
  <c r="F354" i="6"/>
  <c r="G352" i="6"/>
  <c r="F350" i="6"/>
  <c r="G348" i="6"/>
  <c r="F346" i="6"/>
  <c r="G344" i="6"/>
  <c r="F342" i="6"/>
  <c r="G340" i="6"/>
  <c r="F362" i="6"/>
  <c r="G360" i="6"/>
  <c r="F358" i="6"/>
  <c r="B18" i="6"/>
  <c r="B26" i="6" s="1"/>
  <c r="G214" i="6"/>
  <c r="G210" i="6"/>
  <c r="G206" i="6"/>
  <c r="G202" i="6"/>
  <c r="G198" i="6"/>
  <c r="G194" i="6"/>
  <c r="G190" i="6"/>
  <c r="G186" i="6"/>
  <c r="G182" i="6"/>
  <c r="G178" i="6"/>
  <c r="G168" i="6"/>
  <c r="F164" i="6"/>
  <c r="G152" i="6"/>
  <c r="F148" i="6"/>
  <c r="G136" i="6"/>
  <c r="F132" i="6"/>
  <c r="G120" i="6"/>
  <c r="F116" i="6"/>
  <c r="G104" i="6"/>
  <c r="F100" i="6"/>
  <c r="G88" i="6"/>
  <c r="F84" i="6"/>
  <c r="G72" i="6"/>
  <c r="F68" i="6"/>
  <c r="G56" i="6"/>
  <c r="F52" i="6"/>
  <c r="G40" i="6"/>
  <c r="F36" i="6"/>
  <c r="G24" i="6"/>
  <c r="F20" i="6"/>
  <c r="G8" i="6"/>
  <c r="G359" i="6"/>
  <c r="G355" i="6"/>
  <c r="G351" i="6"/>
  <c r="G347" i="6"/>
  <c r="G343" i="6"/>
  <c r="G339" i="6"/>
  <c r="G337" i="6"/>
  <c r="G335" i="6"/>
  <c r="G333" i="6"/>
  <c r="G361" i="6"/>
  <c r="G357" i="6"/>
  <c r="G353" i="6"/>
  <c r="G349" i="6"/>
  <c r="G345" i="6"/>
  <c r="G341" i="6"/>
  <c r="G331" i="6"/>
  <c r="G329" i="6"/>
  <c r="G327" i="6"/>
  <c r="G174" i="6"/>
  <c r="G170" i="6"/>
  <c r="G166" i="6"/>
  <c r="G162" i="6"/>
  <c r="G158" i="6"/>
  <c r="G154" i="6"/>
  <c r="G150" i="6"/>
  <c r="G146" i="6"/>
  <c r="G142" i="6"/>
  <c r="G138" i="6"/>
  <c r="G134" i="6"/>
  <c r="G130" i="6"/>
  <c r="G126" i="6"/>
  <c r="G122" i="6"/>
  <c r="G118" i="6"/>
  <c r="G114" i="6"/>
  <c r="G110" i="6"/>
  <c r="G106" i="6"/>
  <c r="G102" i="6"/>
  <c r="G98" i="6"/>
  <c r="G94" i="6"/>
  <c r="G90" i="6"/>
  <c r="G86" i="6"/>
  <c r="G82" i="6"/>
  <c r="G78" i="6"/>
  <c r="G74" i="6"/>
  <c r="G70" i="6"/>
  <c r="G66" i="6"/>
  <c r="G62" i="6"/>
  <c r="G58" i="6"/>
  <c r="G54" i="6"/>
  <c r="G50" i="6"/>
  <c r="G46" i="6"/>
  <c r="G42" i="6"/>
  <c r="G38" i="6"/>
  <c r="G34" i="6"/>
  <c r="G30" i="6"/>
  <c r="G26" i="6"/>
  <c r="G22" i="6"/>
  <c r="G18" i="6"/>
  <c r="G14" i="6"/>
  <c r="G10" i="6"/>
  <c r="G6" i="6"/>
  <c r="B29" i="6"/>
  <c r="B25" i="6" l="1"/>
  <c r="B28" i="6" s="1"/>
  <c r="B19" i="6"/>
  <c r="B20" i="6" s="1"/>
  <c r="G4" i="6"/>
  <c r="F4" i="6"/>
  <c r="B27" i="6" l="1"/>
  <c r="B33" i="6" s="1"/>
  <c r="B34" i="6" s="1"/>
  <c r="B30" i="6"/>
  <c r="B39" i="6" s="1"/>
  <c r="B40" i="6" s="1"/>
  <c r="B35" i="6" l="1"/>
  <c r="B36" i="6" s="1"/>
  <c r="B37" i="6"/>
  <c r="B38" i="6" s="1"/>
</calcChain>
</file>

<file path=xl/sharedStrings.xml><?xml version="1.0" encoding="utf-8"?>
<sst xmlns="http://schemas.openxmlformats.org/spreadsheetml/2006/main" count="137" uniqueCount="56">
  <si>
    <t>Vt（θ）</t>
    <phoneticPr fontId="1"/>
  </si>
  <si>
    <t>加減リンク長/2</t>
    <rPh sb="0" eb="2">
      <t>カゲン</t>
    </rPh>
    <rPh sb="5" eb="6">
      <t>チョウ</t>
    </rPh>
    <phoneticPr fontId="1"/>
  </si>
  <si>
    <t>θ</t>
    <phoneticPr fontId="1"/>
  </si>
  <si>
    <t>リード角</t>
    <rPh sb="3" eb="4">
      <t>カク</t>
    </rPh>
    <phoneticPr fontId="1"/>
  </si>
  <si>
    <t>偏心輪回転半径</t>
    <rPh sb="0" eb="3">
      <t>ヘンシンリン</t>
    </rPh>
    <rPh sb="3" eb="5">
      <t>カイテン</t>
    </rPh>
    <rPh sb="5" eb="7">
      <t>ハンケイ</t>
    </rPh>
    <phoneticPr fontId="1"/>
  </si>
  <si>
    <t>Vo</t>
    <phoneticPr fontId="1"/>
  </si>
  <si>
    <t>Vi</t>
    <phoneticPr fontId="1"/>
  </si>
  <si>
    <t>Po</t>
    <phoneticPr fontId="1"/>
  </si>
  <si>
    <t>Pi</t>
    <phoneticPr fontId="1"/>
  </si>
  <si>
    <t>給気ラップ</t>
    <rPh sb="0" eb="2">
      <t>キュウキ</t>
    </rPh>
    <phoneticPr fontId="1"/>
  </si>
  <si>
    <t>排気ラップ</t>
    <rPh sb="0" eb="2">
      <t>ハイキ</t>
    </rPh>
    <phoneticPr fontId="1"/>
  </si>
  <si>
    <t>°</t>
    <phoneticPr fontId="1"/>
  </si>
  <si>
    <t>mm</t>
    <phoneticPr fontId="1"/>
  </si>
  <si>
    <t>給気ポート開度</t>
    <rPh sb="0" eb="2">
      <t>キュウキ</t>
    </rPh>
    <rPh sb="5" eb="7">
      <t>カイド</t>
    </rPh>
    <phoneticPr fontId="1"/>
  </si>
  <si>
    <t>排気ポート開度</t>
    <rPh sb="0" eb="2">
      <t>ハイキ</t>
    </rPh>
    <rPh sb="5" eb="7">
      <t>カイド</t>
    </rPh>
    <phoneticPr fontId="1"/>
  </si>
  <si>
    <t>クランク回転半径</t>
    <rPh sb="4" eb="6">
      <t>カイテン</t>
    </rPh>
    <rPh sb="6" eb="8">
      <t>ハンケイ</t>
    </rPh>
    <phoneticPr fontId="1"/>
  </si>
  <si>
    <t>mm</t>
    <phoneticPr fontId="1"/>
  </si>
  <si>
    <t>ｺﾝﾋﾞﾈｰｼｮﾝﾚﾊﾞｰn</t>
    <phoneticPr fontId="1"/>
  </si>
  <si>
    <t>ｺﾝﾋﾞﾈｰｼｮﾝﾚﾊﾞｰm</t>
    <phoneticPr fontId="1"/>
  </si>
  <si>
    <t>ポート長</t>
    <rPh sb="3" eb="4">
      <t>チョウ</t>
    </rPh>
    <phoneticPr fontId="1"/>
  </si>
  <si>
    <t>mm</t>
    <phoneticPr fontId="1"/>
  </si>
  <si>
    <t>(A2+B2)1/2</t>
    <phoneticPr fontId="1"/>
  </si>
  <si>
    <t>SINリード角</t>
    <rPh sb="6" eb="7">
      <t>カク</t>
    </rPh>
    <phoneticPr fontId="1"/>
  </si>
  <si>
    <t>COSリード角</t>
    <rPh sb="6" eb="7">
      <t>カク</t>
    </rPh>
    <phoneticPr fontId="1"/>
  </si>
  <si>
    <t>°</t>
    <phoneticPr fontId="1"/>
  </si>
  <si>
    <t>相当偏心輪半径</t>
    <rPh sb="0" eb="2">
      <t>ソウトウ</t>
    </rPh>
    <rPh sb="2" eb="5">
      <t>ヘンシンリン</t>
    </rPh>
    <rPh sb="5" eb="7">
      <t>ハンケイ</t>
    </rPh>
    <phoneticPr fontId="1"/>
  </si>
  <si>
    <t>遅れ角度α</t>
    <rPh sb="0" eb="1">
      <t>オク</t>
    </rPh>
    <rPh sb="2" eb="4">
      <t>カクド</t>
    </rPh>
    <phoneticPr fontId="1"/>
  </si>
  <si>
    <t>相当偏心輪回転半径</t>
    <rPh sb="0" eb="2">
      <t>ソウトウ</t>
    </rPh>
    <rPh sb="2" eb="5">
      <t>ヘンシンリン</t>
    </rPh>
    <rPh sb="5" eb="7">
      <t>カイテン</t>
    </rPh>
    <rPh sb="7" eb="9">
      <t>ハンケイ</t>
    </rPh>
    <phoneticPr fontId="1"/>
  </si>
  <si>
    <t>締切角</t>
    <rPh sb="0" eb="2">
      <t>シメキリ</t>
    </rPh>
    <rPh sb="2" eb="3">
      <t>カク</t>
    </rPh>
    <phoneticPr fontId="1"/>
  </si>
  <si>
    <t>締切率</t>
    <rPh sb="0" eb="3">
      <t>シメキリリツ</t>
    </rPh>
    <phoneticPr fontId="1"/>
  </si>
  <si>
    <t>％</t>
    <phoneticPr fontId="1"/>
  </si>
  <si>
    <t>単位</t>
    <rPh sb="0" eb="2">
      <t>タンイ</t>
    </rPh>
    <phoneticPr fontId="1"/>
  </si>
  <si>
    <t>入力禁止</t>
    <rPh sb="0" eb="2">
      <t>ニュウリョク</t>
    </rPh>
    <rPh sb="2" eb="4">
      <t>キンシ</t>
    </rPh>
    <phoneticPr fontId="1"/>
  </si>
  <si>
    <t>任意入力</t>
    <rPh sb="0" eb="2">
      <t>ニンイ</t>
    </rPh>
    <rPh sb="2" eb="4">
      <t>ニュウリョク</t>
    </rPh>
    <phoneticPr fontId="1"/>
  </si>
  <si>
    <t>滑り子下げ量</t>
    <rPh sb="0" eb="1">
      <t>スベ</t>
    </rPh>
    <rPh sb="2" eb="3">
      <t>コ</t>
    </rPh>
    <rPh sb="3" eb="4">
      <t>サ</t>
    </rPh>
    <rPh sb="5" eb="6">
      <t>リョウ</t>
    </rPh>
    <phoneticPr fontId="1"/>
  </si>
  <si>
    <t>加減リンク下げ量</t>
    <rPh sb="0" eb="2">
      <t>カゲン</t>
    </rPh>
    <rPh sb="5" eb="6">
      <t>サ</t>
    </rPh>
    <rPh sb="7" eb="8">
      <t>リョウ</t>
    </rPh>
    <phoneticPr fontId="1"/>
  </si>
  <si>
    <t>任意入力</t>
    <rPh sb="0" eb="2">
      <t>ニンイ</t>
    </rPh>
    <rPh sb="2" eb="4">
      <t>ニュウリョク</t>
    </rPh>
    <phoneticPr fontId="1"/>
  </si>
  <si>
    <t>単位</t>
    <rPh sb="0" eb="2">
      <t>タンイ</t>
    </rPh>
    <phoneticPr fontId="1"/>
  </si>
  <si>
    <t>入力禁止</t>
    <rPh sb="0" eb="2">
      <t>ニュウリョク</t>
    </rPh>
    <rPh sb="2" eb="4">
      <t>キンシ</t>
    </rPh>
    <phoneticPr fontId="1"/>
  </si>
  <si>
    <t>給気中央～0</t>
    <rPh sb="0" eb="2">
      <t>キュウキ</t>
    </rPh>
    <rPh sb="2" eb="4">
      <t>チュウオウ</t>
    </rPh>
    <phoneticPr fontId="1"/>
  </si>
  <si>
    <t>給気0点</t>
    <rPh sb="0" eb="2">
      <t>キュウキ</t>
    </rPh>
    <rPh sb="3" eb="4">
      <t>テン</t>
    </rPh>
    <phoneticPr fontId="1"/>
  </si>
  <si>
    <t>締切率P1</t>
    <rPh sb="0" eb="3">
      <t>シメキリリツ</t>
    </rPh>
    <phoneticPr fontId="1"/>
  </si>
  <si>
    <t>排気締切P3</t>
    <rPh sb="0" eb="2">
      <t>ハイキ</t>
    </rPh>
    <rPh sb="2" eb="4">
      <t>シメキリ</t>
    </rPh>
    <phoneticPr fontId="1"/>
  </si>
  <si>
    <t>給気遅れ角</t>
    <rPh sb="0" eb="2">
      <t>キュウキ</t>
    </rPh>
    <rPh sb="2" eb="3">
      <t>オク</t>
    </rPh>
    <rPh sb="4" eb="5">
      <t>カク</t>
    </rPh>
    <phoneticPr fontId="1"/>
  </si>
  <si>
    <t>排気遅れ角</t>
    <rPh sb="0" eb="2">
      <t>ハイキ</t>
    </rPh>
    <rPh sb="2" eb="3">
      <t>オク</t>
    </rPh>
    <rPh sb="4" eb="5">
      <t>カク</t>
    </rPh>
    <phoneticPr fontId="1"/>
  </si>
  <si>
    <t>排気0点</t>
    <rPh sb="0" eb="2">
      <t>ハイキ</t>
    </rPh>
    <rPh sb="3" eb="4">
      <t>テン</t>
    </rPh>
    <phoneticPr fontId="1"/>
  </si>
  <si>
    <t>排気中央～0点</t>
    <rPh sb="0" eb="2">
      <t>ハイキ</t>
    </rPh>
    <rPh sb="2" eb="4">
      <t>チュウオウ</t>
    </rPh>
    <rPh sb="6" eb="7">
      <t>テン</t>
    </rPh>
    <phoneticPr fontId="1"/>
  </si>
  <si>
    <t>給気締切P1</t>
    <rPh sb="0" eb="2">
      <t>キュウキ</t>
    </rPh>
    <rPh sb="2" eb="4">
      <t>シメキリ</t>
    </rPh>
    <phoneticPr fontId="1"/>
  </si>
  <si>
    <t>排気開きP2</t>
    <rPh sb="0" eb="2">
      <t>ハイキ</t>
    </rPh>
    <rPh sb="2" eb="3">
      <t>ヒラ</t>
    </rPh>
    <phoneticPr fontId="1"/>
  </si>
  <si>
    <t>給気開きP4</t>
    <rPh sb="0" eb="2">
      <t>キュウキ</t>
    </rPh>
    <rPh sb="2" eb="3">
      <t>ヒラ</t>
    </rPh>
    <phoneticPr fontId="1"/>
  </si>
  <si>
    <t>P4</t>
    <phoneticPr fontId="1"/>
  </si>
  <si>
    <t>P2</t>
    <phoneticPr fontId="1"/>
  </si>
  <si>
    <t>P3</t>
    <phoneticPr fontId="1"/>
  </si>
  <si>
    <t>出力計算用</t>
    <rPh sb="0" eb="2">
      <t>シュツリョク</t>
    </rPh>
    <rPh sb="2" eb="5">
      <t>ケイサンヨウ</t>
    </rPh>
    <phoneticPr fontId="1"/>
  </si>
  <si>
    <t>排気ラップVo-Po</t>
    <rPh sb="0" eb="2">
      <t>ハイキ</t>
    </rPh>
    <phoneticPr fontId="1"/>
  </si>
  <si>
    <t>給気ラップPi-Vi</t>
    <rPh sb="0" eb="2">
      <t>キュウキ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</si>
</sst>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176" fontId="0" fillId="3" borderId="1" xfId="0" applyNumberFormat="1" applyFill="1" applyBorder="1">
      <alignment vertical="center"/>
    </xf>
    <xf numFmtId="176" fontId="0" fillId="0" borderId="0" xfId="0" applyNumberFormat="1">
      <alignment vertical="center"/>
    </xf>
    <xf numFmtId="0" fontId="0" fillId="4" borderId="1" xfId="0" applyFill="1" applyBorder="1">
      <alignment vertical="center"/>
    </xf>
    <xf numFmtId="176" fontId="0" fillId="4" borderId="1" xfId="0" applyNumberFormat="1" applyFill="1" applyBorder="1">
      <alignment vertical="center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176" fontId="0" fillId="0" borderId="1" xfId="0" applyNumberFormat="1" applyFill="1" applyBorder="1">
      <alignment vertical="center"/>
    </xf>
    <xf numFmtId="176" fontId="0" fillId="2" borderId="1" xfId="0" applyNumberFormat="1" applyFill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ワルシャート式!$F$1</c:f>
              <c:strCache>
                <c:ptCount val="1"/>
                <c:pt idx="0">
                  <c:v>給気ポート開度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cat>
            <c:numRef>
              <c:f>ワルシャート式!$D$2:$D$74</c:f>
              <c:numCache>
                <c:formatCode>General</c:formatCode>
                <c:ptCount val="73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</c:numCache>
            </c:numRef>
          </c:cat>
          <c:val>
            <c:numRef>
              <c:f>ワルシャート式!$F$2:$F$74</c:f>
              <c:numCache>
                <c:formatCode>General</c:formatCode>
                <c:ptCount val="73"/>
                <c:pt idx="0">
                  <c:v>6.2622950819672241</c:v>
                </c:pt>
                <c:pt idx="1">
                  <c:v>11.009769053096306</c:v>
                </c:pt>
                <c:pt idx="2">
                  <c:v>15.384249088823672</c:v>
                </c:pt>
                <c:pt idx="3">
                  <c:v>19.352442754694181</c:v>
                </c:pt>
                <c:pt idx="4">
                  <c:v>22.884149700849704</c:v>
                </c:pt>
                <c:pt idx="5">
                  <c:v>25.952491504927032</c:v>
                </c:pt>
                <c:pt idx="6">
                  <c:v>28.534116233081718</c:v>
                </c:pt>
                <c:pt idx="7">
                  <c:v>30.609376162304855</c:v>
                </c:pt>
                <c:pt idx="8">
                  <c:v>32.162477311458844</c:v>
                </c:pt>
                <c:pt idx="9">
                  <c:v>33.181599643010543</c:v>
                </c:pt>
                <c:pt idx="10">
                  <c:v>33.658987020653925</c:v>
                </c:pt>
                <c:pt idx="11">
                  <c:v>33.591006238190758</c:v>
                </c:pt>
                <c:pt idx="12">
                  <c:v>32.978174670423513</c:v>
                </c:pt>
                <c:pt idx="13">
                  <c:v>31.82515633562069</c:v>
                </c:pt>
                <c:pt idx="14">
                  <c:v>30.140726399521654</c:v>
                </c:pt>
                <c:pt idx="15">
                  <c:v>27.937704391026742</c:v>
                </c:pt>
                <c:pt idx="16">
                  <c:v>25.232856637841635</c:v>
                </c:pt>
                <c:pt idx="17">
                  <c:v>22.046768664599817</c:v>
                </c:pt>
                <c:pt idx="18">
                  <c:v>18.403688524590166</c:v>
                </c:pt>
                <c:pt idx="19">
                  <c:v>14.331342257430066</c:v>
                </c:pt>
                <c:pt idx="20">
                  <c:v>9.8607228771625586</c:v>
                </c:pt>
                <c:pt idx="21">
                  <c:v>5.0258544967052359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1.1779583189598526</c:v>
                </c:pt>
                <c:pt idx="72">
                  <c:v>6.2622950819671885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ワルシャート式!$G$1</c:f>
              <c:strCache>
                <c:ptCount val="1"/>
                <c:pt idx="0">
                  <c:v>排気ポート開度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ワルシャート式!$D$2:$D$74</c:f>
              <c:numCache>
                <c:formatCode>General</c:formatCode>
                <c:ptCount val="73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</c:numCache>
            </c:numRef>
          </c:cat>
          <c:val>
            <c:numRef>
              <c:f>ワルシャート式!$G$2:$G$74</c:f>
              <c:numCache>
                <c:formatCode>General</c:formatCode>
                <c:ptCount val="7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1.9057228403272162</c:v>
                </c:pt>
                <c:pt idx="30">
                  <c:v>8.1304277084915437</c:v>
                </c:pt>
                <c:pt idx="31">
                  <c:v>14.278033904874761</c:v>
                </c:pt>
                <c:pt idx="32">
                  <c:v>20.301754434296306</c:v>
                </c:pt>
                <c:pt idx="33">
                  <c:v>26.155745146305318</c:v>
                </c:pt>
                <c:pt idx="34">
                  <c:v>31.795453636847206</c:v>
                </c:pt>
                <c:pt idx="35">
                  <c:v>37.177958318959853</c:v>
                </c:pt>
                <c:pt idx="36">
                  <c:v>42.262295081967224</c:v>
                </c:pt>
                <c:pt idx="37">
                  <c:v>47.009769053096306</c:v>
                </c:pt>
                <c:pt idx="38">
                  <c:v>51.384249088823672</c:v>
                </c:pt>
                <c:pt idx="39">
                  <c:v>52</c:v>
                </c:pt>
                <c:pt idx="40">
                  <c:v>52</c:v>
                </c:pt>
                <c:pt idx="41">
                  <c:v>52</c:v>
                </c:pt>
                <c:pt idx="42">
                  <c:v>52</c:v>
                </c:pt>
                <c:pt idx="43">
                  <c:v>52</c:v>
                </c:pt>
                <c:pt idx="44">
                  <c:v>52</c:v>
                </c:pt>
                <c:pt idx="45">
                  <c:v>52</c:v>
                </c:pt>
                <c:pt idx="46">
                  <c:v>52</c:v>
                </c:pt>
                <c:pt idx="47">
                  <c:v>52</c:v>
                </c:pt>
                <c:pt idx="48">
                  <c:v>52</c:v>
                </c:pt>
                <c:pt idx="49">
                  <c:v>52</c:v>
                </c:pt>
                <c:pt idx="50">
                  <c:v>52</c:v>
                </c:pt>
                <c:pt idx="51">
                  <c:v>52</c:v>
                </c:pt>
                <c:pt idx="52">
                  <c:v>52</c:v>
                </c:pt>
                <c:pt idx="53">
                  <c:v>52</c:v>
                </c:pt>
                <c:pt idx="54">
                  <c:v>52</c:v>
                </c:pt>
                <c:pt idx="55">
                  <c:v>50.331342257430094</c:v>
                </c:pt>
                <c:pt idx="56">
                  <c:v>45.860722877162537</c:v>
                </c:pt>
                <c:pt idx="57">
                  <c:v>41.025854496705215</c:v>
                </c:pt>
                <c:pt idx="58">
                  <c:v>35.863533383806711</c:v>
                </c:pt>
                <c:pt idx="59">
                  <c:v>30.413047919230898</c:v>
                </c:pt>
                <c:pt idx="60">
                  <c:v>24.715879588456296</c:v>
                </c:pt>
                <c:pt idx="61">
                  <c:v>18.815387282524398</c:v>
                </c:pt>
                <c:pt idx="62">
                  <c:v>12.756477310698006</c:v>
                </c:pt>
                <c:pt idx="63">
                  <c:v>6.5852616363325893</c:v>
                </c:pt>
                <c:pt idx="64">
                  <c:v>0.3487069369919733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695744"/>
        <c:axId val="75187904"/>
      </c:lineChart>
      <c:catAx>
        <c:axId val="8169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187904"/>
        <c:crosses val="autoZero"/>
        <c:auto val="1"/>
        <c:lblAlgn val="ctr"/>
        <c:lblOffset val="100"/>
        <c:noMultiLvlLbl val="0"/>
      </c:catAx>
      <c:valAx>
        <c:axId val="75187904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1695744"/>
        <c:crosses val="autoZero"/>
        <c:crossBetween val="between"/>
        <c:majorUnit val="10"/>
        <c:minorUnit val="4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ワルシャート式!$F$1</c:f>
              <c:strCache>
                <c:ptCount val="1"/>
                <c:pt idx="0">
                  <c:v>給気ポート開度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cat>
            <c:numRef>
              <c:f>ワルシャート式!$D$2:$D$73</c:f>
              <c:numCache>
                <c:formatCode>General</c:formatCode>
                <c:ptCount val="72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</c:numCache>
            </c:numRef>
          </c:cat>
          <c:val>
            <c:numRef>
              <c:f>ワルシャート式!$F$2:$F$73</c:f>
              <c:numCache>
                <c:formatCode>General</c:formatCode>
                <c:ptCount val="72"/>
                <c:pt idx="0">
                  <c:v>6.2622950819672241</c:v>
                </c:pt>
                <c:pt idx="1">
                  <c:v>11.009769053096306</c:v>
                </c:pt>
                <c:pt idx="2">
                  <c:v>15.384249088823672</c:v>
                </c:pt>
                <c:pt idx="3">
                  <c:v>19.352442754694181</c:v>
                </c:pt>
                <c:pt idx="4">
                  <c:v>22.884149700849704</c:v>
                </c:pt>
                <c:pt idx="5">
                  <c:v>25.952491504927032</c:v>
                </c:pt>
                <c:pt idx="6">
                  <c:v>28.534116233081718</c:v>
                </c:pt>
                <c:pt idx="7">
                  <c:v>30.609376162304855</c:v>
                </c:pt>
                <c:pt idx="8">
                  <c:v>32.162477311458844</c:v>
                </c:pt>
                <c:pt idx="9">
                  <c:v>33.181599643010543</c:v>
                </c:pt>
                <c:pt idx="10">
                  <c:v>33.658987020653925</c:v>
                </c:pt>
                <c:pt idx="11">
                  <c:v>33.591006238190758</c:v>
                </c:pt>
                <c:pt idx="12">
                  <c:v>32.978174670423513</c:v>
                </c:pt>
                <c:pt idx="13">
                  <c:v>31.82515633562069</c:v>
                </c:pt>
                <c:pt idx="14">
                  <c:v>30.140726399521654</c:v>
                </c:pt>
                <c:pt idx="15">
                  <c:v>27.937704391026742</c:v>
                </c:pt>
                <c:pt idx="16">
                  <c:v>25.232856637841635</c:v>
                </c:pt>
                <c:pt idx="17">
                  <c:v>22.046768664599817</c:v>
                </c:pt>
                <c:pt idx="18">
                  <c:v>18.403688524590166</c:v>
                </c:pt>
                <c:pt idx="19">
                  <c:v>14.331342257430066</c:v>
                </c:pt>
                <c:pt idx="20">
                  <c:v>9.8607228771625586</c:v>
                </c:pt>
                <c:pt idx="21">
                  <c:v>5.0258544967052359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1.1779583189598526</c:v>
                </c:pt>
              </c:numCache>
            </c:numRef>
          </c:val>
        </c:ser>
        <c:ser>
          <c:idx val="1"/>
          <c:order val="1"/>
          <c:tx>
            <c:strRef>
              <c:f>ワルシャート式!$G$1</c:f>
              <c:strCache>
                <c:ptCount val="1"/>
                <c:pt idx="0">
                  <c:v>排気ポート開度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ワルシャート式!$D$2:$D$73</c:f>
              <c:numCache>
                <c:formatCode>General</c:formatCode>
                <c:ptCount val="72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</c:numCache>
            </c:numRef>
          </c:cat>
          <c:val>
            <c:numRef>
              <c:f>ワルシャート式!$G$2:$G$73</c:f>
              <c:numCache>
                <c:formatCode>General</c:formatCode>
                <c:ptCount val="7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1.9057228403272162</c:v>
                </c:pt>
                <c:pt idx="30">
                  <c:v>8.1304277084915437</c:v>
                </c:pt>
                <c:pt idx="31">
                  <c:v>14.278033904874761</c:v>
                </c:pt>
                <c:pt idx="32">
                  <c:v>20.301754434296306</c:v>
                </c:pt>
                <c:pt idx="33">
                  <c:v>26.155745146305318</c:v>
                </c:pt>
                <c:pt idx="34">
                  <c:v>31.795453636847206</c:v>
                </c:pt>
                <c:pt idx="35">
                  <c:v>37.177958318959853</c:v>
                </c:pt>
                <c:pt idx="36">
                  <c:v>42.262295081967224</c:v>
                </c:pt>
                <c:pt idx="37">
                  <c:v>47.009769053096306</c:v>
                </c:pt>
                <c:pt idx="38">
                  <c:v>51.384249088823672</c:v>
                </c:pt>
                <c:pt idx="39">
                  <c:v>52</c:v>
                </c:pt>
                <c:pt idx="40">
                  <c:v>52</c:v>
                </c:pt>
                <c:pt idx="41">
                  <c:v>52</c:v>
                </c:pt>
                <c:pt idx="42">
                  <c:v>52</c:v>
                </c:pt>
                <c:pt idx="43">
                  <c:v>52</c:v>
                </c:pt>
                <c:pt idx="44">
                  <c:v>52</c:v>
                </c:pt>
                <c:pt idx="45">
                  <c:v>52</c:v>
                </c:pt>
                <c:pt idx="46">
                  <c:v>52</c:v>
                </c:pt>
                <c:pt idx="47">
                  <c:v>52</c:v>
                </c:pt>
                <c:pt idx="48">
                  <c:v>52</c:v>
                </c:pt>
                <c:pt idx="49">
                  <c:v>52</c:v>
                </c:pt>
                <c:pt idx="50">
                  <c:v>52</c:v>
                </c:pt>
                <c:pt idx="51">
                  <c:v>52</c:v>
                </c:pt>
                <c:pt idx="52">
                  <c:v>52</c:v>
                </c:pt>
                <c:pt idx="53">
                  <c:v>52</c:v>
                </c:pt>
                <c:pt idx="54">
                  <c:v>52</c:v>
                </c:pt>
                <c:pt idx="55">
                  <c:v>50.331342257430094</c:v>
                </c:pt>
                <c:pt idx="56">
                  <c:v>45.860722877162537</c:v>
                </c:pt>
                <c:pt idx="57">
                  <c:v>41.025854496705215</c:v>
                </c:pt>
                <c:pt idx="58">
                  <c:v>35.863533383806711</c:v>
                </c:pt>
                <c:pt idx="59">
                  <c:v>30.413047919230898</c:v>
                </c:pt>
                <c:pt idx="60">
                  <c:v>24.715879588456296</c:v>
                </c:pt>
                <c:pt idx="61">
                  <c:v>18.815387282524398</c:v>
                </c:pt>
                <c:pt idx="62">
                  <c:v>12.756477310698006</c:v>
                </c:pt>
                <c:pt idx="63">
                  <c:v>6.5852616363325893</c:v>
                </c:pt>
                <c:pt idx="64">
                  <c:v>0.3487069369919733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696768"/>
        <c:axId val="92203840"/>
      </c:radarChart>
      <c:catAx>
        <c:axId val="8169676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92203840"/>
        <c:crosses val="autoZero"/>
        <c:auto val="0"/>
        <c:lblAlgn val="ctr"/>
        <c:lblOffset val="100"/>
        <c:noMultiLvlLbl val="0"/>
      </c:catAx>
      <c:valAx>
        <c:axId val="92203840"/>
        <c:scaling>
          <c:orientation val="minMax"/>
          <c:max val="150"/>
          <c:min val="-15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1696768"/>
        <c:crosses val="autoZero"/>
        <c:crossBetween val="between"/>
        <c:majorUnit val="10"/>
        <c:minorUnit val="2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2"/>
          <c:order val="0"/>
          <c:tx>
            <c:strRef>
              <c:f>'スティーブンソン式 '!$F$1</c:f>
              <c:strCache>
                <c:ptCount val="1"/>
                <c:pt idx="0">
                  <c:v>給気ポート開度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'スティーブンソン式 '!$D$2:$D$362</c:f>
              <c:numCache>
                <c:formatCode>General</c:formatCode>
                <c:ptCount val="3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</c:numCache>
            </c:numRef>
          </c:cat>
          <c:val>
            <c:numRef>
              <c:f>'スティーブンソン式 '!$F$2:$F$362</c:f>
              <c:numCache>
                <c:formatCode>General</c:formatCode>
                <c:ptCount val="361"/>
                <c:pt idx="0">
                  <c:v>7.2933328929411303</c:v>
                </c:pt>
                <c:pt idx="1">
                  <c:v>7.6551973450854192</c:v>
                </c:pt>
                <c:pt idx="2">
                  <c:v>8.0031547818465611</c:v>
                </c:pt>
                <c:pt idx="3">
                  <c:v>8.337099212018579</c:v>
                </c:pt>
                <c:pt idx="4">
                  <c:v>8.6569289128930649</c:v>
                </c:pt>
                <c:pt idx="5">
                  <c:v>8.9625464612448695</c:v>
                </c:pt>
                <c:pt idx="6">
                  <c:v>9.2538587630081679</c:v>
                </c:pt>
                <c:pt idx="7">
                  <c:v>9.5307770816338362</c:v>
                </c:pt>
                <c:pt idx="8">
                  <c:v>9.7932170651194852</c:v>
                </c:pt>
                <c:pt idx="9">
                  <c:v>10.041098771703801</c:v>
                </c:pt>
                <c:pt idx="10">
                  <c:v>10.27434669421767</c:v>
                </c:pt>
                <c:pt idx="11">
                  <c:v>10.492889783084401</c:v>
                </c:pt>
                <c:pt idx="12">
                  <c:v>10.696661467962024</c:v>
                </c:pt>
                <c:pt idx="13">
                  <c:v>10.885599678021343</c:v>
                </c:pt>
                <c:pt idx="14">
                  <c:v>11.05964686085332</c:v>
                </c:pt>
                <c:pt idx="15">
                  <c:v>11.218749999999993</c:v>
                </c:pt>
                <c:pt idx="16">
                  <c:v>11.362860631103942</c:v>
                </c:pt>
                <c:pt idx="17">
                  <c:v>11.491934856670873</c:v>
                </c:pt>
                <c:pt idx="18">
                  <c:v>11.60593335944133</c:v>
                </c:pt>
                <c:pt idx="19">
                  <c:v>11.704821414367046</c:v>
                </c:pt>
                <c:pt idx="20">
                  <c:v>11.788568899188519</c:v>
                </c:pt>
                <c:pt idx="21">
                  <c:v>11.857150303610609</c:v>
                </c:pt>
                <c:pt idx="22">
                  <c:v>11.910544737073153</c:v>
                </c:pt>
                <c:pt idx="23">
                  <c:v>11.94873593511447</c:v>
                </c:pt>
                <c:pt idx="24">
                  <c:v>11.971712264325689</c:v>
                </c:pt>
                <c:pt idx="25">
                  <c:v>11.979466725894362</c:v>
                </c:pt>
                <c:pt idx="26">
                  <c:v>11.971996957736344</c:v>
                </c:pt>
                <c:pt idx="27">
                  <c:v>11.949305235215405</c:v>
                </c:pt>
                <c:pt idx="28">
                  <c:v>11.911398470450031</c:v>
                </c:pt>
                <c:pt idx="29">
                  <c:v>11.858288210207988</c:v>
                </c:pt>
                <c:pt idx="30">
                  <c:v>11.789990632389028</c:v>
                </c:pt>
                <c:pt idx="31">
                  <c:v>11.70652654109697</c:v>
                </c:pt>
                <c:pt idx="32">
                  <c:v>11.607921360302562</c:v>
                </c:pt>
                <c:pt idx="33">
                  <c:v>11.494205126099082</c:v>
                </c:pt>
                <c:pt idx="34">
                  <c:v>11.365412477553058</c:v>
                </c:pt>
                <c:pt idx="35">
                  <c:v>11.221582646152875</c:v>
                </c:pt>
                <c:pt idx="36">
                  <c:v>11.062759443858511</c:v>
                </c:pt>
                <c:pt idx="37">
                  <c:v>10.888991249755925</c:v>
                </c:pt>
                <c:pt idx="38">
                  <c:v>10.700330995320371</c:v>
                </c:pt>
                <c:pt idx="39">
                  <c:v>10.496836148292928</c:v>
                </c:pt>
                <c:pt idx="40">
                  <c:v>10.278568695175323</c:v>
                </c:pt>
                <c:pt idx="41">
                  <c:v>10.045595122348182</c:v>
                </c:pt>
                <c:pt idx="42">
                  <c:v>9.7979863958186186</c:v>
                </c:pt>
                <c:pt idx="43">
                  <c:v>9.5358179396034188</c:v>
                </c:pt>
                <c:pt idx="44">
                  <c:v>9.2591696127540004</c:v>
                </c:pt>
                <c:pt idx="45">
                  <c:v>8.9681256850306852</c:v>
                </c:pt>
                <c:pt idx="46">
                  <c:v>8.6627748112332483</c:v>
                </c:pt>
                <c:pt idx="47">
                  <c:v>8.3432100041958606</c:v>
                </c:pt>
                <c:pt idx="48">
                  <c:v>8.0095286064544382</c:v>
                </c:pt>
                <c:pt idx="49">
                  <c:v>7.6618322605951903</c:v>
                </c:pt>
                <c:pt idx="50">
                  <c:v>7.3002268782932589</c:v>
                </c:pt>
                <c:pt idx="51">
                  <c:v>6.924822608051052</c:v>
                </c:pt>
                <c:pt idx="52">
                  <c:v>6.5357338016458968</c:v>
                </c:pt>
                <c:pt idx="53">
                  <c:v>6.133078979297423</c:v>
                </c:pt>
                <c:pt idx="54">
                  <c:v>5.7169807935651207</c:v>
                </c:pt>
                <c:pt idx="55">
                  <c:v>5.2875659919871865</c:v>
                </c:pt>
                <c:pt idx="56">
                  <c:v>4.8449653784720326</c:v>
                </c:pt>
                <c:pt idx="57">
                  <c:v>4.3893137734541057</c:v>
                </c:pt>
                <c:pt idx="58">
                  <c:v>3.9207499728262576</c:v>
                </c:pt>
                <c:pt idx="59">
                  <c:v>3.4394167056612872</c:v>
                </c:pt>
                <c:pt idx="60">
                  <c:v>2.9454605907351166</c:v>
                </c:pt>
                <c:pt idx="61">
                  <c:v>2.4390320918654211</c:v>
                </c:pt>
                <c:pt idx="62">
                  <c:v>1.9202854720788523</c:v>
                </c:pt>
                <c:pt idx="63">
                  <c:v>1.3893787466209915</c:v>
                </c:pt>
                <c:pt idx="64">
                  <c:v>0.84647363482343962</c:v>
                </c:pt>
                <c:pt idx="65">
                  <c:v>0.29173551084247151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0.28124999999999289</c:v>
                </c:pt>
                <c:pt idx="346">
                  <c:v>0.8362078087802729</c:v>
                </c:pt>
                <c:pt idx="347">
                  <c:v>1.3793357324471884</c:v>
                </c:pt>
                <c:pt idx="348">
                  <c:v>1.9104683289738205</c:v>
                </c:pt>
                <c:pt idx="349">
                  <c:v>2.4294438102260756</c:v>
                </c:pt>
                <c:pt idx="350">
                  <c:v>2.9361040912448786</c:v>
                </c:pt>
                <c:pt idx="351">
                  <c:v>3.4302948384005774</c:v>
                </c:pt>
                <c:pt idx="352">
                  <c:v>3.9118655164042053</c:v>
                </c:pt>
                <c:pt idx="353">
                  <c:v>4.3806694341621863</c:v>
                </c:pt>
                <c:pt idx="354">
                  <c:v>4.8365637894597739</c:v>
                </c:pt>
                <c:pt idx="355">
                  <c:v>5.2794097124599659</c:v>
                </c:pt>
                <c:pt idx="356">
                  <c:v>5.7090723080046928</c:v>
                </c:pt>
                <c:pt idx="357">
                  <c:v>6.1254206967050848</c:v>
                </c:pt>
                <c:pt idx="358">
                  <c:v>6.5283280548087532</c:v>
                </c:pt>
                <c:pt idx="359">
                  <c:v>6.9176716528312738</c:v>
                </c:pt>
                <c:pt idx="360">
                  <c:v>7.2933328929411232</c:v>
                </c:pt>
              </c:numCache>
            </c:numRef>
          </c:val>
        </c:ser>
        <c:ser>
          <c:idx val="3"/>
          <c:order val="1"/>
          <c:tx>
            <c:strRef>
              <c:f>'スティーブンソン式 '!$G$1</c:f>
              <c:strCache>
                <c:ptCount val="1"/>
                <c:pt idx="0">
                  <c:v>排気ポート開度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'スティーブンソン式 '!$D$2:$D$362</c:f>
              <c:numCache>
                <c:formatCode>General</c:formatCode>
                <c:ptCount val="3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</c:numCache>
            </c:numRef>
          </c:cat>
          <c:val>
            <c:numRef>
              <c:f>'スティーブンソン式 '!$G$2:$G$362</c:f>
              <c:numCache>
                <c:formatCode>General</c:formatCode>
                <c:ptCount val="3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0.60757808198246055</c:v>
                </c:pt>
                <c:pt idx="119">
                  <c:v>1.4782549471700031</c:v>
                </c:pt>
                <c:pt idx="120">
                  <c:v>2.3478723022060066</c:v>
                </c:pt>
                <c:pt idx="121">
                  <c:v>3.2161652532199909</c:v>
                </c:pt>
                <c:pt idx="122">
                  <c:v>4.0828693097676947</c:v>
                </c:pt>
                <c:pt idx="123">
                  <c:v>4.9477204653975901</c:v>
                </c:pt>
                <c:pt idx="124">
                  <c:v>5.8104552780696199</c:v>
                </c:pt>
                <c:pt idx="125">
                  <c:v>6.6708109504023767</c:v>
                </c:pt>
                <c:pt idx="126">
                  <c:v>7.5285254097236276</c:v>
                </c:pt>
                <c:pt idx="127">
                  <c:v>8.3833373879001769</c:v>
                </c:pt>
                <c:pt idx="128">
                  <c:v>9.2349865009227088</c:v>
                </c:pt>
                <c:pt idx="129">
                  <c:v>10.083213328221296</c:v>
                </c:pt>
                <c:pt idx="130">
                  <c:v>10.927759491687409</c:v>
                </c:pt>
                <c:pt idx="131">
                  <c:v>11.768367734378344</c:v>
                </c:pt>
                <c:pt idx="132">
                  <c:v>12.604781998880183</c:v>
                </c:pt>
                <c:pt idx="133">
                  <c:v>13.436747505305469</c:v>
                </c:pt>
                <c:pt idx="134">
                  <c:v>14.264010828901508</c:v>
                </c:pt>
                <c:pt idx="135">
                  <c:v>15.086319977246077</c:v>
                </c:pt>
                <c:pt idx="136">
                  <c:v>15.903424467006673</c:v>
                </c:pt>
                <c:pt idx="137">
                  <c:v>16.715075400240234</c:v>
                </c:pt>
                <c:pt idx="138">
                  <c:v>17.521025540209873</c:v>
                </c:pt>
                <c:pt idx="139">
                  <c:v>18.321029386695571</c:v>
                </c:pt>
                <c:pt idx="140">
                  <c:v>19.11484325077582</c:v>
                </c:pt>
                <c:pt idx="141">
                  <c:v>19.902225329057806</c:v>
                </c:pt>
                <c:pt idx="142">
                  <c:v>20.682935777332961</c:v>
                </c:pt>
                <c:pt idx="143">
                  <c:v>21.456736783635815</c:v>
                </c:pt>
                <c:pt idx="144">
                  <c:v>22.223392640683826</c:v>
                </c:pt>
                <c:pt idx="145">
                  <c:v>22.982669817676221</c:v>
                </c:pt>
                <c:pt idx="146">
                  <c:v>23.734337031429614</c:v>
                </c:pt>
                <c:pt idx="147">
                  <c:v>24.478165316829113</c:v>
                </c:pt>
                <c:pt idx="148">
                  <c:v>25.213928096573333</c:v>
                </c:pt>
                <c:pt idx="149">
                  <c:v>25.941401250192108</c:v>
                </c:pt>
                <c:pt idx="150">
                  <c:v>26.66036318231566</c:v>
                </c:pt>
                <c:pt idx="151">
                  <c:v>27.370594890174676</c:v>
                </c:pt>
                <c:pt idx="152">
                  <c:v>28.071880030310812</c:v>
                </c:pt>
                <c:pt idx="153">
                  <c:v>28.764004984476887</c:v>
                </c:pt>
                <c:pt idx="154">
                  <c:v>29.44675892470708</c:v>
                </c:pt>
                <c:pt idx="155">
                  <c:v>30.119933877537207</c:v>
                </c:pt>
                <c:pt idx="156">
                  <c:v>30.78332478735544</c:v>
                </c:pt>
                <c:pt idx="157">
                  <c:v>31.436729578864252</c:v>
                </c:pt>
                <c:pt idx="158">
                  <c:v>32.079949218634482</c:v>
                </c:pt>
                <c:pt idx="159">
                  <c:v>32.712787775732828</c:v>
                </c:pt>
                <c:pt idx="160">
                  <c:v>33.335052481404354</c:v>
                </c:pt>
                <c:pt idx="161">
                  <c:v>33.946553787791707</c:v>
                </c:pt>
                <c:pt idx="162">
                  <c:v>34.547105425673216</c:v>
                </c:pt>
                <c:pt idx="163">
                  <c:v>35.136524461202299</c:v>
                </c:pt>
                <c:pt idx="164">
                  <c:v>35.714631351630914</c:v>
                </c:pt>
                <c:pt idx="165">
                  <c:v>36.281249999999986</c:v>
                </c:pt>
                <c:pt idx="166">
                  <c:v>36.836207808780273</c:v>
                </c:pt>
                <c:pt idx="167">
                  <c:v>37.379335732447196</c:v>
                </c:pt>
                <c:pt idx="168">
                  <c:v>37.910468328973835</c:v>
                </c:pt>
                <c:pt idx="169">
                  <c:v>38.429443810226068</c:v>
                </c:pt>
                <c:pt idx="170">
                  <c:v>38.936104091244893</c:v>
                </c:pt>
                <c:pt idx="171">
                  <c:v>39.430294838400584</c:v>
                </c:pt>
                <c:pt idx="172">
                  <c:v>39.911865516404212</c:v>
                </c:pt>
                <c:pt idx="173">
                  <c:v>40.380669434162193</c:v>
                </c:pt>
                <c:pt idx="174">
                  <c:v>40.836563789459774</c:v>
                </c:pt>
                <c:pt idx="175">
                  <c:v>41.279409712459959</c:v>
                </c:pt>
                <c:pt idx="176">
                  <c:v>41.709072308004679</c:v>
                </c:pt>
                <c:pt idx="177">
                  <c:v>42.125420696705099</c:v>
                </c:pt>
                <c:pt idx="178">
                  <c:v>42.528328054808753</c:v>
                </c:pt>
                <c:pt idx="179">
                  <c:v>42.917671652831288</c:v>
                </c:pt>
                <c:pt idx="180">
                  <c:v>43.29333289294113</c:v>
                </c:pt>
                <c:pt idx="181">
                  <c:v>43.655197345085412</c:v>
                </c:pt>
                <c:pt idx="182">
                  <c:v>44.003154781846561</c:v>
                </c:pt>
                <c:pt idx="183">
                  <c:v>44.337099212018579</c:v>
                </c:pt>
                <c:pt idx="184">
                  <c:v>44.656928912893058</c:v>
                </c:pt>
                <c:pt idx="185">
                  <c:v>44.96254646124487</c:v>
                </c:pt>
                <c:pt idx="186">
                  <c:v>45.253858763008161</c:v>
                </c:pt>
                <c:pt idx="187">
                  <c:v>45.53077708163385</c:v>
                </c:pt>
                <c:pt idx="188">
                  <c:v>45.793217065119485</c:v>
                </c:pt>
                <c:pt idx="189">
                  <c:v>46.041098771703801</c:v>
                </c:pt>
                <c:pt idx="190">
                  <c:v>46.27434669421767</c:v>
                </c:pt>
                <c:pt idx="191">
                  <c:v>46.492889783084401</c:v>
                </c:pt>
                <c:pt idx="192">
                  <c:v>46.696661467962016</c:v>
                </c:pt>
                <c:pt idx="193">
                  <c:v>46.885599678021343</c:v>
                </c:pt>
                <c:pt idx="194">
                  <c:v>47.059646860853313</c:v>
                </c:pt>
                <c:pt idx="195">
                  <c:v>47.218749999999993</c:v>
                </c:pt>
                <c:pt idx="196">
                  <c:v>47.362860631103942</c:v>
                </c:pt>
                <c:pt idx="197">
                  <c:v>47.491934856670873</c:v>
                </c:pt>
                <c:pt idx="198">
                  <c:v>47.605933359441345</c:v>
                </c:pt>
                <c:pt idx="199">
                  <c:v>47.704821414367046</c:v>
                </c:pt>
                <c:pt idx="200">
                  <c:v>47.788568899188519</c:v>
                </c:pt>
                <c:pt idx="201">
                  <c:v>47.857150303610609</c:v>
                </c:pt>
                <c:pt idx="202">
                  <c:v>47.910544737073153</c:v>
                </c:pt>
                <c:pt idx="203">
                  <c:v>47.94873593511447</c:v>
                </c:pt>
                <c:pt idx="204">
                  <c:v>47.971712264325703</c:v>
                </c:pt>
                <c:pt idx="205">
                  <c:v>47.979466725894362</c:v>
                </c:pt>
                <c:pt idx="206">
                  <c:v>47.971996957736344</c:v>
                </c:pt>
                <c:pt idx="207">
                  <c:v>47.949305235215398</c:v>
                </c:pt>
                <c:pt idx="208">
                  <c:v>47.911398470450031</c:v>
                </c:pt>
                <c:pt idx="209">
                  <c:v>47.858288210207988</c:v>
                </c:pt>
                <c:pt idx="210">
                  <c:v>47.789990632389028</c:v>
                </c:pt>
                <c:pt idx="211">
                  <c:v>47.70652654109697</c:v>
                </c:pt>
                <c:pt idx="212">
                  <c:v>47.607921360302562</c:v>
                </c:pt>
                <c:pt idx="213">
                  <c:v>47.494205126099082</c:v>
                </c:pt>
                <c:pt idx="214">
                  <c:v>47.365412477553065</c:v>
                </c:pt>
                <c:pt idx="215">
                  <c:v>47.221582646152896</c:v>
                </c:pt>
                <c:pt idx="216">
                  <c:v>47.062759443858511</c:v>
                </c:pt>
                <c:pt idx="217">
                  <c:v>46.888991249755925</c:v>
                </c:pt>
                <c:pt idx="218">
                  <c:v>46.700330995320371</c:v>
                </c:pt>
                <c:pt idx="219">
                  <c:v>46.496836148292928</c:v>
                </c:pt>
                <c:pt idx="220">
                  <c:v>46.278568695175323</c:v>
                </c:pt>
                <c:pt idx="221">
                  <c:v>46.045595122348168</c:v>
                </c:pt>
                <c:pt idx="222">
                  <c:v>45.797986395818619</c:v>
                </c:pt>
                <c:pt idx="223">
                  <c:v>45.535817939603419</c:v>
                </c:pt>
                <c:pt idx="224">
                  <c:v>45.259169612754</c:v>
                </c:pt>
                <c:pt idx="225">
                  <c:v>44.968125685030685</c:v>
                </c:pt>
                <c:pt idx="226">
                  <c:v>44.662774811233255</c:v>
                </c:pt>
                <c:pt idx="227">
                  <c:v>44.343210004195875</c:v>
                </c:pt>
                <c:pt idx="228">
                  <c:v>44.009528606454452</c:v>
                </c:pt>
                <c:pt idx="229">
                  <c:v>43.661832260595197</c:v>
                </c:pt>
                <c:pt idx="230">
                  <c:v>43.300226878293266</c:v>
                </c:pt>
                <c:pt idx="231">
                  <c:v>42.924822608051038</c:v>
                </c:pt>
                <c:pt idx="232">
                  <c:v>42.53573380164589</c:v>
                </c:pt>
                <c:pt idx="233">
                  <c:v>42.133078979297416</c:v>
                </c:pt>
                <c:pt idx="234">
                  <c:v>41.716980793565121</c:v>
                </c:pt>
                <c:pt idx="235">
                  <c:v>41.287565991987194</c:v>
                </c:pt>
                <c:pt idx="236">
                  <c:v>40.844965378472047</c:v>
                </c:pt>
                <c:pt idx="237">
                  <c:v>40.389313773454091</c:v>
                </c:pt>
                <c:pt idx="238">
                  <c:v>39.920749972826258</c:v>
                </c:pt>
                <c:pt idx="239">
                  <c:v>39.439416705661287</c:v>
                </c:pt>
                <c:pt idx="240">
                  <c:v>38.945460590735124</c:v>
                </c:pt>
                <c:pt idx="241">
                  <c:v>38.439032091865421</c:v>
                </c:pt>
                <c:pt idx="242">
                  <c:v>37.920285472078852</c:v>
                </c:pt>
                <c:pt idx="243">
                  <c:v>37.389378746620999</c:v>
                </c:pt>
                <c:pt idx="244">
                  <c:v>36.846473634823447</c:v>
                </c:pt>
                <c:pt idx="245">
                  <c:v>36.291735510842493</c:v>
                </c:pt>
                <c:pt idx="246">
                  <c:v>35.725333353284533</c:v>
                </c:pt>
                <c:pt idx="247">
                  <c:v>35.147439693733681</c:v>
                </c:pt>
                <c:pt idx="248">
                  <c:v>34.558230564196784</c:v>
                </c:pt>
                <c:pt idx="249">
                  <c:v>33.95788544348251</c:v>
                </c:pt>
                <c:pt idx="250">
                  <c:v>33.346587202530287</c:v>
                </c:pt>
                <c:pt idx="251">
                  <c:v>32.724522048706071</c:v>
                </c:pt>
                <c:pt idx="252">
                  <c:v>32.091879469081839</c:v>
                </c:pt>
                <c:pt idx="253">
                  <c:v>31.448852172715888</c:v>
                </c:pt>
                <c:pt idx="254">
                  <c:v>30.79563603195178</c:v>
                </c:pt>
                <c:pt idx="255">
                  <c:v>30.132430022753908</c:v>
                </c:pt>
                <c:pt idx="256">
                  <c:v>29.459436164097273</c:v>
                </c:pt>
                <c:pt idx="257">
                  <c:v>28.776859456430653</c:v>
                </c:pt>
                <c:pt idx="258">
                  <c:v>28.084907819231471</c:v>
                </c:pt>
                <c:pt idx="259">
                  <c:v>27.383792027671504</c:v>
                </c:pt>
                <c:pt idx="260">
                  <c:v>26.673725648412685</c:v>
                </c:pt>
                <c:pt idx="261">
                  <c:v>25.954924974552778</c:v>
                </c:pt>
                <c:pt idx="262">
                  <c:v>25.227608959740156</c:v>
                </c:pt>
                <c:pt idx="263">
                  <c:v>24.491999151478652</c:v>
                </c:pt>
                <c:pt idx="264">
                  <c:v>23.748319623641855</c:v>
                </c:pt>
                <c:pt idx="265">
                  <c:v>22.996796908218123</c:v>
                </c:pt>
                <c:pt idx="266">
                  <c:v>22.23765992630674</c:v>
                </c:pt>
                <c:pt idx="267">
                  <c:v>21.471139918386317</c:v>
                </c:pt>
                <c:pt idx="268">
                  <c:v>20.697470373876719</c:v>
                </c:pt>
                <c:pt idx="269">
                  <c:v>19.916886960015866</c:v>
                </c:pt>
                <c:pt idx="270">
                  <c:v>19.129627450073375</c:v>
                </c:pt>
                <c:pt idx="271">
                  <c:v>18.335931650922301</c:v>
                </c:pt>
                <c:pt idx="272">
                  <c:v>17.536041329991718</c:v>
                </c:pt>
                <c:pt idx="273">
                  <c:v>16.730200141622181</c:v>
                </c:pt>
                <c:pt idx="274">
                  <c:v>15.918653552845981</c:v>
                </c:pt>
                <c:pt idx="275">
                  <c:v>15.101648768615689</c:v>
                </c:pt>
                <c:pt idx="276">
                  <c:v>14.279434656503089</c:v>
                </c:pt>
                <c:pt idx="277">
                  <c:v>13.45226167089165</c:v>
                </c:pt>
                <c:pt idx="278">
                  <c:v>12.620381776685878</c:v>
                </c:pt>
                <c:pt idx="279">
                  <c:v>11.784048372560108</c:v>
                </c:pt>
                <c:pt idx="280">
                  <c:v>10.943516213770982</c:v>
                </c:pt>
                <c:pt idx="281">
                  <c:v>10.099041334556485</c:v>
                </c:pt>
                <c:pt idx="282">
                  <c:v>9.25088097014544</c:v>
                </c:pt>
                <c:pt idx="283">
                  <c:v>8.3992934784011108</c:v>
                </c:pt>
                <c:pt idx="284">
                  <c:v>7.5445382611230851</c:v>
                </c:pt>
                <c:pt idx="285">
                  <c:v>6.6868756850306621</c:v>
                </c:pt>
                <c:pt idx="286">
                  <c:v>5.8265670024529639</c:v>
                </c:pt>
                <c:pt idx="287">
                  <c:v>4.9638742717486659</c:v>
                </c:pt>
                <c:pt idx="288">
                  <c:v>4.0990602774806266</c:v>
                </c:pt>
                <c:pt idx="289">
                  <c:v>3.232388450369144</c:v>
                </c:pt>
                <c:pt idx="290">
                  <c:v>2.3641227870483918</c:v>
                </c:pt>
                <c:pt idx="291">
                  <c:v>1.4945277696504999</c:v>
                </c:pt>
                <c:pt idx="292">
                  <c:v>0.62386828524167726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694720"/>
        <c:axId val="75191360"/>
      </c:radarChart>
      <c:catAx>
        <c:axId val="8169472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75191360"/>
        <c:crosses val="autoZero"/>
        <c:auto val="0"/>
        <c:lblAlgn val="ctr"/>
        <c:lblOffset val="100"/>
        <c:noMultiLvlLbl val="0"/>
      </c:catAx>
      <c:valAx>
        <c:axId val="75191360"/>
        <c:scaling>
          <c:orientation val="minMax"/>
          <c:max val="150"/>
          <c:min val="-15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1694720"/>
        <c:crosses val="autoZero"/>
        <c:crossBetween val="between"/>
        <c:majorUnit val="10"/>
        <c:minorUnit val="10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'スティーブンソン式 '!$F$1</c:f>
              <c:strCache>
                <c:ptCount val="1"/>
                <c:pt idx="0">
                  <c:v>給気ポート開度</c:v>
                </c:pt>
              </c:strCache>
            </c:strRef>
          </c:tx>
          <c:marker>
            <c:symbol val="none"/>
          </c:marker>
          <c:cat>
            <c:numRef>
              <c:f>'スティーブンソン式 '!$D$2:$D$362</c:f>
              <c:numCache>
                <c:formatCode>General</c:formatCode>
                <c:ptCount val="3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</c:numCache>
            </c:numRef>
          </c:cat>
          <c:val>
            <c:numRef>
              <c:f>'スティーブンソン式 '!$F$2:$F$362</c:f>
              <c:numCache>
                <c:formatCode>General</c:formatCode>
                <c:ptCount val="361"/>
                <c:pt idx="0">
                  <c:v>7.2933328929411303</c:v>
                </c:pt>
                <c:pt idx="1">
                  <c:v>7.6551973450854192</c:v>
                </c:pt>
                <c:pt idx="2">
                  <c:v>8.0031547818465611</c:v>
                </c:pt>
                <c:pt idx="3">
                  <c:v>8.337099212018579</c:v>
                </c:pt>
                <c:pt idx="4">
                  <c:v>8.6569289128930649</c:v>
                </c:pt>
                <c:pt idx="5">
                  <c:v>8.9625464612448695</c:v>
                </c:pt>
                <c:pt idx="6">
                  <c:v>9.2538587630081679</c:v>
                </c:pt>
                <c:pt idx="7">
                  <c:v>9.5307770816338362</c:v>
                </c:pt>
                <c:pt idx="8">
                  <c:v>9.7932170651194852</c:v>
                </c:pt>
                <c:pt idx="9">
                  <c:v>10.041098771703801</c:v>
                </c:pt>
                <c:pt idx="10">
                  <c:v>10.27434669421767</c:v>
                </c:pt>
                <c:pt idx="11">
                  <c:v>10.492889783084401</c:v>
                </c:pt>
                <c:pt idx="12">
                  <c:v>10.696661467962024</c:v>
                </c:pt>
                <c:pt idx="13">
                  <c:v>10.885599678021343</c:v>
                </c:pt>
                <c:pt idx="14">
                  <c:v>11.05964686085332</c:v>
                </c:pt>
                <c:pt idx="15">
                  <c:v>11.218749999999993</c:v>
                </c:pt>
                <c:pt idx="16">
                  <c:v>11.362860631103942</c:v>
                </c:pt>
                <c:pt idx="17">
                  <c:v>11.491934856670873</c:v>
                </c:pt>
                <c:pt idx="18">
                  <c:v>11.60593335944133</c:v>
                </c:pt>
                <c:pt idx="19">
                  <c:v>11.704821414367046</c:v>
                </c:pt>
                <c:pt idx="20">
                  <c:v>11.788568899188519</c:v>
                </c:pt>
                <c:pt idx="21">
                  <c:v>11.857150303610609</c:v>
                </c:pt>
                <c:pt idx="22">
                  <c:v>11.910544737073153</c:v>
                </c:pt>
                <c:pt idx="23">
                  <c:v>11.94873593511447</c:v>
                </c:pt>
                <c:pt idx="24">
                  <c:v>11.971712264325689</c:v>
                </c:pt>
                <c:pt idx="25">
                  <c:v>11.979466725894362</c:v>
                </c:pt>
                <c:pt idx="26">
                  <c:v>11.971996957736344</c:v>
                </c:pt>
                <c:pt idx="27">
                  <c:v>11.949305235215405</c:v>
                </c:pt>
                <c:pt idx="28">
                  <c:v>11.911398470450031</c:v>
                </c:pt>
                <c:pt idx="29">
                  <c:v>11.858288210207988</c:v>
                </c:pt>
                <c:pt idx="30">
                  <c:v>11.789990632389028</c:v>
                </c:pt>
                <c:pt idx="31">
                  <c:v>11.70652654109697</c:v>
                </c:pt>
                <c:pt idx="32">
                  <c:v>11.607921360302562</c:v>
                </c:pt>
                <c:pt idx="33">
                  <c:v>11.494205126099082</c:v>
                </c:pt>
                <c:pt idx="34">
                  <c:v>11.365412477553058</c:v>
                </c:pt>
                <c:pt idx="35">
                  <c:v>11.221582646152875</c:v>
                </c:pt>
                <c:pt idx="36">
                  <c:v>11.062759443858511</c:v>
                </c:pt>
                <c:pt idx="37">
                  <c:v>10.888991249755925</c:v>
                </c:pt>
                <c:pt idx="38">
                  <c:v>10.700330995320371</c:v>
                </c:pt>
                <c:pt idx="39">
                  <c:v>10.496836148292928</c:v>
                </c:pt>
                <c:pt idx="40">
                  <c:v>10.278568695175323</c:v>
                </c:pt>
                <c:pt idx="41">
                  <c:v>10.045595122348182</c:v>
                </c:pt>
                <c:pt idx="42">
                  <c:v>9.7979863958186186</c:v>
                </c:pt>
                <c:pt idx="43">
                  <c:v>9.5358179396034188</c:v>
                </c:pt>
                <c:pt idx="44">
                  <c:v>9.2591696127540004</c:v>
                </c:pt>
                <c:pt idx="45">
                  <c:v>8.9681256850306852</c:v>
                </c:pt>
                <c:pt idx="46">
                  <c:v>8.6627748112332483</c:v>
                </c:pt>
                <c:pt idx="47">
                  <c:v>8.3432100041958606</c:v>
                </c:pt>
                <c:pt idx="48">
                  <c:v>8.0095286064544382</c:v>
                </c:pt>
                <c:pt idx="49">
                  <c:v>7.6618322605951903</c:v>
                </c:pt>
                <c:pt idx="50">
                  <c:v>7.3002268782932589</c:v>
                </c:pt>
                <c:pt idx="51">
                  <c:v>6.924822608051052</c:v>
                </c:pt>
                <c:pt idx="52">
                  <c:v>6.5357338016458968</c:v>
                </c:pt>
                <c:pt idx="53">
                  <c:v>6.133078979297423</c:v>
                </c:pt>
                <c:pt idx="54">
                  <c:v>5.7169807935651207</c:v>
                </c:pt>
                <c:pt idx="55">
                  <c:v>5.2875659919871865</c:v>
                </c:pt>
                <c:pt idx="56">
                  <c:v>4.8449653784720326</c:v>
                </c:pt>
                <c:pt idx="57">
                  <c:v>4.3893137734541057</c:v>
                </c:pt>
                <c:pt idx="58">
                  <c:v>3.9207499728262576</c:v>
                </c:pt>
                <c:pt idx="59">
                  <c:v>3.4394167056612872</c:v>
                </c:pt>
                <c:pt idx="60">
                  <c:v>2.9454605907351166</c:v>
                </c:pt>
                <c:pt idx="61">
                  <c:v>2.4390320918654211</c:v>
                </c:pt>
                <c:pt idx="62">
                  <c:v>1.9202854720788523</c:v>
                </c:pt>
                <c:pt idx="63">
                  <c:v>1.3893787466209915</c:v>
                </c:pt>
                <c:pt idx="64">
                  <c:v>0.84647363482343962</c:v>
                </c:pt>
                <c:pt idx="65">
                  <c:v>0.29173551084247151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0.28124999999999289</c:v>
                </c:pt>
                <c:pt idx="346">
                  <c:v>0.8362078087802729</c:v>
                </c:pt>
                <c:pt idx="347">
                  <c:v>1.3793357324471884</c:v>
                </c:pt>
                <c:pt idx="348">
                  <c:v>1.9104683289738205</c:v>
                </c:pt>
                <c:pt idx="349">
                  <c:v>2.4294438102260756</c:v>
                </c:pt>
                <c:pt idx="350">
                  <c:v>2.9361040912448786</c:v>
                </c:pt>
                <c:pt idx="351">
                  <c:v>3.4302948384005774</c:v>
                </c:pt>
                <c:pt idx="352">
                  <c:v>3.9118655164042053</c:v>
                </c:pt>
                <c:pt idx="353">
                  <c:v>4.3806694341621863</c:v>
                </c:pt>
                <c:pt idx="354">
                  <c:v>4.8365637894597739</c:v>
                </c:pt>
                <c:pt idx="355">
                  <c:v>5.2794097124599659</c:v>
                </c:pt>
                <c:pt idx="356">
                  <c:v>5.7090723080046928</c:v>
                </c:pt>
                <c:pt idx="357">
                  <c:v>6.1254206967050848</c:v>
                </c:pt>
                <c:pt idx="358">
                  <c:v>6.5283280548087532</c:v>
                </c:pt>
                <c:pt idx="359">
                  <c:v>6.9176716528312738</c:v>
                </c:pt>
                <c:pt idx="360">
                  <c:v>7.2933328929411232</c:v>
                </c:pt>
              </c:numCache>
            </c:numRef>
          </c:val>
          <c:smooth val="1"/>
        </c:ser>
        <c:ser>
          <c:idx val="2"/>
          <c:order val="1"/>
          <c:tx>
            <c:strRef>
              <c:f>'スティーブンソン式 '!$G$1</c:f>
              <c:strCache>
                <c:ptCount val="1"/>
                <c:pt idx="0">
                  <c:v>排気ポート開度</c:v>
                </c:pt>
              </c:strCache>
            </c:strRef>
          </c:tx>
          <c:marker>
            <c:symbol val="none"/>
          </c:marker>
          <c:cat>
            <c:numRef>
              <c:f>'スティーブンソン式 '!$D$2:$D$362</c:f>
              <c:numCache>
                <c:formatCode>General</c:formatCode>
                <c:ptCount val="3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</c:numCache>
            </c:numRef>
          </c:cat>
          <c:val>
            <c:numRef>
              <c:f>'スティーブンソン式 '!$G$2:$G$362</c:f>
              <c:numCache>
                <c:formatCode>General</c:formatCode>
                <c:ptCount val="3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0.60757808198246055</c:v>
                </c:pt>
                <c:pt idx="119">
                  <c:v>1.4782549471700031</c:v>
                </c:pt>
                <c:pt idx="120">
                  <c:v>2.3478723022060066</c:v>
                </c:pt>
                <c:pt idx="121">
                  <c:v>3.2161652532199909</c:v>
                </c:pt>
                <c:pt idx="122">
                  <c:v>4.0828693097676947</c:v>
                </c:pt>
                <c:pt idx="123">
                  <c:v>4.9477204653975901</c:v>
                </c:pt>
                <c:pt idx="124">
                  <c:v>5.8104552780696199</c:v>
                </c:pt>
                <c:pt idx="125">
                  <c:v>6.6708109504023767</c:v>
                </c:pt>
                <c:pt idx="126">
                  <c:v>7.5285254097236276</c:v>
                </c:pt>
                <c:pt idx="127">
                  <c:v>8.3833373879001769</c:v>
                </c:pt>
                <c:pt idx="128">
                  <c:v>9.2349865009227088</c:v>
                </c:pt>
                <c:pt idx="129">
                  <c:v>10.083213328221296</c:v>
                </c:pt>
                <c:pt idx="130">
                  <c:v>10.927759491687409</c:v>
                </c:pt>
                <c:pt idx="131">
                  <c:v>11.768367734378344</c:v>
                </c:pt>
                <c:pt idx="132">
                  <c:v>12.604781998880183</c:v>
                </c:pt>
                <c:pt idx="133">
                  <c:v>13.436747505305469</c:v>
                </c:pt>
                <c:pt idx="134">
                  <c:v>14.264010828901508</c:v>
                </c:pt>
                <c:pt idx="135">
                  <c:v>15.086319977246077</c:v>
                </c:pt>
                <c:pt idx="136">
                  <c:v>15.903424467006673</c:v>
                </c:pt>
                <c:pt idx="137">
                  <c:v>16.715075400240234</c:v>
                </c:pt>
                <c:pt idx="138">
                  <c:v>17.521025540209873</c:v>
                </c:pt>
                <c:pt idx="139">
                  <c:v>18.321029386695571</c:v>
                </c:pt>
                <c:pt idx="140">
                  <c:v>19.11484325077582</c:v>
                </c:pt>
                <c:pt idx="141">
                  <c:v>19.902225329057806</c:v>
                </c:pt>
                <c:pt idx="142">
                  <c:v>20.682935777332961</c:v>
                </c:pt>
                <c:pt idx="143">
                  <c:v>21.456736783635815</c:v>
                </c:pt>
                <c:pt idx="144">
                  <c:v>22.223392640683826</c:v>
                </c:pt>
                <c:pt idx="145">
                  <c:v>22.982669817676221</c:v>
                </c:pt>
                <c:pt idx="146">
                  <c:v>23.734337031429614</c:v>
                </c:pt>
                <c:pt idx="147">
                  <c:v>24.478165316829113</c:v>
                </c:pt>
                <c:pt idx="148">
                  <c:v>25.213928096573333</c:v>
                </c:pt>
                <c:pt idx="149">
                  <c:v>25.941401250192108</c:v>
                </c:pt>
                <c:pt idx="150">
                  <c:v>26.66036318231566</c:v>
                </c:pt>
                <c:pt idx="151">
                  <c:v>27.370594890174676</c:v>
                </c:pt>
                <c:pt idx="152">
                  <c:v>28.071880030310812</c:v>
                </c:pt>
                <c:pt idx="153">
                  <c:v>28.764004984476887</c:v>
                </c:pt>
                <c:pt idx="154">
                  <c:v>29.44675892470708</c:v>
                </c:pt>
                <c:pt idx="155">
                  <c:v>30.119933877537207</c:v>
                </c:pt>
                <c:pt idx="156">
                  <c:v>30.78332478735544</c:v>
                </c:pt>
                <c:pt idx="157">
                  <c:v>31.436729578864252</c:v>
                </c:pt>
                <c:pt idx="158">
                  <c:v>32.079949218634482</c:v>
                </c:pt>
                <c:pt idx="159">
                  <c:v>32.712787775732828</c:v>
                </c:pt>
                <c:pt idx="160">
                  <c:v>33.335052481404354</c:v>
                </c:pt>
                <c:pt idx="161">
                  <c:v>33.946553787791707</c:v>
                </c:pt>
                <c:pt idx="162">
                  <c:v>34.547105425673216</c:v>
                </c:pt>
                <c:pt idx="163">
                  <c:v>35.136524461202299</c:v>
                </c:pt>
                <c:pt idx="164">
                  <c:v>35.714631351630914</c:v>
                </c:pt>
                <c:pt idx="165">
                  <c:v>36.281249999999986</c:v>
                </c:pt>
                <c:pt idx="166">
                  <c:v>36.836207808780273</c:v>
                </c:pt>
                <c:pt idx="167">
                  <c:v>37.379335732447196</c:v>
                </c:pt>
                <c:pt idx="168">
                  <c:v>37.910468328973835</c:v>
                </c:pt>
                <c:pt idx="169">
                  <c:v>38.429443810226068</c:v>
                </c:pt>
                <c:pt idx="170">
                  <c:v>38.936104091244893</c:v>
                </c:pt>
                <c:pt idx="171">
                  <c:v>39.430294838400584</c:v>
                </c:pt>
                <c:pt idx="172">
                  <c:v>39.911865516404212</c:v>
                </c:pt>
                <c:pt idx="173">
                  <c:v>40.380669434162193</c:v>
                </c:pt>
                <c:pt idx="174">
                  <c:v>40.836563789459774</c:v>
                </c:pt>
                <c:pt idx="175">
                  <c:v>41.279409712459959</c:v>
                </c:pt>
                <c:pt idx="176">
                  <c:v>41.709072308004679</c:v>
                </c:pt>
                <c:pt idx="177">
                  <c:v>42.125420696705099</c:v>
                </c:pt>
                <c:pt idx="178">
                  <c:v>42.528328054808753</c:v>
                </c:pt>
                <c:pt idx="179">
                  <c:v>42.917671652831288</c:v>
                </c:pt>
                <c:pt idx="180">
                  <c:v>43.29333289294113</c:v>
                </c:pt>
                <c:pt idx="181">
                  <c:v>43.655197345085412</c:v>
                </c:pt>
                <c:pt idx="182">
                  <c:v>44.003154781846561</c:v>
                </c:pt>
                <c:pt idx="183">
                  <c:v>44.337099212018579</c:v>
                </c:pt>
                <c:pt idx="184">
                  <c:v>44.656928912893058</c:v>
                </c:pt>
                <c:pt idx="185">
                  <c:v>44.96254646124487</c:v>
                </c:pt>
                <c:pt idx="186">
                  <c:v>45.253858763008161</c:v>
                </c:pt>
                <c:pt idx="187">
                  <c:v>45.53077708163385</c:v>
                </c:pt>
                <c:pt idx="188">
                  <c:v>45.793217065119485</c:v>
                </c:pt>
                <c:pt idx="189">
                  <c:v>46.041098771703801</c:v>
                </c:pt>
                <c:pt idx="190">
                  <c:v>46.27434669421767</c:v>
                </c:pt>
                <c:pt idx="191">
                  <c:v>46.492889783084401</c:v>
                </c:pt>
                <c:pt idx="192">
                  <c:v>46.696661467962016</c:v>
                </c:pt>
                <c:pt idx="193">
                  <c:v>46.885599678021343</c:v>
                </c:pt>
                <c:pt idx="194">
                  <c:v>47.059646860853313</c:v>
                </c:pt>
                <c:pt idx="195">
                  <c:v>47.218749999999993</c:v>
                </c:pt>
                <c:pt idx="196">
                  <c:v>47.362860631103942</c:v>
                </c:pt>
                <c:pt idx="197">
                  <c:v>47.491934856670873</c:v>
                </c:pt>
                <c:pt idx="198">
                  <c:v>47.605933359441345</c:v>
                </c:pt>
                <c:pt idx="199">
                  <c:v>47.704821414367046</c:v>
                </c:pt>
                <c:pt idx="200">
                  <c:v>47.788568899188519</c:v>
                </c:pt>
                <c:pt idx="201">
                  <c:v>47.857150303610609</c:v>
                </c:pt>
                <c:pt idx="202">
                  <c:v>47.910544737073153</c:v>
                </c:pt>
                <c:pt idx="203">
                  <c:v>47.94873593511447</c:v>
                </c:pt>
                <c:pt idx="204">
                  <c:v>47.971712264325703</c:v>
                </c:pt>
                <c:pt idx="205">
                  <c:v>47.979466725894362</c:v>
                </c:pt>
                <c:pt idx="206">
                  <c:v>47.971996957736344</c:v>
                </c:pt>
                <c:pt idx="207">
                  <c:v>47.949305235215398</c:v>
                </c:pt>
                <c:pt idx="208">
                  <c:v>47.911398470450031</c:v>
                </c:pt>
                <c:pt idx="209">
                  <c:v>47.858288210207988</c:v>
                </c:pt>
                <c:pt idx="210">
                  <c:v>47.789990632389028</c:v>
                </c:pt>
                <c:pt idx="211">
                  <c:v>47.70652654109697</c:v>
                </c:pt>
                <c:pt idx="212">
                  <c:v>47.607921360302562</c:v>
                </c:pt>
                <c:pt idx="213">
                  <c:v>47.494205126099082</c:v>
                </c:pt>
                <c:pt idx="214">
                  <c:v>47.365412477553065</c:v>
                </c:pt>
                <c:pt idx="215">
                  <c:v>47.221582646152896</c:v>
                </c:pt>
                <c:pt idx="216">
                  <c:v>47.062759443858511</c:v>
                </c:pt>
                <c:pt idx="217">
                  <c:v>46.888991249755925</c:v>
                </c:pt>
                <c:pt idx="218">
                  <c:v>46.700330995320371</c:v>
                </c:pt>
                <c:pt idx="219">
                  <c:v>46.496836148292928</c:v>
                </c:pt>
                <c:pt idx="220">
                  <c:v>46.278568695175323</c:v>
                </c:pt>
                <c:pt idx="221">
                  <c:v>46.045595122348168</c:v>
                </c:pt>
                <c:pt idx="222">
                  <c:v>45.797986395818619</c:v>
                </c:pt>
                <c:pt idx="223">
                  <c:v>45.535817939603419</c:v>
                </c:pt>
                <c:pt idx="224">
                  <c:v>45.259169612754</c:v>
                </c:pt>
                <c:pt idx="225">
                  <c:v>44.968125685030685</c:v>
                </c:pt>
                <c:pt idx="226">
                  <c:v>44.662774811233255</c:v>
                </c:pt>
                <c:pt idx="227">
                  <c:v>44.343210004195875</c:v>
                </c:pt>
                <c:pt idx="228">
                  <c:v>44.009528606454452</c:v>
                </c:pt>
                <c:pt idx="229">
                  <c:v>43.661832260595197</c:v>
                </c:pt>
                <c:pt idx="230">
                  <c:v>43.300226878293266</c:v>
                </c:pt>
                <c:pt idx="231">
                  <c:v>42.924822608051038</c:v>
                </c:pt>
                <c:pt idx="232">
                  <c:v>42.53573380164589</c:v>
                </c:pt>
                <c:pt idx="233">
                  <c:v>42.133078979297416</c:v>
                </c:pt>
                <c:pt idx="234">
                  <c:v>41.716980793565121</c:v>
                </c:pt>
                <c:pt idx="235">
                  <c:v>41.287565991987194</c:v>
                </c:pt>
                <c:pt idx="236">
                  <c:v>40.844965378472047</c:v>
                </c:pt>
                <c:pt idx="237">
                  <c:v>40.389313773454091</c:v>
                </c:pt>
                <c:pt idx="238">
                  <c:v>39.920749972826258</c:v>
                </c:pt>
                <c:pt idx="239">
                  <c:v>39.439416705661287</c:v>
                </c:pt>
                <c:pt idx="240">
                  <c:v>38.945460590735124</c:v>
                </c:pt>
                <c:pt idx="241">
                  <c:v>38.439032091865421</c:v>
                </c:pt>
                <c:pt idx="242">
                  <c:v>37.920285472078852</c:v>
                </c:pt>
                <c:pt idx="243">
                  <c:v>37.389378746620999</c:v>
                </c:pt>
                <c:pt idx="244">
                  <c:v>36.846473634823447</c:v>
                </c:pt>
                <c:pt idx="245">
                  <c:v>36.291735510842493</c:v>
                </c:pt>
                <c:pt idx="246">
                  <c:v>35.725333353284533</c:v>
                </c:pt>
                <c:pt idx="247">
                  <c:v>35.147439693733681</c:v>
                </c:pt>
                <c:pt idx="248">
                  <c:v>34.558230564196784</c:v>
                </c:pt>
                <c:pt idx="249">
                  <c:v>33.95788544348251</c:v>
                </c:pt>
                <c:pt idx="250">
                  <c:v>33.346587202530287</c:v>
                </c:pt>
                <c:pt idx="251">
                  <c:v>32.724522048706071</c:v>
                </c:pt>
                <c:pt idx="252">
                  <c:v>32.091879469081839</c:v>
                </c:pt>
                <c:pt idx="253">
                  <c:v>31.448852172715888</c:v>
                </c:pt>
                <c:pt idx="254">
                  <c:v>30.79563603195178</c:v>
                </c:pt>
                <c:pt idx="255">
                  <c:v>30.132430022753908</c:v>
                </c:pt>
                <c:pt idx="256">
                  <c:v>29.459436164097273</c:v>
                </c:pt>
                <c:pt idx="257">
                  <c:v>28.776859456430653</c:v>
                </c:pt>
                <c:pt idx="258">
                  <c:v>28.084907819231471</c:v>
                </c:pt>
                <c:pt idx="259">
                  <c:v>27.383792027671504</c:v>
                </c:pt>
                <c:pt idx="260">
                  <c:v>26.673725648412685</c:v>
                </c:pt>
                <c:pt idx="261">
                  <c:v>25.954924974552778</c:v>
                </c:pt>
                <c:pt idx="262">
                  <c:v>25.227608959740156</c:v>
                </c:pt>
                <c:pt idx="263">
                  <c:v>24.491999151478652</c:v>
                </c:pt>
                <c:pt idx="264">
                  <c:v>23.748319623641855</c:v>
                </c:pt>
                <c:pt idx="265">
                  <c:v>22.996796908218123</c:v>
                </c:pt>
                <c:pt idx="266">
                  <c:v>22.23765992630674</c:v>
                </c:pt>
                <c:pt idx="267">
                  <c:v>21.471139918386317</c:v>
                </c:pt>
                <c:pt idx="268">
                  <c:v>20.697470373876719</c:v>
                </c:pt>
                <c:pt idx="269">
                  <c:v>19.916886960015866</c:v>
                </c:pt>
                <c:pt idx="270">
                  <c:v>19.129627450073375</c:v>
                </c:pt>
                <c:pt idx="271">
                  <c:v>18.335931650922301</c:v>
                </c:pt>
                <c:pt idx="272">
                  <c:v>17.536041329991718</c:v>
                </c:pt>
                <c:pt idx="273">
                  <c:v>16.730200141622181</c:v>
                </c:pt>
                <c:pt idx="274">
                  <c:v>15.918653552845981</c:v>
                </c:pt>
                <c:pt idx="275">
                  <c:v>15.101648768615689</c:v>
                </c:pt>
                <c:pt idx="276">
                  <c:v>14.279434656503089</c:v>
                </c:pt>
                <c:pt idx="277">
                  <c:v>13.45226167089165</c:v>
                </c:pt>
                <c:pt idx="278">
                  <c:v>12.620381776685878</c:v>
                </c:pt>
                <c:pt idx="279">
                  <c:v>11.784048372560108</c:v>
                </c:pt>
                <c:pt idx="280">
                  <c:v>10.943516213770982</c:v>
                </c:pt>
                <c:pt idx="281">
                  <c:v>10.099041334556485</c:v>
                </c:pt>
                <c:pt idx="282">
                  <c:v>9.25088097014544</c:v>
                </c:pt>
                <c:pt idx="283">
                  <c:v>8.3992934784011108</c:v>
                </c:pt>
                <c:pt idx="284">
                  <c:v>7.5445382611230851</c:v>
                </c:pt>
                <c:pt idx="285">
                  <c:v>6.6868756850306621</c:v>
                </c:pt>
                <c:pt idx="286">
                  <c:v>5.8265670024529639</c:v>
                </c:pt>
                <c:pt idx="287">
                  <c:v>4.9638742717486659</c:v>
                </c:pt>
                <c:pt idx="288">
                  <c:v>4.0990602774806266</c:v>
                </c:pt>
                <c:pt idx="289">
                  <c:v>3.232388450369144</c:v>
                </c:pt>
                <c:pt idx="290">
                  <c:v>2.3641227870483918</c:v>
                </c:pt>
                <c:pt idx="291">
                  <c:v>1.4945277696504999</c:v>
                </c:pt>
                <c:pt idx="292">
                  <c:v>0.62386828524167726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698304"/>
        <c:axId val="92200960"/>
      </c:lineChart>
      <c:catAx>
        <c:axId val="8169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2200960"/>
        <c:crosses val="autoZero"/>
        <c:auto val="1"/>
        <c:lblAlgn val="ctr"/>
        <c:lblOffset val="100"/>
        <c:noMultiLvlLbl val="0"/>
      </c:catAx>
      <c:valAx>
        <c:axId val="92200960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1698304"/>
        <c:crosses val="autoZero"/>
        <c:crossBetween val="between"/>
        <c:majorUnit val="10"/>
        <c:minorUnit val="2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371475</xdr:colOff>
      <xdr:row>33</xdr:row>
      <xdr:rowOff>9525</xdr:rowOff>
    </xdr:from>
    <xdr:to>
      <xdr:col>13</xdr:col>
      <xdr:colOff>533400</xdr:colOff>
      <xdr:row>42</xdr:row>
      <xdr:rowOff>47625</xdr:rowOff>
    </xdr:to>
    <xdr:graphicFrame macro="">
      <xdr:nvGraphicFramePr>
        <xdr:cNvPr id="104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666750</xdr:colOff>
      <xdr:row>1</xdr:row>
      <xdr:rowOff>76200</xdr:rowOff>
    </xdr:from>
    <xdr:to>
      <xdr:col>14</xdr:col>
      <xdr:colOff>152400</xdr:colOff>
      <xdr:row>31</xdr:row>
      <xdr:rowOff>9525</xdr:rowOff>
    </xdr:to>
    <xdr:graphicFrame macro="">
      <xdr:nvGraphicFramePr>
        <xdr:cNvPr id="104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1152525</xdr:colOff>
      <xdr:row>1</xdr:row>
      <xdr:rowOff>57150</xdr:rowOff>
    </xdr:from>
    <xdr:to>
      <xdr:col>16</xdr:col>
      <xdr:colOff>390525</xdr:colOff>
      <xdr:row>32</xdr:row>
      <xdr:rowOff>85725</xdr:rowOff>
    </xdr:to>
    <xdr:graphicFrame macro="">
      <xdr:nvGraphicFramePr>
        <xdr:cNvPr id="4115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133350</xdr:colOff>
      <xdr:row>33</xdr:row>
      <xdr:rowOff>47625</xdr:rowOff>
    </xdr:from>
    <xdr:to>
      <xdr:col>13</xdr:col>
      <xdr:colOff>57150</xdr:colOff>
      <xdr:row>42</xdr:row>
      <xdr:rowOff>47625</xdr:rowOff>
    </xdr:to>
    <xdr:graphicFrame macro="">
      <xdr:nvGraphicFramePr>
        <xdr:cNvPr id="4116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"/>
  <sheetViews>
    <sheetView tabSelected="1" workbookViewId="0">
      <selection activeCell="D25" sqref="D25"/>
    </sheetView>
  </sheetViews>
  <sheetFormatPr defaultRowHeight="13.5" x14ac:dyDescent="0.15"/>
  <cols>
    <col min="1" max="1" width="14.75" customWidth="1"/>
    <col min="2" max="2" width="11.875" customWidth="1"/>
    <col min="6" max="6" width="14.25" customWidth="1"/>
    <col min="7" max="7" width="13.125" customWidth="1"/>
  </cols>
  <sheetData>
    <row r="1" spans="1:9" x14ac:dyDescent="0.15">
      <c r="D1" t="s">
        <v>2</v>
      </c>
      <c r="E1" t="s">
        <v>0</v>
      </c>
      <c r="F1" t="s">
        <v>13</v>
      </c>
      <c r="G1" t="s">
        <v>14</v>
      </c>
    </row>
    <row r="2" spans="1:9" x14ac:dyDescent="0.15">
      <c r="D2">
        <v>0</v>
      </c>
      <c r="E2">
        <f t="shared" ref="E2:E33" si="0">-$B$22*SIN(RADIANS($D2+$B$20))</f>
        <v>-44.262295081967224</v>
      </c>
      <c r="F2">
        <f>IF($B$18&lt;IF($E2&lt;-$B$16,-$E2-$B$16,0),$B$18,IF($E2&lt;-$B$16,-$E2-$B$16,0))</f>
        <v>6.2622950819672241</v>
      </c>
      <c r="G2">
        <f t="shared" ref="G2:G33" si="1">IF($B$18&lt;IF($B$17&lt;$E2,$E2-$B$17,0),$B$18,IF($B$17&lt;$E2,$E2-$B$17,0))</f>
        <v>0</v>
      </c>
      <c r="H2" s="4"/>
      <c r="I2" s="4"/>
    </row>
    <row r="3" spans="1:9" x14ac:dyDescent="0.15">
      <c r="A3" s="7"/>
      <c r="B3" s="1" t="s">
        <v>36</v>
      </c>
      <c r="C3" s="7" t="s">
        <v>37</v>
      </c>
      <c r="D3">
        <f>D2+5</f>
        <v>5</v>
      </c>
      <c r="E3">
        <f t="shared" si="0"/>
        <v>-49.009769053096306</v>
      </c>
      <c r="F3">
        <f t="shared" ref="F3:F33" si="2">IF($B$18&lt;IF($E3&lt;-$B$16,-$E3-$B$16,0),$B$18,IF($E3&lt;-$B$16,-$E3-$B$16,0))</f>
        <v>11.009769053096306</v>
      </c>
      <c r="G3">
        <f t="shared" si="1"/>
        <v>0</v>
      </c>
      <c r="H3" s="4"/>
      <c r="I3" s="4"/>
    </row>
    <row r="4" spans="1:9" x14ac:dyDescent="0.15">
      <c r="A4" s="7" t="s">
        <v>34</v>
      </c>
      <c r="B4" s="1">
        <v>150</v>
      </c>
      <c r="C4" s="7" t="s">
        <v>12</v>
      </c>
      <c r="D4">
        <f t="shared" ref="D4:D67" si="3">D3+5</f>
        <v>10</v>
      </c>
      <c r="E4">
        <f t="shared" si="0"/>
        <v>-53.384249088823672</v>
      </c>
      <c r="F4">
        <f t="shared" si="2"/>
        <v>15.384249088823672</v>
      </c>
      <c r="G4">
        <f t="shared" si="1"/>
        <v>0</v>
      </c>
      <c r="H4" s="4"/>
      <c r="I4" s="4"/>
    </row>
    <row r="5" spans="1:9" x14ac:dyDescent="0.15">
      <c r="A5" s="7" t="s">
        <v>1</v>
      </c>
      <c r="B5" s="1">
        <v>400</v>
      </c>
      <c r="C5" s="7" t="s">
        <v>12</v>
      </c>
      <c r="D5">
        <f t="shared" si="3"/>
        <v>15</v>
      </c>
      <c r="E5">
        <f t="shared" si="0"/>
        <v>-57.352442754694181</v>
      </c>
      <c r="F5">
        <f t="shared" si="2"/>
        <v>19.352442754694181</v>
      </c>
      <c r="G5">
        <f t="shared" si="1"/>
        <v>0</v>
      </c>
      <c r="H5" s="4"/>
      <c r="I5" s="4"/>
    </row>
    <row r="6" spans="1:9" x14ac:dyDescent="0.15">
      <c r="A6" s="7" t="s">
        <v>4</v>
      </c>
      <c r="B6" s="1">
        <v>175</v>
      </c>
      <c r="C6" s="7" t="s">
        <v>12</v>
      </c>
      <c r="D6">
        <f t="shared" si="3"/>
        <v>20</v>
      </c>
      <c r="E6">
        <f t="shared" si="0"/>
        <v>-60.884149700849704</v>
      </c>
      <c r="F6">
        <f t="shared" si="2"/>
        <v>22.884149700849704</v>
      </c>
      <c r="G6">
        <f t="shared" si="1"/>
        <v>0</v>
      </c>
      <c r="H6" s="4"/>
      <c r="I6" s="4"/>
    </row>
    <row r="7" spans="1:9" x14ac:dyDescent="0.15">
      <c r="A7" s="7" t="s">
        <v>15</v>
      </c>
      <c r="B7" s="1">
        <v>315</v>
      </c>
      <c r="C7" s="7" t="s">
        <v>16</v>
      </c>
      <c r="D7">
        <f t="shared" si="3"/>
        <v>25</v>
      </c>
      <c r="E7">
        <f t="shared" si="0"/>
        <v>-63.952491504927032</v>
      </c>
      <c r="F7">
        <f t="shared" si="2"/>
        <v>25.952491504927032</v>
      </c>
      <c r="G7">
        <f t="shared" si="1"/>
        <v>0</v>
      </c>
      <c r="H7" s="4"/>
      <c r="I7" s="4"/>
    </row>
    <row r="8" spans="1:9" x14ac:dyDescent="0.15">
      <c r="A8" s="7" t="s">
        <v>17</v>
      </c>
      <c r="B8" s="1">
        <v>120</v>
      </c>
      <c r="C8" s="7" t="s">
        <v>16</v>
      </c>
      <c r="D8">
        <f t="shared" si="3"/>
        <v>30</v>
      </c>
      <c r="E8">
        <f t="shared" si="0"/>
        <v>-66.534116233081718</v>
      </c>
      <c r="F8">
        <f t="shared" si="2"/>
        <v>28.534116233081718</v>
      </c>
      <c r="G8">
        <f t="shared" si="1"/>
        <v>0</v>
      </c>
      <c r="H8" s="4"/>
      <c r="I8" s="4"/>
    </row>
    <row r="9" spans="1:9" x14ac:dyDescent="0.15">
      <c r="A9" s="7" t="s">
        <v>18</v>
      </c>
      <c r="B9" s="1">
        <v>734</v>
      </c>
      <c r="C9" s="7" t="s">
        <v>16</v>
      </c>
      <c r="D9">
        <f t="shared" si="3"/>
        <v>35</v>
      </c>
      <c r="E9">
        <f t="shared" si="0"/>
        <v>-68.609376162304855</v>
      </c>
      <c r="F9">
        <f t="shared" si="2"/>
        <v>30.609376162304855</v>
      </c>
      <c r="G9">
        <f t="shared" si="1"/>
        <v>0</v>
      </c>
      <c r="H9" s="4"/>
      <c r="I9" s="4"/>
    </row>
    <row r="10" spans="1:9" x14ac:dyDescent="0.15">
      <c r="A10" s="7" t="s">
        <v>5</v>
      </c>
      <c r="B10" s="1">
        <v>381</v>
      </c>
      <c r="C10" s="7" t="s">
        <v>12</v>
      </c>
      <c r="D10">
        <f t="shared" si="3"/>
        <v>40</v>
      </c>
      <c r="E10">
        <f t="shared" si="0"/>
        <v>-70.162477311458844</v>
      </c>
      <c r="F10">
        <f t="shared" si="2"/>
        <v>32.162477311458844</v>
      </c>
      <c r="G10">
        <f t="shared" si="1"/>
        <v>0</v>
      </c>
      <c r="H10" s="4"/>
      <c r="I10" s="4"/>
    </row>
    <row r="11" spans="1:9" x14ac:dyDescent="0.15">
      <c r="A11" s="7" t="s">
        <v>6</v>
      </c>
      <c r="B11" s="1">
        <v>289</v>
      </c>
      <c r="C11" s="7" t="s">
        <v>12</v>
      </c>
      <c r="D11">
        <f t="shared" si="3"/>
        <v>45</v>
      </c>
      <c r="E11">
        <f t="shared" si="0"/>
        <v>-71.181599643010543</v>
      </c>
      <c r="F11">
        <f t="shared" si="2"/>
        <v>33.181599643010543</v>
      </c>
      <c r="G11">
        <f t="shared" si="1"/>
        <v>0</v>
      </c>
      <c r="H11" s="4"/>
    </row>
    <row r="12" spans="1:9" x14ac:dyDescent="0.15">
      <c r="A12" s="7" t="s">
        <v>7</v>
      </c>
      <c r="B12" s="1">
        <v>379</v>
      </c>
      <c r="C12" s="7" t="s">
        <v>12</v>
      </c>
      <c r="D12">
        <f t="shared" si="3"/>
        <v>50</v>
      </c>
      <c r="E12">
        <f t="shared" si="0"/>
        <v>-71.658987020653925</v>
      </c>
      <c r="F12">
        <f t="shared" si="2"/>
        <v>33.658987020653925</v>
      </c>
      <c r="G12">
        <f t="shared" si="1"/>
        <v>0</v>
      </c>
      <c r="H12" s="4"/>
    </row>
    <row r="13" spans="1:9" x14ac:dyDescent="0.15">
      <c r="A13" s="7" t="s">
        <v>8</v>
      </c>
      <c r="B13" s="1">
        <v>327</v>
      </c>
      <c r="C13" s="7" t="s">
        <v>12</v>
      </c>
      <c r="D13">
        <f t="shared" si="3"/>
        <v>55</v>
      </c>
      <c r="E13">
        <f t="shared" si="0"/>
        <v>-71.591006238190758</v>
      </c>
      <c r="F13">
        <f t="shared" si="2"/>
        <v>33.591006238190758</v>
      </c>
      <c r="G13">
        <f t="shared" si="1"/>
        <v>0</v>
      </c>
      <c r="H13" s="4"/>
    </row>
    <row r="14" spans="1:9" x14ac:dyDescent="0.15">
      <c r="A14" s="8"/>
      <c r="B14" s="8"/>
      <c r="C14" s="8"/>
      <c r="D14">
        <f t="shared" si="3"/>
        <v>60</v>
      </c>
      <c r="E14">
        <f t="shared" si="0"/>
        <v>-70.978174670423513</v>
      </c>
      <c r="F14">
        <f t="shared" si="2"/>
        <v>32.978174670423513</v>
      </c>
      <c r="G14">
        <f t="shared" si="1"/>
        <v>0</v>
      </c>
      <c r="H14" s="4"/>
    </row>
    <row r="15" spans="1:9" x14ac:dyDescent="0.15">
      <c r="A15" s="7"/>
      <c r="B15" s="7" t="s">
        <v>38</v>
      </c>
      <c r="C15" s="7" t="s">
        <v>37</v>
      </c>
      <c r="D15">
        <f t="shared" si="3"/>
        <v>65</v>
      </c>
      <c r="E15">
        <f t="shared" si="0"/>
        <v>-69.82515633562069</v>
      </c>
      <c r="F15">
        <f t="shared" si="2"/>
        <v>31.82515633562069</v>
      </c>
      <c r="G15">
        <f t="shared" si="1"/>
        <v>0</v>
      </c>
      <c r="H15" s="4"/>
    </row>
    <row r="16" spans="1:9" x14ac:dyDescent="0.15">
      <c r="A16" s="7" t="s">
        <v>55</v>
      </c>
      <c r="B16" s="7">
        <f>$B$13-$B$11</f>
        <v>38</v>
      </c>
      <c r="C16" s="7" t="s">
        <v>12</v>
      </c>
      <c r="D16">
        <f t="shared" si="3"/>
        <v>70</v>
      </c>
      <c r="E16">
        <f t="shared" si="0"/>
        <v>-68.140726399521654</v>
      </c>
      <c r="F16">
        <f t="shared" si="2"/>
        <v>30.140726399521654</v>
      </c>
      <c r="G16">
        <f t="shared" si="1"/>
        <v>0</v>
      </c>
      <c r="H16" s="4"/>
    </row>
    <row r="17" spans="1:8" x14ac:dyDescent="0.15">
      <c r="A17" s="7" t="s">
        <v>54</v>
      </c>
      <c r="B17" s="7">
        <f>$B$10-$B$12</f>
        <v>2</v>
      </c>
      <c r="C17" s="7" t="s">
        <v>12</v>
      </c>
      <c r="D17">
        <f t="shared" si="3"/>
        <v>75</v>
      </c>
      <c r="E17">
        <f t="shared" si="0"/>
        <v>-65.937704391026742</v>
      </c>
      <c r="F17">
        <f t="shared" si="2"/>
        <v>27.937704391026742</v>
      </c>
      <c r="G17">
        <f t="shared" si="1"/>
        <v>0</v>
      </c>
      <c r="H17" s="4"/>
    </row>
    <row r="18" spans="1:8" x14ac:dyDescent="0.15">
      <c r="A18" s="7" t="s">
        <v>19</v>
      </c>
      <c r="B18" s="7">
        <f>$B$12-$B$13</f>
        <v>52</v>
      </c>
      <c r="C18" s="7" t="s">
        <v>20</v>
      </c>
      <c r="D18">
        <f t="shared" si="3"/>
        <v>80</v>
      </c>
      <c r="E18">
        <f t="shared" si="0"/>
        <v>-63.232856637841635</v>
      </c>
      <c r="F18">
        <f t="shared" si="2"/>
        <v>25.232856637841635</v>
      </c>
      <c r="G18">
        <f t="shared" si="1"/>
        <v>0</v>
      </c>
      <c r="H18" s="4"/>
    </row>
    <row r="19" spans="1:8" x14ac:dyDescent="0.15">
      <c r="A19" s="7" t="s">
        <v>21</v>
      </c>
      <c r="B19" s="9">
        <f>((($B$6*$B$9*$B$4/$B$5)^2+($B$7*$B$8)^2)^0.5)</f>
        <v>61229.637240167445</v>
      </c>
      <c r="C19" s="7"/>
      <c r="D19">
        <f t="shared" si="3"/>
        <v>85</v>
      </c>
      <c r="E19">
        <f t="shared" si="0"/>
        <v>-60.046768664599817</v>
      </c>
      <c r="F19">
        <f t="shared" si="2"/>
        <v>22.046768664599817</v>
      </c>
      <c r="G19">
        <f t="shared" si="1"/>
        <v>0</v>
      </c>
      <c r="H19" s="4"/>
    </row>
    <row r="20" spans="1:8" x14ac:dyDescent="0.15">
      <c r="A20" s="7" t="s">
        <v>22</v>
      </c>
      <c r="B20" s="9">
        <f>DEGREES(ASIN(($B$7*$B$8)/((($B$6*$B$9*$B$4/$B$5)^2+($B$7*$B$8)^2)^0.5)))</f>
        <v>38.122735994669654</v>
      </c>
      <c r="C20" s="7" t="s">
        <v>24</v>
      </c>
      <c r="D20">
        <f t="shared" si="3"/>
        <v>90</v>
      </c>
      <c r="E20">
        <f t="shared" si="0"/>
        <v>-56.403688524590166</v>
      </c>
      <c r="F20">
        <f t="shared" si="2"/>
        <v>18.403688524590166</v>
      </c>
      <c r="G20">
        <f t="shared" si="1"/>
        <v>0</v>
      </c>
    </row>
    <row r="21" spans="1:8" x14ac:dyDescent="0.15">
      <c r="A21" s="7" t="s">
        <v>23</v>
      </c>
      <c r="B21" s="9">
        <f>DEGREES(ACOS(($B$6*$B$9*$B$4/$B$5)/((($B$6*$B$9*$B$4/$B$5)^2+($B$7*$B$8)^2)^0.5)))</f>
        <v>38.122735994669654</v>
      </c>
      <c r="C21" s="7" t="s">
        <v>24</v>
      </c>
      <c r="D21">
        <f t="shared" si="3"/>
        <v>95</v>
      </c>
      <c r="E21">
        <f t="shared" si="0"/>
        <v>-52.331342257430066</v>
      </c>
      <c r="F21">
        <f t="shared" si="2"/>
        <v>14.331342257430066</v>
      </c>
      <c r="G21">
        <f t="shared" si="1"/>
        <v>0</v>
      </c>
    </row>
    <row r="22" spans="1:8" x14ac:dyDescent="0.15">
      <c r="A22" s="7" t="s">
        <v>25</v>
      </c>
      <c r="B22" s="9">
        <f>$B$19/($B$8+$B$9)</f>
        <v>71.697467494341268</v>
      </c>
      <c r="C22" s="7" t="s">
        <v>20</v>
      </c>
      <c r="D22">
        <f t="shared" si="3"/>
        <v>100</v>
      </c>
      <c r="E22">
        <f t="shared" si="0"/>
        <v>-47.860722877162559</v>
      </c>
      <c r="F22">
        <f t="shared" si="2"/>
        <v>9.8607228771625586</v>
      </c>
      <c r="G22">
        <f t="shared" si="1"/>
        <v>0</v>
      </c>
    </row>
    <row r="23" spans="1:8" x14ac:dyDescent="0.15">
      <c r="A23" s="8"/>
      <c r="B23" s="8"/>
      <c r="C23" s="8"/>
      <c r="D23">
        <f t="shared" si="3"/>
        <v>105</v>
      </c>
      <c r="E23">
        <f t="shared" si="0"/>
        <v>-43.025854496705236</v>
      </c>
      <c r="F23">
        <f t="shared" si="2"/>
        <v>5.0258544967052359</v>
      </c>
      <c r="G23">
        <f t="shared" si="1"/>
        <v>0</v>
      </c>
    </row>
    <row r="24" spans="1:8" x14ac:dyDescent="0.15">
      <c r="A24" s="7" t="s">
        <v>43</v>
      </c>
      <c r="B24" s="9">
        <f>90-$B$20</f>
        <v>51.877264005330346</v>
      </c>
      <c r="C24" s="7" t="s">
        <v>11</v>
      </c>
      <c r="D24">
        <f t="shared" si="3"/>
        <v>110</v>
      </c>
      <c r="E24">
        <f t="shared" si="0"/>
        <v>-37.863533383806733</v>
      </c>
      <c r="F24">
        <f t="shared" si="2"/>
        <v>0</v>
      </c>
      <c r="G24">
        <f t="shared" si="1"/>
        <v>0</v>
      </c>
    </row>
    <row r="25" spans="1:8" x14ac:dyDescent="0.15">
      <c r="A25" s="7" t="s">
        <v>40</v>
      </c>
      <c r="B25" s="9">
        <f>DEGREES(ASIN($B$16/$B$22))-$B$20</f>
        <v>-6.1169586589185343</v>
      </c>
      <c r="C25" s="7" t="s">
        <v>11</v>
      </c>
      <c r="D25">
        <f t="shared" si="3"/>
        <v>115</v>
      </c>
      <c r="E25">
        <f t="shared" si="0"/>
        <v>-32.413047919230891</v>
      </c>
      <c r="F25">
        <f t="shared" si="2"/>
        <v>0</v>
      </c>
      <c r="G25">
        <f t="shared" si="1"/>
        <v>0</v>
      </c>
    </row>
    <row r="26" spans="1:8" x14ac:dyDescent="0.15">
      <c r="A26" s="7" t="s">
        <v>39</v>
      </c>
      <c r="B26" s="9">
        <f>ABS($B$24-$B$25)</f>
        <v>57.994222664248881</v>
      </c>
      <c r="C26" s="7" t="s">
        <v>11</v>
      </c>
      <c r="D26">
        <f t="shared" si="3"/>
        <v>120</v>
      </c>
      <c r="E26">
        <f t="shared" si="0"/>
        <v>-26.715879588456289</v>
      </c>
      <c r="F26">
        <f t="shared" si="2"/>
        <v>0</v>
      </c>
      <c r="G26">
        <f t="shared" si="1"/>
        <v>0</v>
      </c>
    </row>
    <row r="27" spans="1:8" x14ac:dyDescent="0.15">
      <c r="A27" s="7" t="s">
        <v>44</v>
      </c>
      <c r="B27" s="9">
        <f>$B$24+180</f>
        <v>231.87726400533035</v>
      </c>
      <c r="C27" s="7" t="s">
        <v>11</v>
      </c>
      <c r="D27">
        <f t="shared" si="3"/>
        <v>125</v>
      </c>
      <c r="E27">
        <f t="shared" si="0"/>
        <v>-20.815387282524391</v>
      </c>
      <c r="F27">
        <f t="shared" si="2"/>
        <v>0</v>
      </c>
      <c r="G27">
        <f t="shared" si="1"/>
        <v>0</v>
      </c>
    </row>
    <row r="28" spans="1:8" x14ac:dyDescent="0.15">
      <c r="A28" s="7" t="s">
        <v>45</v>
      </c>
      <c r="B28" s="9">
        <f>360-ABS(DEGREES(ASIN($B$17/(-$B$22))))-$B$20</f>
        <v>320.27879157063018</v>
      </c>
      <c r="C28" s="7" t="s">
        <v>11</v>
      </c>
      <c r="D28">
        <f t="shared" si="3"/>
        <v>130</v>
      </c>
      <c r="E28">
        <f t="shared" si="0"/>
        <v>-14.756477310697997</v>
      </c>
      <c r="F28">
        <f t="shared" si="2"/>
        <v>0</v>
      </c>
      <c r="G28">
        <f t="shared" si="1"/>
        <v>0</v>
      </c>
    </row>
    <row r="29" spans="1:8" x14ac:dyDescent="0.15">
      <c r="A29" s="7" t="s">
        <v>46</v>
      </c>
      <c r="B29" s="7">
        <f>ABS($B$27-$B$28)</f>
        <v>88.40152756529983</v>
      </c>
      <c r="C29" s="7" t="s">
        <v>11</v>
      </c>
      <c r="D29">
        <f t="shared" si="3"/>
        <v>135</v>
      </c>
      <c r="E29">
        <f t="shared" si="0"/>
        <v>-8.5852616363325502</v>
      </c>
      <c r="F29">
        <f t="shared" si="2"/>
        <v>0</v>
      </c>
      <c r="G29">
        <f t="shared" si="1"/>
        <v>0</v>
      </c>
    </row>
    <row r="30" spans="1:8" x14ac:dyDescent="0.15">
      <c r="A30" s="8"/>
      <c r="B30" s="8"/>
      <c r="C30" s="8"/>
      <c r="D30">
        <f t="shared" si="3"/>
        <v>140</v>
      </c>
      <c r="E30">
        <f t="shared" si="0"/>
        <v>-2.3487069369919324</v>
      </c>
      <c r="F30">
        <f t="shared" si="2"/>
        <v>0</v>
      </c>
      <c r="G30">
        <f t="shared" si="1"/>
        <v>0</v>
      </c>
    </row>
    <row r="31" spans="1:8" x14ac:dyDescent="0.15">
      <c r="A31" s="7" t="s">
        <v>53</v>
      </c>
      <c r="B31" s="7"/>
      <c r="C31" s="7"/>
      <c r="D31">
        <f t="shared" si="3"/>
        <v>145</v>
      </c>
      <c r="E31">
        <f t="shared" si="0"/>
        <v>3.9057228403272162</v>
      </c>
      <c r="F31">
        <f t="shared" si="2"/>
        <v>0</v>
      </c>
      <c r="G31">
        <f t="shared" si="1"/>
        <v>1.9057228403272162</v>
      </c>
    </row>
    <row r="32" spans="1:8" x14ac:dyDescent="0.15">
      <c r="A32" s="7" t="s">
        <v>49</v>
      </c>
      <c r="B32" s="9">
        <f>$B$24-$B$26</f>
        <v>-6.1169586589185343</v>
      </c>
      <c r="C32" s="7" t="s">
        <v>11</v>
      </c>
      <c r="D32">
        <f t="shared" si="3"/>
        <v>150</v>
      </c>
      <c r="E32">
        <f t="shared" si="0"/>
        <v>10.130427708491544</v>
      </c>
      <c r="F32">
        <f t="shared" si="2"/>
        <v>0</v>
      </c>
      <c r="G32">
        <f t="shared" si="1"/>
        <v>8.1304277084915437</v>
      </c>
    </row>
    <row r="33" spans="1:7" x14ac:dyDescent="0.15">
      <c r="A33" s="7" t="s">
        <v>50</v>
      </c>
      <c r="B33" s="9">
        <f>(-COS(RADIANS($B$32))+1)/0.02</f>
        <v>0.28467759664054237</v>
      </c>
      <c r="C33" s="7" t="s">
        <v>30</v>
      </c>
      <c r="D33">
        <f t="shared" si="3"/>
        <v>155</v>
      </c>
      <c r="E33">
        <f t="shared" si="0"/>
        <v>16.278033904874761</v>
      </c>
      <c r="F33">
        <f t="shared" si="2"/>
        <v>0</v>
      </c>
      <c r="G33">
        <f t="shared" si="1"/>
        <v>14.278033904874761</v>
      </c>
    </row>
    <row r="34" spans="1:7" x14ac:dyDescent="0.15">
      <c r="A34" s="7" t="s">
        <v>47</v>
      </c>
      <c r="B34" s="9">
        <f>$B$24+$B$26</f>
        <v>109.87148666957923</v>
      </c>
      <c r="C34" s="7" t="s">
        <v>11</v>
      </c>
      <c r="D34">
        <f t="shared" si="3"/>
        <v>160</v>
      </c>
      <c r="E34">
        <f t="shared" ref="E34:E65" si="4">-$B$22*SIN(RADIANS($D34+$B$20))</f>
        <v>22.301754434296306</v>
      </c>
      <c r="F34">
        <f t="shared" ref="F34:F65" si="5">IF($B$18&lt;IF($E34&lt;-$B$16,-$E34-$B$16,0),$B$18,IF($E34&lt;-$B$16,-$E34-$B$16,0))</f>
        <v>0</v>
      </c>
      <c r="G34">
        <f t="shared" ref="G34:G65" si="6">IF($B$18&lt;IF($B$17&lt;$E34,$E34-$B$17,0),$B$18,IF($B$17&lt;$E34,$E34-$B$17,0))</f>
        <v>20.301754434296306</v>
      </c>
    </row>
    <row r="35" spans="1:7" x14ac:dyDescent="0.15">
      <c r="A35" s="7" t="s">
        <v>41</v>
      </c>
      <c r="B35" s="10">
        <f>(-COS(RADIANS($B$34))+1)/0.02</f>
        <v>66.995578614503899</v>
      </c>
      <c r="C35" s="7" t="s">
        <v>30</v>
      </c>
      <c r="D35">
        <f t="shared" si="3"/>
        <v>165</v>
      </c>
      <c r="E35">
        <f t="shared" si="4"/>
        <v>28.155745146305318</v>
      </c>
      <c r="F35">
        <f t="shared" si="5"/>
        <v>0</v>
      </c>
      <c r="G35">
        <f t="shared" si="6"/>
        <v>26.155745146305318</v>
      </c>
    </row>
    <row r="36" spans="1:7" x14ac:dyDescent="0.15">
      <c r="A36" s="7" t="s">
        <v>48</v>
      </c>
      <c r="B36" s="9">
        <f>$B$27-$B$29</f>
        <v>143.47573644003052</v>
      </c>
      <c r="C36" s="7" t="s">
        <v>11</v>
      </c>
      <c r="D36">
        <f t="shared" si="3"/>
        <v>170</v>
      </c>
      <c r="E36">
        <f t="shared" si="4"/>
        <v>33.795453636847206</v>
      </c>
      <c r="F36">
        <f t="shared" si="5"/>
        <v>0</v>
      </c>
      <c r="G36">
        <f t="shared" si="6"/>
        <v>31.795453636847206</v>
      </c>
    </row>
    <row r="37" spans="1:7" x14ac:dyDescent="0.15">
      <c r="A37" s="7" t="s">
        <v>51</v>
      </c>
      <c r="B37" s="9">
        <f>(-COS(RADIANS($B$36))+1)/0.02</f>
        <v>90.180244679021541</v>
      </c>
      <c r="C37" s="7" t="s">
        <v>30</v>
      </c>
      <c r="D37">
        <f t="shared" si="3"/>
        <v>175</v>
      </c>
      <c r="E37">
        <f t="shared" si="4"/>
        <v>39.177958318959853</v>
      </c>
      <c r="F37">
        <f t="shared" si="5"/>
        <v>0</v>
      </c>
      <c r="G37">
        <f t="shared" si="6"/>
        <v>37.177958318959853</v>
      </c>
    </row>
    <row r="38" spans="1:7" x14ac:dyDescent="0.15">
      <c r="A38" s="7" t="s">
        <v>42</v>
      </c>
      <c r="B38" s="9">
        <f>$B$27+$B$29</f>
        <v>320.27879157063018</v>
      </c>
      <c r="C38" s="7" t="s">
        <v>11</v>
      </c>
      <c r="D38">
        <f t="shared" si="3"/>
        <v>180</v>
      </c>
      <c r="E38">
        <f t="shared" si="4"/>
        <v>44.262295081967224</v>
      </c>
      <c r="F38">
        <f t="shared" si="5"/>
        <v>0</v>
      </c>
      <c r="G38">
        <f t="shared" si="6"/>
        <v>42.262295081967224</v>
      </c>
    </row>
    <row r="39" spans="1:7" x14ac:dyDescent="0.15">
      <c r="A39" s="7" t="s">
        <v>52</v>
      </c>
      <c r="B39" s="9">
        <f>(-COS(RADIANS($B$38))+1)/0.02</f>
        <v>11.541847099339297</v>
      </c>
      <c r="C39" s="7" t="s">
        <v>30</v>
      </c>
      <c r="D39">
        <f t="shared" si="3"/>
        <v>185</v>
      </c>
      <c r="E39">
        <f t="shared" si="4"/>
        <v>49.009769053096306</v>
      </c>
      <c r="F39">
        <f t="shared" si="5"/>
        <v>0</v>
      </c>
      <c r="G39">
        <f t="shared" si="6"/>
        <v>47.009769053096306</v>
      </c>
    </row>
    <row r="40" spans="1:7" x14ac:dyDescent="0.15">
      <c r="D40">
        <f t="shared" si="3"/>
        <v>190</v>
      </c>
      <c r="E40">
        <f t="shared" si="4"/>
        <v>53.384249088823672</v>
      </c>
      <c r="F40">
        <f t="shared" si="5"/>
        <v>0</v>
      </c>
      <c r="G40">
        <f t="shared" si="6"/>
        <v>51.384249088823672</v>
      </c>
    </row>
    <row r="41" spans="1:7" x14ac:dyDescent="0.15">
      <c r="D41">
        <f t="shared" si="3"/>
        <v>195</v>
      </c>
      <c r="E41">
        <f t="shared" si="4"/>
        <v>57.352442754694195</v>
      </c>
      <c r="F41">
        <f t="shared" si="5"/>
        <v>0</v>
      </c>
      <c r="G41">
        <f t="shared" si="6"/>
        <v>52</v>
      </c>
    </row>
    <row r="42" spans="1:7" x14ac:dyDescent="0.15">
      <c r="D42">
        <f t="shared" si="3"/>
        <v>200</v>
      </c>
      <c r="E42">
        <f t="shared" si="4"/>
        <v>60.884149700849704</v>
      </c>
      <c r="F42">
        <f t="shared" si="5"/>
        <v>0</v>
      </c>
      <c r="G42">
        <f t="shared" si="6"/>
        <v>52</v>
      </c>
    </row>
    <row r="43" spans="1:7" x14ac:dyDescent="0.15">
      <c r="D43">
        <f t="shared" si="3"/>
        <v>205</v>
      </c>
      <c r="E43">
        <f t="shared" si="4"/>
        <v>63.952491504927039</v>
      </c>
      <c r="F43">
        <f t="shared" si="5"/>
        <v>0</v>
      </c>
      <c r="G43">
        <f t="shared" si="6"/>
        <v>52</v>
      </c>
    </row>
    <row r="44" spans="1:7" x14ac:dyDescent="0.15">
      <c r="D44">
        <f t="shared" si="3"/>
        <v>210</v>
      </c>
      <c r="E44">
        <f t="shared" si="4"/>
        <v>66.534116233081704</v>
      </c>
      <c r="F44">
        <f t="shared" si="5"/>
        <v>0</v>
      </c>
      <c r="G44">
        <f t="shared" si="6"/>
        <v>52</v>
      </c>
    </row>
    <row r="45" spans="1:7" x14ac:dyDescent="0.15">
      <c r="D45">
        <f t="shared" si="3"/>
        <v>215</v>
      </c>
      <c r="E45">
        <f t="shared" si="4"/>
        <v>68.609376162304855</v>
      </c>
      <c r="F45">
        <f t="shared" si="5"/>
        <v>0</v>
      </c>
      <c r="G45">
        <f t="shared" si="6"/>
        <v>52</v>
      </c>
    </row>
    <row r="46" spans="1:7" x14ac:dyDescent="0.15">
      <c r="D46">
        <f t="shared" si="3"/>
        <v>220</v>
      </c>
      <c r="E46">
        <f t="shared" si="4"/>
        <v>70.162477311458844</v>
      </c>
      <c r="F46">
        <f t="shared" si="5"/>
        <v>0</v>
      </c>
      <c r="G46">
        <f t="shared" si="6"/>
        <v>52</v>
      </c>
    </row>
    <row r="47" spans="1:7" x14ac:dyDescent="0.15">
      <c r="D47">
        <f t="shared" si="3"/>
        <v>225</v>
      </c>
      <c r="E47">
        <f t="shared" si="4"/>
        <v>71.181599643010543</v>
      </c>
      <c r="F47">
        <f t="shared" si="5"/>
        <v>0</v>
      </c>
      <c r="G47">
        <f t="shared" si="6"/>
        <v>52</v>
      </c>
    </row>
    <row r="48" spans="1:7" x14ac:dyDescent="0.15">
      <c r="D48">
        <f t="shared" si="3"/>
        <v>230</v>
      </c>
      <c r="E48">
        <f t="shared" si="4"/>
        <v>71.658987020653925</v>
      </c>
      <c r="F48">
        <f t="shared" si="5"/>
        <v>0</v>
      </c>
      <c r="G48">
        <f t="shared" si="6"/>
        <v>52</v>
      </c>
    </row>
    <row r="49" spans="4:7" x14ac:dyDescent="0.15">
      <c r="D49">
        <f t="shared" si="3"/>
        <v>235</v>
      </c>
      <c r="E49">
        <f t="shared" si="4"/>
        <v>71.591006238190758</v>
      </c>
      <c r="F49">
        <f t="shared" si="5"/>
        <v>0</v>
      </c>
      <c r="G49">
        <f t="shared" si="6"/>
        <v>52</v>
      </c>
    </row>
    <row r="50" spans="4:7" x14ac:dyDescent="0.15">
      <c r="D50">
        <f t="shared" si="3"/>
        <v>240</v>
      </c>
      <c r="E50">
        <f t="shared" si="4"/>
        <v>70.978174670423499</v>
      </c>
      <c r="F50">
        <f t="shared" si="5"/>
        <v>0</v>
      </c>
      <c r="G50">
        <f t="shared" si="6"/>
        <v>52</v>
      </c>
    </row>
    <row r="51" spans="4:7" x14ac:dyDescent="0.15">
      <c r="D51">
        <f t="shared" si="3"/>
        <v>245</v>
      </c>
      <c r="E51">
        <f t="shared" si="4"/>
        <v>69.82515633562069</v>
      </c>
      <c r="F51">
        <f t="shared" si="5"/>
        <v>0</v>
      </c>
      <c r="G51">
        <f t="shared" si="6"/>
        <v>52</v>
      </c>
    </row>
    <row r="52" spans="4:7" x14ac:dyDescent="0.15">
      <c r="D52">
        <f t="shared" si="3"/>
        <v>250</v>
      </c>
      <c r="E52">
        <f t="shared" si="4"/>
        <v>68.140726399521654</v>
      </c>
      <c r="F52">
        <f t="shared" si="5"/>
        <v>0</v>
      </c>
      <c r="G52">
        <f t="shared" si="6"/>
        <v>52</v>
      </c>
    </row>
    <row r="53" spans="4:7" x14ac:dyDescent="0.15">
      <c r="D53">
        <f t="shared" si="3"/>
        <v>255</v>
      </c>
      <c r="E53">
        <f t="shared" si="4"/>
        <v>65.937704391026742</v>
      </c>
      <c r="F53">
        <f t="shared" si="5"/>
        <v>0</v>
      </c>
      <c r="G53">
        <f t="shared" si="6"/>
        <v>52</v>
      </c>
    </row>
    <row r="54" spans="4:7" x14ac:dyDescent="0.15">
      <c r="D54">
        <f t="shared" si="3"/>
        <v>260</v>
      </c>
      <c r="E54">
        <f t="shared" si="4"/>
        <v>63.232856637841643</v>
      </c>
      <c r="F54">
        <f t="shared" si="5"/>
        <v>0</v>
      </c>
      <c r="G54">
        <f t="shared" si="6"/>
        <v>52</v>
      </c>
    </row>
    <row r="55" spans="4:7" x14ac:dyDescent="0.15">
      <c r="D55">
        <f t="shared" si="3"/>
        <v>265</v>
      </c>
      <c r="E55">
        <f t="shared" si="4"/>
        <v>60.046768664599824</v>
      </c>
      <c r="F55">
        <f t="shared" si="5"/>
        <v>0</v>
      </c>
      <c r="G55">
        <f t="shared" si="6"/>
        <v>52</v>
      </c>
    </row>
    <row r="56" spans="4:7" x14ac:dyDescent="0.15">
      <c r="D56">
        <f t="shared" si="3"/>
        <v>270</v>
      </c>
      <c r="E56">
        <f t="shared" si="4"/>
        <v>56.40368852459018</v>
      </c>
      <c r="F56">
        <f t="shared" si="5"/>
        <v>0</v>
      </c>
      <c r="G56">
        <f t="shared" si="6"/>
        <v>52</v>
      </c>
    </row>
    <row r="57" spans="4:7" x14ac:dyDescent="0.15">
      <c r="D57">
        <f t="shared" si="3"/>
        <v>275</v>
      </c>
      <c r="E57">
        <f t="shared" si="4"/>
        <v>52.331342257430094</v>
      </c>
      <c r="F57">
        <f t="shared" si="5"/>
        <v>0</v>
      </c>
      <c r="G57">
        <f t="shared" si="6"/>
        <v>50.331342257430094</v>
      </c>
    </row>
    <row r="58" spans="4:7" x14ac:dyDescent="0.15">
      <c r="D58">
        <f t="shared" si="3"/>
        <v>280</v>
      </c>
      <c r="E58">
        <f t="shared" si="4"/>
        <v>47.860722877162537</v>
      </c>
      <c r="F58">
        <f t="shared" si="5"/>
        <v>0</v>
      </c>
      <c r="G58">
        <f t="shared" si="6"/>
        <v>45.860722877162537</v>
      </c>
    </row>
    <row r="59" spans="4:7" x14ac:dyDescent="0.15">
      <c r="D59">
        <f t="shared" si="3"/>
        <v>285</v>
      </c>
      <c r="E59">
        <f t="shared" si="4"/>
        <v>43.025854496705215</v>
      </c>
      <c r="F59">
        <f t="shared" si="5"/>
        <v>0</v>
      </c>
      <c r="G59">
        <f t="shared" si="6"/>
        <v>41.025854496705215</v>
      </c>
    </row>
    <row r="60" spans="4:7" x14ac:dyDescent="0.15">
      <c r="D60">
        <f t="shared" si="3"/>
        <v>290</v>
      </c>
      <c r="E60">
        <f t="shared" si="4"/>
        <v>37.863533383806711</v>
      </c>
      <c r="F60">
        <f t="shared" si="5"/>
        <v>0</v>
      </c>
      <c r="G60">
        <f t="shared" si="6"/>
        <v>35.863533383806711</v>
      </c>
    </row>
    <row r="61" spans="4:7" x14ac:dyDescent="0.15">
      <c r="D61">
        <f t="shared" si="3"/>
        <v>295</v>
      </c>
      <c r="E61">
        <f t="shared" si="4"/>
        <v>32.413047919230898</v>
      </c>
      <c r="F61">
        <f t="shared" si="5"/>
        <v>0</v>
      </c>
      <c r="G61">
        <f t="shared" si="6"/>
        <v>30.413047919230898</v>
      </c>
    </row>
    <row r="62" spans="4:7" x14ac:dyDescent="0.15">
      <c r="D62">
        <f t="shared" si="3"/>
        <v>300</v>
      </c>
      <c r="E62">
        <f t="shared" si="4"/>
        <v>26.715879588456296</v>
      </c>
      <c r="F62">
        <f t="shared" si="5"/>
        <v>0</v>
      </c>
      <c r="G62">
        <f t="shared" si="6"/>
        <v>24.715879588456296</v>
      </c>
    </row>
    <row r="63" spans="4:7" x14ac:dyDescent="0.15">
      <c r="D63">
        <f t="shared" si="3"/>
        <v>305</v>
      </c>
      <c r="E63">
        <f t="shared" si="4"/>
        <v>20.815387282524398</v>
      </c>
      <c r="F63">
        <f t="shared" si="5"/>
        <v>0</v>
      </c>
      <c r="G63">
        <f t="shared" si="6"/>
        <v>18.815387282524398</v>
      </c>
    </row>
    <row r="64" spans="4:7" x14ac:dyDescent="0.15">
      <c r="D64">
        <f t="shared" si="3"/>
        <v>310</v>
      </c>
      <c r="E64">
        <f t="shared" si="4"/>
        <v>14.756477310698006</v>
      </c>
      <c r="F64">
        <f t="shared" si="5"/>
        <v>0</v>
      </c>
      <c r="G64">
        <f t="shared" si="6"/>
        <v>12.756477310698006</v>
      </c>
    </row>
    <row r="65" spans="4:7" x14ac:dyDescent="0.15">
      <c r="D65">
        <f t="shared" si="3"/>
        <v>315</v>
      </c>
      <c r="E65">
        <f t="shared" si="4"/>
        <v>8.5852616363325893</v>
      </c>
      <c r="F65">
        <f t="shared" si="5"/>
        <v>0</v>
      </c>
      <c r="G65">
        <f t="shared" si="6"/>
        <v>6.5852616363325893</v>
      </c>
    </row>
    <row r="66" spans="4:7" x14ac:dyDescent="0.15">
      <c r="D66">
        <f t="shared" si="3"/>
        <v>320</v>
      </c>
      <c r="E66">
        <f t="shared" ref="E66:E74" si="7">-$B$22*SIN(RADIANS($D66+$B$20))</f>
        <v>2.3487069369919733</v>
      </c>
      <c r="F66">
        <f t="shared" ref="F66:F74" si="8">IF($B$18&lt;IF($E66&lt;-$B$16,-$E66-$B$16,0),$B$18,IF($E66&lt;-$B$16,-$E66-$B$16,0))</f>
        <v>0</v>
      </c>
      <c r="G66">
        <f t="shared" ref="G66:G74" si="9">IF($B$18&lt;IF($B$17&lt;$E66,$E66-$B$17,0),$B$18,IF($B$17&lt;$E66,$E66-$B$17,0))</f>
        <v>0.3487069369919733</v>
      </c>
    </row>
    <row r="67" spans="4:7" x14ac:dyDescent="0.15">
      <c r="D67">
        <f t="shared" si="3"/>
        <v>325</v>
      </c>
      <c r="E67">
        <f t="shared" si="7"/>
        <v>-3.9057228403272393</v>
      </c>
      <c r="F67">
        <f t="shared" si="8"/>
        <v>0</v>
      </c>
      <c r="G67">
        <f t="shared" si="9"/>
        <v>0</v>
      </c>
    </row>
    <row r="68" spans="4:7" x14ac:dyDescent="0.15">
      <c r="D68">
        <f t="shared" ref="D68:D74" si="10">D67+5</f>
        <v>330</v>
      </c>
      <c r="E68">
        <f t="shared" si="7"/>
        <v>-10.130427708491569</v>
      </c>
      <c r="F68">
        <f t="shared" si="8"/>
        <v>0</v>
      </c>
      <c r="G68">
        <f t="shared" si="9"/>
        <v>0</v>
      </c>
    </row>
    <row r="69" spans="4:7" x14ac:dyDescent="0.15">
      <c r="D69">
        <f t="shared" si="10"/>
        <v>335</v>
      </c>
      <c r="E69">
        <f t="shared" si="7"/>
        <v>-16.278033904874782</v>
      </c>
      <c r="F69">
        <f t="shared" si="8"/>
        <v>0</v>
      </c>
      <c r="G69">
        <f t="shared" si="9"/>
        <v>0</v>
      </c>
    </row>
    <row r="70" spans="4:7" x14ac:dyDescent="0.15">
      <c r="D70">
        <f t="shared" si="10"/>
        <v>340</v>
      </c>
      <c r="E70">
        <f t="shared" si="7"/>
        <v>-22.301754434296296</v>
      </c>
      <c r="F70">
        <f t="shared" si="8"/>
        <v>0</v>
      </c>
      <c r="G70">
        <f t="shared" si="9"/>
        <v>0</v>
      </c>
    </row>
    <row r="71" spans="4:7" x14ac:dyDescent="0.15">
      <c r="D71">
        <f t="shared" si="10"/>
        <v>345</v>
      </c>
      <c r="E71">
        <f t="shared" si="7"/>
        <v>-28.155745146305311</v>
      </c>
      <c r="F71">
        <f t="shared" si="8"/>
        <v>0</v>
      </c>
      <c r="G71">
        <f t="shared" si="9"/>
        <v>0</v>
      </c>
    </row>
    <row r="72" spans="4:7" x14ac:dyDescent="0.15">
      <c r="D72">
        <f t="shared" si="10"/>
        <v>350</v>
      </c>
      <c r="E72">
        <f t="shared" si="7"/>
        <v>-33.795453636847199</v>
      </c>
      <c r="F72">
        <f t="shared" si="8"/>
        <v>0</v>
      </c>
      <c r="G72">
        <f t="shared" si="9"/>
        <v>0</v>
      </c>
    </row>
    <row r="73" spans="4:7" x14ac:dyDescent="0.15">
      <c r="D73">
        <f t="shared" si="10"/>
        <v>355</v>
      </c>
      <c r="E73">
        <f t="shared" si="7"/>
        <v>-39.177958318959853</v>
      </c>
      <c r="F73">
        <f t="shared" si="8"/>
        <v>1.1779583189598526</v>
      </c>
      <c r="G73">
        <f t="shared" si="9"/>
        <v>0</v>
      </c>
    </row>
    <row r="74" spans="4:7" x14ac:dyDescent="0.15">
      <c r="D74">
        <f t="shared" si="10"/>
        <v>360</v>
      </c>
      <c r="E74">
        <f t="shared" si="7"/>
        <v>-44.262295081967189</v>
      </c>
      <c r="F74">
        <f t="shared" si="8"/>
        <v>6.2622950819671885</v>
      </c>
      <c r="G74">
        <f t="shared" si="9"/>
        <v>0</v>
      </c>
    </row>
  </sheetData>
  <phoneticPr fontId="1"/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2"/>
  <sheetViews>
    <sheetView workbookViewId="0">
      <selection activeCell="B17" sqref="B17"/>
    </sheetView>
  </sheetViews>
  <sheetFormatPr defaultRowHeight="13.5" x14ac:dyDescent="0.15"/>
  <cols>
    <col min="1" max="1" width="17.875" customWidth="1"/>
    <col min="3" max="3" width="4.375" customWidth="1"/>
    <col min="6" max="6" width="15.25" customWidth="1"/>
    <col min="7" max="7" width="14.25" customWidth="1"/>
  </cols>
  <sheetData>
    <row r="1" spans="1:7" x14ac:dyDescent="0.15">
      <c r="D1" t="s">
        <v>2</v>
      </c>
      <c r="E1" t="s">
        <v>0</v>
      </c>
      <c r="F1" t="s">
        <v>13</v>
      </c>
      <c r="G1" t="s">
        <v>14</v>
      </c>
    </row>
    <row r="2" spans="1:7" x14ac:dyDescent="0.15">
      <c r="D2">
        <v>0</v>
      </c>
      <c r="E2">
        <f>-$B$7*(COS(D2*PI()/180)*SIN($B$6*PI()/180)+$B$4/$B$5*SIN(D2*PI()/180)*COS($B$6*PI()/180))</f>
        <v>-45.29333289294113</v>
      </c>
      <c r="F2">
        <f t="shared" ref="F2:F65" si="0">IF($B$16&lt;IF($E2&lt;-$B$14,-$E2-$B$14,0),$B$16,IF($E2&lt;-$B$14,-$E2-$B$14,0))</f>
        <v>7.2933328929411303</v>
      </c>
      <c r="G2">
        <f t="shared" ref="G2:G65" si="1">IF($B$16&lt;IF($B$15&lt;$E2,$E2-$B$15,0),$B$16,IF($B$15&lt;$E2,$E2-$B$15,0))</f>
        <v>0</v>
      </c>
    </row>
    <row r="3" spans="1:7" x14ac:dyDescent="0.15">
      <c r="A3" s="1"/>
      <c r="B3" s="1" t="s">
        <v>33</v>
      </c>
      <c r="C3" s="1" t="s">
        <v>31</v>
      </c>
      <c r="D3">
        <f>D2+1</f>
        <v>1</v>
      </c>
      <c r="E3">
        <f t="shared" ref="E3:E66" si="2">-$B$7*(COS(D3*PI()/180)*SIN($B$6*PI()/180)+$B$4/$B$5*SIN(D3*PI()/180)*COS($B$6*PI()/180))</f>
        <v>-45.655197345085419</v>
      </c>
      <c r="F3">
        <f t="shared" si="0"/>
        <v>7.6551973450854192</v>
      </c>
      <c r="G3">
        <f t="shared" si="1"/>
        <v>0</v>
      </c>
    </row>
    <row r="4" spans="1:7" x14ac:dyDescent="0.15">
      <c r="A4" s="1" t="s">
        <v>35</v>
      </c>
      <c r="B4" s="1">
        <v>25</v>
      </c>
      <c r="C4" s="1" t="s">
        <v>12</v>
      </c>
      <c r="D4">
        <f t="shared" ref="D4:D67" si="3">D3+1</f>
        <v>2</v>
      </c>
      <c r="E4">
        <f t="shared" si="2"/>
        <v>-46.003154781846561</v>
      </c>
      <c r="F4">
        <f t="shared" si="0"/>
        <v>8.0031547818465611</v>
      </c>
      <c r="G4">
        <f t="shared" si="1"/>
        <v>0</v>
      </c>
    </row>
    <row r="5" spans="1:7" x14ac:dyDescent="0.15">
      <c r="A5" s="1" t="s">
        <v>1</v>
      </c>
      <c r="B5" s="1">
        <v>200</v>
      </c>
      <c r="C5" s="1" t="s">
        <v>12</v>
      </c>
      <c r="D5">
        <f t="shared" si="3"/>
        <v>3</v>
      </c>
      <c r="E5">
        <f t="shared" si="2"/>
        <v>-46.337099212018579</v>
      </c>
      <c r="F5">
        <f t="shared" si="0"/>
        <v>8.337099212018579</v>
      </c>
      <c r="G5">
        <f t="shared" si="1"/>
        <v>0</v>
      </c>
    </row>
    <row r="6" spans="1:7" x14ac:dyDescent="0.15">
      <c r="A6" s="1" t="s">
        <v>3</v>
      </c>
      <c r="B6" s="1">
        <v>15</v>
      </c>
      <c r="C6" s="1" t="s">
        <v>11</v>
      </c>
      <c r="D6">
        <f t="shared" si="3"/>
        <v>4</v>
      </c>
      <c r="E6">
        <f t="shared" si="2"/>
        <v>-46.656928912893065</v>
      </c>
      <c r="F6">
        <f t="shared" si="0"/>
        <v>8.6569289128930649</v>
      </c>
      <c r="G6">
        <f t="shared" si="1"/>
        <v>0</v>
      </c>
    </row>
    <row r="7" spans="1:7" x14ac:dyDescent="0.15">
      <c r="A7" s="1" t="s">
        <v>4</v>
      </c>
      <c r="B7" s="1">
        <v>175</v>
      </c>
      <c r="C7" s="1" t="s">
        <v>12</v>
      </c>
      <c r="D7">
        <f t="shared" si="3"/>
        <v>5</v>
      </c>
      <c r="E7">
        <f t="shared" si="2"/>
        <v>-46.96254646124487</v>
      </c>
      <c r="F7">
        <f t="shared" si="0"/>
        <v>8.9625464612448695</v>
      </c>
      <c r="G7">
        <f t="shared" si="1"/>
        <v>0</v>
      </c>
    </row>
    <row r="8" spans="1:7" x14ac:dyDescent="0.15">
      <c r="A8" s="1" t="s">
        <v>5</v>
      </c>
      <c r="B8" s="1">
        <v>381</v>
      </c>
      <c r="C8" s="1" t="s">
        <v>12</v>
      </c>
      <c r="D8">
        <f t="shared" si="3"/>
        <v>6</v>
      </c>
      <c r="E8">
        <f t="shared" si="2"/>
        <v>-47.253858763008168</v>
      </c>
      <c r="F8">
        <f t="shared" si="0"/>
        <v>9.2538587630081679</v>
      </c>
      <c r="G8">
        <f t="shared" si="1"/>
        <v>0</v>
      </c>
    </row>
    <row r="9" spans="1:7" x14ac:dyDescent="0.15">
      <c r="A9" s="1" t="s">
        <v>6</v>
      </c>
      <c r="B9" s="1">
        <v>289</v>
      </c>
      <c r="C9" s="1" t="s">
        <v>12</v>
      </c>
      <c r="D9">
        <f t="shared" si="3"/>
        <v>7</v>
      </c>
      <c r="E9">
        <f t="shared" si="2"/>
        <v>-47.530777081633836</v>
      </c>
      <c r="F9">
        <f t="shared" si="0"/>
        <v>9.5307770816338362</v>
      </c>
      <c r="G9">
        <f t="shared" si="1"/>
        <v>0</v>
      </c>
    </row>
    <row r="10" spans="1:7" x14ac:dyDescent="0.15">
      <c r="A10" s="1" t="s">
        <v>7</v>
      </c>
      <c r="B10" s="1">
        <v>379</v>
      </c>
      <c r="C10" s="1" t="s">
        <v>12</v>
      </c>
      <c r="D10">
        <f t="shared" si="3"/>
        <v>8</v>
      </c>
      <c r="E10">
        <f t="shared" si="2"/>
        <v>-47.793217065119485</v>
      </c>
      <c r="F10">
        <f t="shared" si="0"/>
        <v>9.7932170651194852</v>
      </c>
      <c r="G10">
        <f t="shared" si="1"/>
        <v>0</v>
      </c>
    </row>
    <row r="11" spans="1:7" x14ac:dyDescent="0.15">
      <c r="A11" s="1" t="s">
        <v>8</v>
      </c>
      <c r="B11" s="1">
        <v>327</v>
      </c>
      <c r="C11" s="1" t="s">
        <v>12</v>
      </c>
      <c r="D11">
        <f t="shared" si="3"/>
        <v>9</v>
      </c>
      <c r="E11">
        <f t="shared" si="2"/>
        <v>-48.041098771703801</v>
      </c>
      <c r="F11">
        <f t="shared" si="0"/>
        <v>10.041098771703801</v>
      </c>
      <c r="G11">
        <f t="shared" si="1"/>
        <v>0</v>
      </c>
    </row>
    <row r="12" spans="1:7" x14ac:dyDescent="0.15">
      <c r="D12">
        <f t="shared" si="3"/>
        <v>10</v>
      </c>
      <c r="E12">
        <f t="shared" si="2"/>
        <v>-48.27434669421767</v>
      </c>
      <c r="F12">
        <f t="shared" si="0"/>
        <v>10.27434669421767</v>
      </c>
      <c r="G12">
        <f t="shared" si="1"/>
        <v>0</v>
      </c>
    </row>
    <row r="13" spans="1:7" x14ac:dyDescent="0.15">
      <c r="A13" s="2"/>
      <c r="B13" s="2" t="s">
        <v>32</v>
      </c>
      <c r="C13" s="2" t="s">
        <v>31</v>
      </c>
      <c r="D13">
        <f t="shared" si="3"/>
        <v>11</v>
      </c>
      <c r="E13">
        <f t="shared" si="2"/>
        <v>-48.492889783084401</v>
      </c>
      <c r="F13">
        <f t="shared" si="0"/>
        <v>10.492889783084401</v>
      </c>
      <c r="G13">
        <f t="shared" si="1"/>
        <v>0</v>
      </c>
    </row>
    <row r="14" spans="1:7" x14ac:dyDescent="0.15">
      <c r="A14" s="2" t="s">
        <v>9</v>
      </c>
      <c r="B14" s="2">
        <f>B11-B9</f>
        <v>38</v>
      </c>
      <c r="C14" s="2" t="s">
        <v>12</v>
      </c>
      <c r="D14">
        <f t="shared" si="3"/>
        <v>12</v>
      </c>
      <c r="E14">
        <f t="shared" si="2"/>
        <v>-48.696661467962024</v>
      </c>
      <c r="F14">
        <f t="shared" si="0"/>
        <v>10.696661467962024</v>
      </c>
      <c r="G14">
        <f t="shared" si="1"/>
        <v>0</v>
      </c>
    </row>
    <row r="15" spans="1:7" x14ac:dyDescent="0.15">
      <c r="A15" s="2" t="s">
        <v>10</v>
      </c>
      <c r="B15" s="2">
        <f>B8-B10</f>
        <v>2</v>
      </c>
      <c r="C15" s="2" t="s">
        <v>12</v>
      </c>
      <c r="D15">
        <f t="shared" si="3"/>
        <v>13</v>
      </c>
      <c r="E15">
        <f t="shared" si="2"/>
        <v>-48.885599678021343</v>
      </c>
      <c r="F15">
        <f t="shared" si="0"/>
        <v>10.885599678021343</v>
      </c>
      <c r="G15">
        <f t="shared" si="1"/>
        <v>0</v>
      </c>
    </row>
    <row r="16" spans="1:7" x14ac:dyDescent="0.15">
      <c r="A16" s="2" t="s">
        <v>19</v>
      </c>
      <c r="B16" s="2">
        <f>B10-B11</f>
        <v>52</v>
      </c>
      <c r="C16" s="2" t="s">
        <v>12</v>
      </c>
      <c r="D16">
        <f t="shared" si="3"/>
        <v>14</v>
      </c>
      <c r="E16">
        <f t="shared" si="2"/>
        <v>-49.05964686085332</v>
      </c>
      <c r="F16">
        <f t="shared" si="0"/>
        <v>11.05964686085332</v>
      </c>
      <c r="G16">
        <f t="shared" si="1"/>
        <v>0</v>
      </c>
    </row>
    <row r="17" spans="1:7" x14ac:dyDescent="0.15">
      <c r="A17" s="2" t="s">
        <v>27</v>
      </c>
      <c r="B17" s="2">
        <f>($B$7/(2*$B$5))*((($B$5+$B$4)*COS(RADIANS(-90+$B$6))+($B$5-$B$4)*COS(RADIANS(90-$B$6)))^2+(($B$5+$B$4)*SIN(RADIANS(-90+$B$6))+($B$5-$B$4)*SIN(RADIANS(90-$B$6)))^2)^0.5</f>
        <v>49.979467391416613</v>
      </c>
      <c r="C17" s="2" t="s">
        <v>12</v>
      </c>
      <c r="D17">
        <f t="shared" si="3"/>
        <v>15</v>
      </c>
      <c r="E17">
        <f t="shared" si="2"/>
        <v>-49.218749999999993</v>
      </c>
      <c r="F17">
        <f t="shared" si="0"/>
        <v>11.218749999999993</v>
      </c>
      <c r="G17">
        <f t="shared" si="1"/>
        <v>0</v>
      </c>
    </row>
    <row r="18" spans="1:7" x14ac:dyDescent="0.15">
      <c r="A18" s="2" t="s">
        <v>26</v>
      </c>
      <c r="B18" s="2">
        <f>DEGREES(ACOS((B7/(2*B5))*((B5+B4)*COS(RADIANS(-90+B6))+(B5-B4)*COS(RADIANS(90-B6)))/B17))</f>
        <v>25.009350247609728</v>
      </c>
      <c r="C18" s="2" t="s">
        <v>11</v>
      </c>
      <c r="D18">
        <f t="shared" si="3"/>
        <v>16</v>
      </c>
      <c r="E18">
        <f t="shared" si="2"/>
        <v>-49.362860631103942</v>
      </c>
      <c r="F18">
        <f t="shared" si="0"/>
        <v>11.362860631103942</v>
      </c>
      <c r="G18">
        <f t="shared" si="1"/>
        <v>0</v>
      </c>
    </row>
    <row r="19" spans="1:7" x14ac:dyDescent="0.15">
      <c r="A19" s="2" t="s">
        <v>28</v>
      </c>
      <c r="B19" s="3">
        <f>DEGREES(ACOS($B$14/$B$17))+$B$18</f>
        <v>65.517619657283632</v>
      </c>
      <c r="C19" s="2" t="s">
        <v>11</v>
      </c>
      <c r="D19">
        <f t="shared" si="3"/>
        <v>17</v>
      </c>
      <c r="E19">
        <f t="shared" si="2"/>
        <v>-49.491934856670873</v>
      </c>
      <c r="F19">
        <f t="shared" si="0"/>
        <v>11.491934856670873</v>
      </c>
      <c r="G19">
        <f t="shared" si="1"/>
        <v>0</v>
      </c>
    </row>
    <row r="20" spans="1:7" x14ac:dyDescent="0.15">
      <c r="A20" s="2" t="s">
        <v>29</v>
      </c>
      <c r="B20" s="3">
        <f>(-COS(RADIANS(B19))+1)/0.02</f>
        <v>29.279330458883155</v>
      </c>
      <c r="C20" s="2" t="s">
        <v>30</v>
      </c>
      <c r="D20">
        <f t="shared" si="3"/>
        <v>18</v>
      </c>
      <c r="E20">
        <f t="shared" si="2"/>
        <v>-49.60593335944133</v>
      </c>
      <c r="F20">
        <f t="shared" si="0"/>
        <v>11.60593335944133</v>
      </c>
      <c r="G20">
        <f t="shared" si="1"/>
        <v>0</v>
      </c>
    </row>
    <row r="21" spans="1:7" x14ac:dyDescent="0.15">
      <c r="D21">
        <f t="shared" si="3"/>
        <v>19</v>
      </c>
      <c r="E21">
        <f t="shared" si="2"/>
        <v>-49.704821414367046</v>
      </c>
      <c r="F21">
        <f t="shared" si="0"/>
        <v>11.704821414367046</v>
      </c>
      <c r="G21">
        <f t="shared" si="1"/>
        <v>0</v>
      </c>
    </row>
    <row r="22" spans="1:7" x14ac:dyDescent="0.15">
      <c r="D22">
        <f t="shared" si="3"/>
        <v>20</v>
      </c>
      <c r="E22">
        <f t="shared" si="2"/>
        <v>-49.788568899188519</v>
      </c>
      <c r="F22">
        <f t="shared" si="0"/>
        <v>11.788568899188519</v>
      </c>
      <c r="G22">
        <f t="shared" si="1"/>
        <v>0</v>
      </c>
    </row>
    <row r="23" spans="1:7" x14ac:dyDescent="0.15">
      <c r="D23">
        <f t="shared" si="3"/>
        <v>21</v>
      </c>
      <c r="E23">
        <f t="shared" si="2"/>
        <v>-49.857150303610609</v>
      </c>
      <c r="F23">
        <f t="shared" si="0"/>
        <v>11.857150303610609</v>
      </c>
      <c r="G23">
        <f t="shared" si="1"/>
        <v>0</v>
      </c>
    </row>
    <row r="24" spans="1:7" x14ac:dyDescent="0.15">
      <c r="D24">
        <f t="shared" si="3"/>
        <v>22</v>
      </c>
      <c r="E24">
        <f t="shared" si="2"/>
        <v>-49.910544737073153</v>
      </c>
      <c r="F24">
        <f t="shared" si="0"/>
        <v>11.910544737073153</v>
      </c>
      <c r="G24">
        <f t="shared" si="1"/>
        <v>0</v>
      </c>
    </row>
    <row r="25" spans="1:7" x14ac:dyDescent="0.15">
      <c r="A25" s="2" t="s">
        <v>43</v>
      </c>
      <c r="B25" s="3">
        <f>$B$18</f>
        <v>25.009350247609728</v>
      </c>
      <c r="C25" s="2" t="s">
        <v>11</v>
      </c>
      <c r="D25">
        <f t="shared" si="3"/>
        <v>23</v>
      </c>
      <c r="E25">
        <f t="shared" si="2"/>
        <v>-49.94873593511447</v>
      </c>
      <c r="F25">
        <f t="shared" si="0"/>
        <v>11.94873593511447</v>
      </c>
      <c r="G25">
        <f t="shared" si="1"/>
        <v>0</v>
      </c>
    </row>
    <row r="26" spans="1:7" x14ac:dyDescent="0.15">
      <c r="A26" s="2" t="s">
        <v>40</v>
      </c>
      <c r="B26" s="3">
        <f>DEGREES(ASIN($B$14/$B$17))+$B$18</f>
        <v>74.501080837935831</v>
      </c>
      <c r="C26" s="2" t="s">
        <v>11</v>
      </c>
      <c r="D26">
        <f t="shared" si="3"/>
        <v>24</v>
      </c>
      <c r="E26">
        <f t="shared" si="2"/>
        <v>-49.971712264325689</v>
      </c>
      <c r="F26">
        <f t="shared" si="0"/>
        <v>11.971712264325689</v>
      </c>
      <c r="G26">
        <f t="shared" si="1"/>
        <v>0</v>
      </c>
    </row>
    <row r="27" spans="1:7" x14ac:dyDescent="0.15">
      <c r="A27" s="2" t="s">
        <v>39</v>
      </c>
      <c r="B27" s="3">
        <f>ABS($B$25-$B$26)</f>
        <v>49.4917305903261</v>
      </c>
      <c r="C27" s="2" t="s">
        <v>11</v>
      </c>
      <c r="D27">
        <f t="shared" si="3"/>
        <v>25</v>
      </c>
      <c r="E27">
        <f t="shared" si="2"/>
        <v>-49.979466725894362</v>
      </c>
      <c r="F27">
        <f t="shared" si="0"/>
        <v>11.979466725894362</v>
      </c>
      <c r="G27">
        <f t="shared" si="1"/>
        <v>0</v>
      </c>
    </row>
    <row r="28" spans="1:7" x14ac:dyDescent="0.15">
      <c r="A28" s="2" t="s">
        <v>44</v>
      </c>
      <c r="B28" s="3">
        <f>$B$25+180</f>
        <v>205.00935024760972</v>
      </c>
      <c r="C28" s="2" t="s">
        <v>11</v>
      </c>
      <c r="D28">
        <f t="shared" si="3"/>
        <v>26</v>
      </c>
      <c r="E28">
        <f t="shared" si="2"/>
        <v>-49.971996957736344</v>
      </c>
      <c r="F28">
        <f t="shared" si="0"/>
        <v>11.971996957736344</v>
      </c>
      <c r="G28">
        <f t="shared" si="1"/>
        <v>0</v>
      </c>
    </row>
    <row r="29" spans="1:7" x14ac:dyDescent="0.15">
      <c r="A29" s="2" t="s">
        <v>45</v>
      </c>
      <c r="B29" s="3">
        <f>DEGREES(ASIN($B$15/$B$17))</f>
        <v>2.2933850624904437</v>
      </c>
      <c r="C29" s="2" t="s">
        <v>11</v>
      </c>
      <c r="D29">
        <f t="shared" si="3"/>
        <v>27</v>
      </c>
      <c r="E29">
        <f t="shared" si="2"/>
        <v>-49.949305235215405</v>
      </c>
      <c r="F29">
        <f t="shared" si="0"/>
        <v>11.949305235215405</v>
      </c>
      <c r="G29">
        <f t="shared" si="1"/>
        <v>0</v>
      </c>
    </row>
    <row r="30" spans="1:7" x14ac:dyDescent="0.15">
      <c r="A30" s="2" t="s">
        <v>46</v>
      </c>
      <c r="B30" s="2">
        <f>ABS($B$28-$B$29)</f>
        <v>202.71596518511927</v>
      </c>
      <c r="C30" s="2" t="s">
        <v>11</v>
      </c>
      <c r="D30">
        <f t="shared" si="3"/>
        <v>28</v>
      </c>
      <c r="E30">
        <f t="shared" si="2"/>
        <v>-49.911398470450031</v>
      </c>
      <c r="F30">
        <f t="shared" si="0"/>
        <v>11.911398470450031</v>
      </c>
      <c r="G30">
        <f t="shared" si="1"/>
        <v>0</v>
      </c>
    </row>
    <row r="31" spans="1:7" x14ac:dyDescent="0.15">
      <c r="D31">
        <f t="shared" si="3"/>
        <v>29</v>
      </c>
      <c r="E31">
        <f t="shared" si="2"/>
        <v>-49.858288210207988</v>
      </c>
      <c r="F31">
        <f t="shared" si="0"/>
        <v>11.858288210207988</v>
      </c>
      <c r="G31">
        <f t="shared" si="1"/>
        <v>0</v>
      </c>
    </row>
    <row r="32" spans="1:7" x14ac:dyDescent="0.15">
      <c r="A32" s="5" t="s">
        <v>53</v>
      </c>
      <c r="B32" s="5"/>
      <c r="C32" s="5"/>
      <c r="D32">
        <f t="shared" si="3"/>
        <v>30</v>
      </c>
      <c r="E32">
        <f t="shared" si="2"/>
        <v>-49.789990632389028</v>
      </c>
      <c r="F32">
        <f t="shared" si="0"/>
        <v>11.789990632389028</v>
      </c>
      <c r="G32">
        <f t="shared" si="1"/>
        <v>0</v>
      </c>
    </row>
    <row r="33" spans="1:7" x14ac:dyDescent="0.15">
      <c r="A33" s="5" t="s">
        <v>49</v>
      </c>
      <c r="B33" s="6">
        <f>$B$25-$B$27</f>
        <v>-24.482380342716372</v>
      </c>
      <c r="C33" s="5" t="s">
        <v>11</v>
      </c>
      <c r="D33">
        <f t="shared" si="3"/>
        <v>31</v>
      </c>
      <c r="E33">
        <f t="shared" si="2"/>
        <v>-49.70652654109697</v>
      </c>
      <c r="F33">
        <f t="shared" si="0"/>
        <v>11.70652654109697</v>
      </c>
      <c r="G33">
        <f t="shared" si="1"/>
        <v>0</v>
      </c>
    </row>
    <row r="34" spans="1:7" x14ac:dyDescent="0.15">
      <c r="A34" s="5" t="s">
        <v>50</v>
      </c>
      <c r="B34" s="6">
        <f>(-COS(RADIANS($B$33))+1)/0.02</f>
        <v>4.4955622629195338</v>
      </c>
      <c r="C34" s="5" t="s">
        <v>30</v>
      </c>
      <c r="D34">
        <f t="shared" si="3"/>
        <v>32</v>
      </c>
      <c r="E34">
        <f t="shared" si="2"/>
        <v>-49.607921360302562</v>
      </c>
      <c r="F34">
        <f t="shared" si="0"/>
        <v>11.607921360302562</v>
      </c>
      <c r="G34">
        <f t="shared" si="1"/>
        <v>0</v>
      </c>
    </row>
    <row r="35" spans="1:7" x14ac:dyDescent="0.15">
      <c r="A35" s="5" t="s">
        <v>47</v>
      </c>
      <c r="B35" s="6">
        <f>$B$25+$B$27</f>
        <v>74.501080837935831</v>
      </c>
      <c r="C35" s="5" t="s">
        <v>11</v>
      </c>
      <c r="D35">
        <f t="shared" si="3"/>
        <v>33</v>
      </c>
      <c r="E35">
        <f t="shared" si="2"/>
        <v>-49.494205126099082</v>
      </c>
      <c r="F35">
        <f t="shared" si="0"/>
        <v>11.494205126099082</v>
      </c>
      <c r="G35">
        <f t="shared" si="1"/>
        <v>0</v>
      </c>
    </row>
    <row r="36" spans="1:7" x14ac:dyDescent="0.15">
      <c r="A36" s="5" t="s">
        <v>41</v>
      </c>
      <c r="B36" s="6">
        <f>(-COS(RADIANS($B$35))+1)/0.02</f>
        <v>36.638990103412546</v>
      </c>
      <c r="C36" s="5" t="s">
        <v>30</v>
      </c>
      <c r="D36">
        <f t="shared" si="3"/>
        <v>34</v>
      </c>
      <c r="E36">
        <f t="shared" si="2"/>
        <v>-49.365412477553058</v>
      </c>
      <c r="F36">
        <f t="shared" si="0"/>
        <v>11.365412477553058</v>
      </c>
      <c r="G36">
        <f t="shared" si="1"/>
        <v>0</v>
      </c>
    </row>
    <row r="37" spans="1:7" x14ac:dyDescent="0.15">
      <c r="A37" s="5" t="s">
        <v>48</v>
      </c>
      <c r="B37" s="6">
        <f>$B$28-$B$30</f>
        <v>2.2933850624904437</v>
      </c>
      <c r="C37" s="5" t="s">
        <v>11</v>
      </c>
      <c r="D37">
        <f t="shared" si="3"/>
        <v>35</v>
      </c>
      <c r="E37">
        <f t="shared" si="2"/>
        <v>-49.221582646152875</v>
      </c>
      <c r="F37">
        <f t="shared" si="0"/>
        <v>11.221582646152875</v>
      </c>
      <c r="G37">
        <f t="shared" si="1"/>
        <v>0</v>
      </c>
    </row>
    <row r="38" spans="1:7" x14ac:dyDescent="0.15">
      <c r="A38" s="5" t="s">
        <v>51</v>
      </c>
      <c r="B38" s="6">
        <f>(-COS(RADIANS($B$37))+1)/0.02</f>
        <v>4.0048911574225299E-2</v>
      </c>
      <c r="C38" s="5" t="s">
        <v>30</v>
      </c>
      <c r="D38">
        <f t="shared" si="3"/>
        <v>36</v>
      </c>
      <c r="E38">
        <f t="shared" si="2"/>
        <v>-49.062759443858511</v>
      </c>
      <c r="F38">
        <f t="shared" si="0"/>
        <v>11.062759443858511</v>
      </c>
      <c r="G38">
        <f t="shared" si="1"/>
        <v>0</v>
      </c>
    </row>
    <row r="39" spans="1:7" x14ac:dyDescent="0.15">
      <c r="A39" s="5" t="s">
        <v>42</v>
      </c>
      <c r="B39" s="6">
        <f>$B$28+$B$30</f>
        <v>407.72531543272896</v>
      </c>
      <c r="C39" s="5" t="s">
        <v>11</v>
      </c>
      <c r="D39">
        <f t="shared" si="3"/>
        <v>37</v>
      </c>
      <c r="E39">
        <f t="shared" si="2"/>
        <v>-48.888991249755925</v>
      </c>
      <c r="F39">
        <f t="shared" si="0"/>
        <v>10.888991249755925</v>
      </c>
      <c r="G39">
        <f t="shared" si="1"/>
        <v>0</v>
      </c>
    </row>
    <row r="40" spans="1:7" x14ac:dyDescent="0.15">
      <c r="A40" s="5" t="s">
        <v>52</v>
      </c>
      <c r="B40" s="6">
        <f>(-COS(RADIANS($B$39))+1)/0.02</f>
        <v>16.365717451968809</v>
      </c>
      <c r="C40" s="5" t="s">
        <v>30</v>
      </c>
      <c r="D40">
        <f t="shared" si="3"/>
        <v>38</v>
      </c>
      <c r="E40">
        <f t="shared" si="2"/>
        <v>-48.700330995320371</v>
      </c>
      <c r="F40">
        <f t="shared" si="0"/>
        <v>10.700330995320371</v>
      </c>
      <c r="G40">
        <f t="shared" si="1"/>
        <v>0</v>
      </c>
    </row>
    <row r="41" spans="1:7" x14ac:dyDescent="0.15">
      <c r="D41">
        <f t="shared" si="3"/>
        <v>39</v>
      </c>
      <c r="E41">
        <f t="shared" si="2"/>
        <v>-48.496836148292928</v>
      </c>
      <c r="F41">
        <f t="shared" si="0"/>
        <v>10.496836148292928</v>
      </c>
      <c r="G41">
        <f t="shared" si="1"/>
        <v>0</v>
      </c>
    </row>
    <row r="42" spans="1:7" x14ac:dyDescent="0.15">
      <c r="D42">
        <f t="shared" si="3"/>
        <v>40</v>
      </c>
      <c r="E42">
        <f t="shared" si="2"/>
        <v>-48.278568695175323</v>
      </c>
      <c r="F42">
        <f t="shared" si="0"/>
        <v>10.278568695175323</v>
      </c>
      <c r="G42">
        <f t="shared" si="1"/>
        <v>0</v>
      </c>
    </row>
    <row r="43" spans="1:7" x14ac:dyDescent="0.15">
      <c r="D43">
        <f t="shared" si="3"/>
        <v>41</v>
      </c>
      <c r="E43">
        <f t="shared" si="2"/>
        <v>-48.045595122348182</v>
      </c>
      <c r="F43">
        <f t="shared" si="0"/>
        <v>10.045595122348182</v>
      </c>
      <c r="G43">
        <f t="shared" si="1"/>
        <v>0</v>
      </c>
    </row>
    <row r="44" spans="1:7" x14ac:dyDescent="0.15">
      <c r="D44">
        <f t="shared" si="3"/>
        <v>42</v>
      </c>
      <c r="E44">
        <f t="shared" si="2"/>
        <v>-47.797986395818619</v>
      </c>
      <c r="F44">
        <f t="shared" si="0"/>
        <v>9.7979863958186186</v>
      </c>
      <c r="G44">
        <f t="shared" si="1"/>
        <v>0</v>
      </c>
    </row>
    <row r="45" spans="1:7" x14ac:dyDescent="0.15">
      <c r="D45">
        <f t="shared" si="3"/>
        <v>43</v>
      </c>
      <c r="E45">
        <f t="shared" si="2"/>
        <v>-47.535817939603419</v>
      </c>
      <c r="F45">
        <f t="shared" si="0"/>
        <v>9.5358179396034188</v>
      </c>
      <c r="G45">
        <f t="shared" si="1"/>
        <v>0</v>
      </c>
    </row>
    <row r="46" spans="1:7" x14ac:dyDescent="0.15">
      <c r="D46">
        <f t="shared" si="3"/>
        <v>44</v>
      </c>
      <c r="E46">
        <f t="shared" si="2"/>
        <v>-47.259169612754</v>
      </c>
      <c r="F46">
        <f t="shared" si="0"/>
        <v>9.2591696127540004</v>
      </c>
      <c r="G46">
        <f t="shared" si="1"/>
        <v>0</v>
      </c>
    </row>
    <row r="47" spans="1:7" x14ac:dyDescent="0.15">
      <c r="D47">
        <f t="shared" si="3"/>
        <v>45</v>
      </c>
      <c r="E47">
        <f t="shared" si="2"/>
        <v>-46.968125685030685</v>
      </c>
      <c r="F47">
        <f t="shared" si="0"/>
        <v>8.9681256850306852</v>
      </c>
      <c r="G47">
        <f t="shared" si="1"/>
        <v>0</v>
      </c>
    </row>
    <row r="48" spans="1:7" x14ac:dyDescent="0.15">
      <c r="D48">
        <f t="shared" si="3"/>
        <v>46</v>
      </c>
      <c r="E48">
        <f t="shared" si="2"/>
        <v>-46.662774811233248</v>
      </c>
      <c r="F48">
        <f t="shared" si="0"/>
        <v>8.6627748112332483</v>
      </c>
      <c r="G48">
        <f t="shared" si="1"/>
        <v>0</v>
      </c>
    </row>
    <row r="49" spans="4:7" x14ac:dyDescent="0.15">
      <c r="D49">
        <f t="shared" si="3"/>
        <v>47</v>
      </c>
      <c r="E49">
        <f t="shared" si="2"/>
        <v>-46.343210004195861</v>
      </c>
      <c r="F49">
        <f t="shared" si="0"/>
        <v>8.3432100041958606</v>
      </c>
      <c r="G49">
        <f t="shared" si="1"/>
        <v>0</v>
      </c>
    </row>
    <row r="50" spans="4:7" x14ac:dyDescent="0.15">
      <c r="D50">
        <f t="shared" si="3"/>
        <v>48</v>
      </c>
      <c r="E50">
        <f t="shared" si="2"/>
        <v>-46.009528606454438</v>
      </c>
      <c r="F50">
        <f t="shared" si="0"/>
        <v>8.0095286064544382</v>
      </c>
      <c r="G50">
        <f t="shared" si="1"/>
        <v>0</v>
      </c>
    </row>
    <row r="51" spans="4:7" x14ac:dyDescent="0.15">
      <c r="D51">
        <f t="shared" si="3"/>
        <v>49</v>
      </c>
      <c r="E51">
        <f t="shared" si="2"/>
        <v>-45.66183226059519</v>
      </c>
      <c r="F51">
        <f t="shared" si="0"/>
        <v>7.6618322605951903</v>
      </c>
      <c r="G51">
        <f t="shared" si="1"/>
        <v>0</v>
      </c>
    </row>
    <row r="52" spans="4:7" x14ac:dyDescent="0.15">
      <c r="D52">
        <f t="shared" si="3"/>
        <v>50</v>
      </c>
      <c r="E52">
        <f t="shared" si="2"/>
        <v>-45.300226878293259</v>
      </c>
      <c r="F52">
        <f t="shared" si="0"/>
        <v>7.3002268782932589</v>
      </c>
      <c r="G52">
        <f t="shared" si="1"/>
        <v>0</v>
      </c>
    </row>
    <row r="53" spans="4:7" x14ac:dyDescent="0.15">
      <c r="D53">
        <f t="shared" si="3"/>
        <v>51</v>
      </c>
      <c r="E53">
        <f t="shared" si="2"/>
        <v>-44.924822608051052</v>
      </c>
      <c r="F53">
        <f t="shared" si="0"/>
        <v>6.924822608051052</v>
      </c>
      <c r="G53">
        <f t="shared" si="1"/>
        <v>0</v>
      </c>
    </row>
    <row r="54" spans="4:7" x14ac:dyDescent="0.15">
      <c r="D54">
        <f t="shared" si="3"/>
        <v>52</v>
      </c>
      <c r="E54">
        <f t="shared" si="2"/>
        <v>-44.535733801645897</v>
      </c>
      <c r="F54">
        <f t="shared" si="0"/>
        <v>6.5357338016458968</v>
      </c>
      <c r="G54">
        <f t="shared" si="1"/>
        <v>0</v>
      </c>
    </row>
    <row r="55" spans="4:7" x14ac:dyDescent="0.15">
      <c r="D55">
        <f t="shared" si="3"/>
        <v>53</v>
      </c>
      <c r="E55">
        <f t="shared" si="2"/>
        <v>-44.133078979297423</v>
      </c>
      <c r="F55">
        <f t="shared" si="0"/>
        <v>6.133078979297423</v>
      </c>
      <c r="G55">
        <f t="shared" si="1"/>
        <v>0</v>
      </c>
    </row>
    <row r="56" spans="4:7" x14ac:dyDescent="0.15">
      <c r="D56">
        <f t="shared" si="3"/>
        <v>54</v>
      </c>
      <c r="E56">
        <f t="shared" si="2"/>
        <v>-43.716980793565121</v>
      </c>
      <c r="F56">
        <f t="shared" si="0"/>
        <v>5.7169807935651207</v>
      </c>
      <c r="G56">
        <f t="shared" si="1"/>
        <v>0</v>
      </c>
    </row>
    <row r="57" spans="4:7" x14ac:dyDescent="0.15">
      <c r="D57">
        <f t="shared" si="3"/>
        <v>55</v>
      </c>
      <c r="E57">
        <f t="shared" si="2"/>
        <v>-43.287565991987186</v>
      </c>
      <c r="F57">
        <f t="shared" si="0"/>
        <v>5.2875659919871865</v>
      </c>
      <c r="G57">
        <f t="shared" si="1"/>
        <v>0</v>
      </c>
    </row>
    <row r="58" spans="4:7" x14ac:dyDescent="0.15">
      <c r="D58">
        <f t="shared" si="3"/>
        <v>56</v>
      </c>
      <c r="E58">
        <f t="shared" si="2"/>
        <v>-42.844965378472033</v>
      </c>
      <c r="F58">
        <f t="shared" si="0"/>
        <v>4.8449653784720326</v>
      </c>
      <c r="G58">
        <f t="shared" si="1"/>
        <v>0</v>
      </c>
    </row>
    <row r="59" spans="4:7" x14ac:dyDescent="0.15">
      <c r="D59">
        <f t="shared" si="3"/>
        <v>57</v>
      </c>
      <c r="E59">
        <f t="shared" si="2"/>
        <v>-42.389313773454106</v>
      </c>
      <c r="F59">
        <f t="shared" si="0"/>
        <v>4.3893137734541057</v>
      </c>
      <c r="G59">
        <f t="shared" si="1"/>
        <v>0</v>
      </c>
    </row>
    <row r="60" spans="4:7" x14ac:dyDescent="0.15">
      <c r="D60">
        <f t="shared" si="3"/>
        <v>58</v>
      </c>
      <c r="E60">
        <f t="shared" si="2"/>
        <v>-41.920749972826258</v>
      </c>
      <c r="F60">
        <f t="shared" si="0"/>
        <v>3.9207499728262576</v>
      </c>
      <c r="G60">
        <f t="shared" si="1"/>
        <v>0</v>
      </c>
    </row>
    <row r="61" spans="4:7" x14ac:dyDescent="0.15">
      <c r="D61">
        <f t="shared" si="3"/>
        <v>59</v>
      </c>
      <c r="E61">
        <f t="shared" si="2"/>
        <v>-41.439416705661287</v>
      </c>
      <c r="F61">
        <f t="shared" si="0"/>
        <v>3.4394167056612872</v>
      </c>
      <c r="G61">
        <f t="shared" si="1"/>
        <v>0</v>
      </c>
    </row>
    <row r="62" spans="4:7" x14ac:dyDescent="0.15">
      <c r="D62">
        <f t="shared" si="3"/>
        <v>60</v>
      </c>
      <c r="E62">
        <f t="shared" si="2"/>
        <v>-40.945460590735117</v>
      </c>
      <c r="F62">
        <f t="shared" si="0"/>
        <v>2.9454605907351166</v>
      </c>
      <c r="G62">
        <f t="shared" si="1"/>
        <v>0</v>
      </c>
    </row>
    <row r="63" spans="4:7" x14ac:dyDescent="0.15">
      <c r="D63">
        <f t="shared" si="3"/>
        <v>61</v>
      </c>
      <c r="E63">
        <f t="shared" si="2"/>
        <v>-40.439032091865421</v>
      </c>
      <c r="F63">
        <f t="shared" si="0"/>
        <v>2.4390320918654211</v>
      </c>
      <c r="G63">
        <f t="shared" si="1"/>
        <v>0</v>
      </c>
    </row>
    <row r="64" spans="4:7" x14ac:dyDescent="0.15">
      <c r="D64">
        <f t="shared" si="3"/>
        <v>62</v>
      </c>
      <c r="E64">
        <f t="shared" si="2"/>
        <v>-39.920285472078852</v>
      </c>
      <c r="F64">
        <f t="shared" si="0"/>
        <v>1.9202854720788523</v>
      </c>
      <c r="G64">
        <f t="shared" si="1"/>
        <v>0</v>
      </c>
    </row>
    <row r="65" spans="4:7" x14ac:dyDescent="0.15">
      <c r="D65">
        <f t="shared" si="3"/>
        <v>63</v>
      </c>
      <c r="E65">
        <f t="shared" si="2"/>
        <v>-39.389378746620991</v>
      </c>
      <c r="F65">
        <f t="shared" si="0"/>
        <v>1.3893787466209915</v>
      </c>
      <c r="G65">
        <f t="shared" si="1"/>
        <v>0</v>
      </c>
    </row>
    <row r="66" spans="4:7" x14ac:dyDescent="0.15">
      <c r="D66">
        <f t="shared" si="3"/>
        <v>64</v>
      </c>
      <c r="E66">
        <f t="shared" si="2"/>
        <v>-38.84647363482344</v>
      </c>
      <c r="F66">
        <f t="shared" ref="F66:F129" si="4">IF($B$16&lt;IF($E66&lt;-$B$14,-$E66-$B$14,0),$B$16,IF($E66&lt;-$B$14,-$E66-$B$14,0))</f>
        <v>0.84647363482343962</v>
      </c>
      <c r="G66">
        <f t="shared" ref="G66:G129" si="5">IF($B$16&lt;IF($B$15&lt;$E66,$E66-$B$15,0),$B$16,IF($B$15&lt;$E66,$E66-$B$15,0))</f>
        <v>0</v>
      </c>
    </row>
    <row r="67" spans="4:7" x14ac:dyDescent="0.15">
      <c r="D67">
        <f t="shared" si="3"/>
        <v>65</v>
      </c>
      <c r="E67">
        <f t="shared" ref="E67:E130" si="6">-$B$7*(COS(D67*PI()/180)*SIN($B$6*PI()/180)+$B$4/$B$5*SIN(D67*PI()/180)*COS($B$6*PI()/180))</f>
        <v>-38.291735510842472</v>
      </c>
      <c r="F67">
        <f t="shared" si="4"/>
        <v>0.29173551084247151</v>
      </c>
      <c r="G67">
        <f t="shared" si="5"/>
        <v>0</v>
      </c>
    </row>
    <row r="68" spans="4:7" x14ac:dyDescent="0.15">
      <c r="D68">
        <f t="shared" ref="D68:D131" si="7">D67+1</f>
        <v>66</v>
      </c>
      <c r="E68">
        <f t="shared" si="6"/>
        <v>-37.725333353284533</v>
      </c>
      <c r="F68">
        <f t="shared" si="4"/>
        <v>0</v>
      </c>
      <c r="G68">
        <f t="shared" si="5"/>
        <v>0</v>
      </c>
    </row>
    <row r="69" spans="4:7" x14ac:dyDescent="0.15">
      <c r="D69">
        <f t="shared" si="7"/>
        <v>67</v>
      </c>
      <c r="E69">
        <f t="shared" si="6"/>
        <v>-37.147439693733681</v>
      </c>
      <c r="F69">
        <f t="shared" si="4"/>
        <v>0</v>
      </c>
      <c r="G69">
        <f t="shared" si="5"/>
        <v>0</v>
      </c>
    </row>
    <row r="70" spans="4:7" x14ac:dyDescent="0.15">
      <c r="D70">
        <f t="shared" si="7"/>
        <v>68</v>
      </c>
      <c r="E70">
        <f t="shared" si="6"/>
        <v>-36.558230564196776</v>
      </c>
      <c r="F70">
        <f t="shared" si="4"/>
        <v>0</v>
      </c>
      <c r="G70">
        <f t="shared" si="5"/>
        <v>0</v>
      </c>
    </row>
    <row r="71" spans="4:7" x14ac:dyDescent="0.15">
      <c r="D71">
        <f t="shared" si="7"/>
        <v>69</v>
      </c>
      <c r="E71">
        <f t="shared" si="6"/>
        <v>-35.957885443482503</v>
      </c>
      <c r="F71">
        <f t="shared" si="4"/>
        <v>0</v>
      </c>
      <c r="G71">
        <f t="shared" si="5"/>
        <v>0</v>
      </c>
    </row>
    <row r="72" spans="4:7" x14ac:dyDescent="0.15">
      <c r="D72">
        <f t="shared" si="7"/>
        <v>70</v>
      </c>
      <c r="E72">
        <f t="shared" si="6"/>
        <v>-35.346587202530266</v>
      </c>
      <c r="F72">
        <f t="shared" si="4"/>
        <v>0</v>
      </c>
      <c r="G72">
        <f t="shared" si="5"/>
        <v>0</v>
      </c>
    </row>
    <row r="73" spans="4:7" x14ac:dyDescent="0.15">
      <c r="D73">
        <f t="shared" si="7"/>
        <v>71</v>
      </c>
      <c r="E73">
        <f t="shared" si="6"/>
        <v>-34.724522048706071</v>
      </c>
      <c r="F73">
        <f t="shared" si="4"/>
        <v>0</v>
      </c>
      <c r="G73">
        <f t="shared" si="5"/>
        <v>0</v>
      </c>
    </row>
    <row r="74" spans="4:7" x14ac:dyDescent="0.15">
      <c r="D74">
        <f t="shared" si="7"/>
        <v>72</v>
      </c>
      <c r="E74">
        <f t="shared" si="6"/>
        <v>-34.091879469081839</v>
      </c>
      <c r="F74">
        <f t="shared" si="4"/>
        <v>0</v>
      </c>
      <c r="G74">
        <f t="shared" si="5"/>
        <v>0</v>
      </c>
    </row>
    <row r="75" spans="4:7" x14ac:dyDescent="0.15">
      <c r="D75">
        <f t="shared" si="7"/>
        <v>73</v>
      </c>
      <c r="E75">
        <f t="shared" si="6"/>
        <v>-33.448852172715874</v>
      </c>
      <c r="F75">
        <f t="shared" si="4"/>
        <v>0</v>
      </c>
      <c r="G75">
        <f t="shared" si="5"/>
        <v>0</v>
      </c>
    </row>
    <row r="76" spans="4:7" x14ac:dyDescent="0.15">
      <c r="D76">
        <f t="shared" si="7"/>
        <v>74</v>
      </c>
      <c r="E76">
        <f t="shared" si="6"/>
        <v>-32.795636031951787</v>
      </c>
      <c r="F76">
        <f t="shared" si="4"/>
        <v>0</v>
      </c>
      <c r="G76">
        <f t="shared" si="5"/>
        <v>0</v>
      </c>
    </row>
    <row r="77" spans="4:7" x14ac:dyDescent="0.15">
      <c r="D77">
        <f t="shared" si="7"/>
        <v>75</v>
      </c>
      <c r="E77">
        <f t="shared" si="6"/>
        <v>-32.132430022753915</v>
      </c>
      <c r="F77">
        <f t="shared" si="4"/>
        <v>0</v>
      </c>
      <c r="G77">
        <f t="shared" si="5"/>
        <v>0</v>
      </c>
    </row>
    <row r="78" spans="4:7" x14ac:dyDescent="0.15">
      <c r="D78">
        <f t="shared" si="7"/>
        <v>76</v>
      </c>
      <c r="E78">
        <f t="shared" si="6"/>
        <v>-31.45943616409728</v>
      </c>
      <c r="F78">
        <f t="shared" si="4"/>
        <v>0</v>
      </c>
      <c r="G78">
        <f t="shared" si="5"/>
        <v>0</v>
      </c>
    </row>
    <row r="79" spans="4:7" x14ac:dyDescent="0.15">
      <c r="D79">
        <f t="shared" si="7"/>
        <v>77</v>
      </c>
      <c r="E79">
        <f t="shared" si="6"/>
        <v>-30.776859456430639</v>
      </c>
      <c r="F79">
        <f t="shared" si="4"/>
        <v>0</v>
      </c>
      <c r="G79">
        <f t="shared" si="5"/>
        <v>0</v>
      </c>
    </row>
    <row r="80" spans="4:7" x14ac:dyDescent="0.15">
      <c r="D80">
        <f t="shared" si="7"/>
        <v>78</v>
      </c>
      <c r="E80">
        <f t="shared" si="6"/>
        <v>-30.084907819231457</v>
      </c>
      <c r="F80">
        <f t="shared" si="4"/>
        <v>0</v>
      </c>
      <c r="G80">
        <f t="shared" si="5"/>
        <v>0</v>
      </c>
    </row>
    <row r="81" spans="4:7" x14ac:dyDescent="0.15">
      <c r="D81">
        <f t="shared" si="7"/>
        <v>79</v>
      </c>
      <c r="E81">
        <f t="shared" si="6"/>
        <v>-29.383792027671479</v>
      </c>
      <c r="F81">
        <f t="shared" si="4"/>
        <v>0</v>
      </c>
      <c r="G81">
        <f t="shared" si="5"/>
        <v>0</v>
      </c>
    </row>
    <row r="82" spans="4:7" x14ac:dyDescent="0.15">
      <c r="D82">
        <f t="shared" si="7"/>
        <v>80</v>
      </c>
      <c r="E82">
        <f t="shared" si="6"/>
        <v>-28.673725648412692</v>
      </c>
      <c r="F82">
        <f t="shared" si="4"/>
        <v>0</v>
      </c>
      <c r="G82">
        <f t="shared" si="5"/>
        <v>0</v>
      </c>
    </row>
    <row r="83" spans="4:7" x14ac:dyDescent="0.15">
      <c r="D83">
        <f t="shared" si="7"/>
        <v>81</v>
      </c>
      <c r="E83">
        <f t="shared" si="6"/>
        <v>-27.954924974552778</v>
      </c>
      <c r="F83">
        <f t="shared" si="4"/>
        <v>0</v>
      </c>
      <c r="G83">
        <f t="shared" si="5"/>
        <v>0</v>
      </c>
    </row>
    <row r="84" spans="4:7" x14ac:dyDescent="0.15">
      <c r="D84">
        <f t="shared" si="7"/>
        <v>82</v>
      </c>
      <c r="E84">
        <f t="shared" si="6"/>
        <v>-27.227608959740184</v>
      </c>
      <c r="F84">
        <f t="shared" si="4"/>
        <v>0</v>
      </c>
      <c r="G84">
        <f t="shared" si="5"/>
        <v>0</v>
      </c>
    </row>
    <row r="85" spans="4:7" x14ac:dyDescent="0.15">
      <c r="D85">
        <f t="shared" si="7"/>
        <v>83</v>
      </c>
      <c r="E85">
        <f t="shared" si="6"/>
        <v>-26.491999151478669</v>
      </c>
      <c r="F85">
        <f t="shared" si="4"/>
        <v>0</v>
      </c>
      <c r="G85">
        <f t="shared" si="5"/>
        <v>0</v>
      </c>
    </row>
    <row r="86" spans="4:7" x14ac:dyDescent="0.15">
      <c r="D86">
        <f t="shared" si="7"/>
        <v>84</v>
      </c>
      <c r="E86">
        <f t="shared" si="6"/>
        <v>-25.748319623641859</v>
      </c>
      <c r="F86">
        <f t="shared" si="4"/>
        <v>0</v>
      </c>
      <c r="G86">
        <f t="shared" si="5"/>
        <v>0</v>
      </c>
    </row>
    <row r="87" spans="4:7" x14ac:dyDescent="0.15">
      <c r="D87">
        <f t="shared" si="7"/>
        <v>85</v>
      </c>
      <c r="E87">
        <f t="shared" si="6"/>
        <v>-24.996796908218119</v>
      </c>
      <c r="F87">
        <f t="shared" si="4"/>
        <v>0</v>
      </c>
      <c r="G87">
        <f t="shared" si="5"/>
        <v>0</v>
      </c>
    </row>
    <row r="88" spans="4:7" x14ac:dyDescent="0.15">
      <c r="D88">
        <f t="shared" si="7"/>
        <v>86</v>
      </c>
      <c r="E88">
        <f t="shared" si="6"/>
        <v>-24.237659926306733</v>
      </c>
      <c r="F88">
        <f t="shared" si="4"/>
        <v>0</v>
      </c>
      <c r="G88">
        <f t="shared" si="5"/>
        <v>0</v>
      </c>
    </row>
    <row r="89" spans="4:7" x14ac:dyDescent="0.15">
      <c r="D89">
        <f t="shared" si="7"/>
        <v>87</v>
      </c>
      <c r="E89">
        <f t="shared" si="6"/>
        <v>-23.471139918386303</v>
      </c>
      <c r="F89">
        <f t="shared" si="4"/>
        <v>0</v>
      </c>
      <c r="G89">
        <f t="shared" si="5"/>
        <v>0</v>
      </c>
    </row>
    <row r="90" spans="4:7" x14ac:dyDescent="0.15">
      <c r="D90">
        <f t="shared" si="7"/>
        <v>88</v>
      </c>
      <c r="E90">
        <f t="shared" si="6"/>
        <v>-22.697470373876698</v>
      </c>
      <c r="F90">
        <f t="shared" si="4"/>
        <v>0</v>
      </c>
      <c r="G90">
        <f t="shared" si="5"/>
        <v>0</v>
      </c>
    </row>
    <row r="91" spans="4:7" x14ac:dyDescent="0.15">
      <c r="D91">
        <f t="shared" si="7"/>
        <v>89</v>
      </c>
      <c r="E91">
        <f t="shared" si="6"/>
        <v>-21.916886960015862</v>
      </c>
      <c r="F91">
        <f t="shared" si="4"/>
        <v>0</v>
      </c>
      <c r="G91">
        <f t="shared" si="5"/>
        <v>0</v>
      </c>
    </row>
    <row r="92" spans="4:7" x14ac:dyDescent="0.15">
      <c r="D92">
        <f t="shared" si="7"/>
        <v>90</v>
      </c>
      <c r="E92">
        <f t="shared" si="6"/>
        <v>-21.129627450073372</v>
      </c>
      <c r="F92">
        <f t="shared" si="4"/>
        <v>0</v>
      </c>
      <c r="G92">
        <f t="shared" si="5"/>
        <v>0</v>
      </c>
    </row>
    <row r="93" spans="4:7" x14ac:dyDescent="0.15">
      <c r="D93">
        <f t="shared" si="7"/>
        <v>91</v>
      </c>
      <c r="E93">
        <f t="shared" si="6"/>
        <v>-20.335931650922287</v>
      </c>
      <c r="F93">
        <f t="shared" si="4"/>
        <v>0</v>
      </c>
      <c r="G93">
        <f t="shared" si="5"/>
        <v>0</v>
      </c>
    </row>
    <row r="94" spans="4:7" x14ac:dyDescent="0.15">
      <c r="D94">
        <f t="shared" si="7"/>
        <v>92</v>
      </c>
      <c r="E94">
        <f t="shared" si="6"/>
        <v>-19.536041329991747</v>
      </c>
      <c r="F94">
        <f t="shared" si="4"/>
        <v>0</v>
      </c>
      <c r="G94">
        <f t="shared" si="5"/>
        <v>0</v>
      </c>
    </row>
    <row r="95" spans="4:7" x14ac:dyDescent="0.15">
      <c r="D95">
        <f t="shared" si="7"/>
        <v>93</v>
      </c>
      <c r="E95">
        <f t="shared" si="6"/>
        <v>-18.730200141622195</v>
      </c>
      <c r="F95">
        <f t="shared" si="4"/>
        <v>0</v>
      </c>
      <c r="G95">
        <f t="shared" si="5"/>
        <v>0</v>
      </c>
    </row>
    <row r="96" spans="4:7" x14ac:dyDescent="0.15">
      <c r="D96">
        <f t="shared" si="7"/>
        <v>94</v>
      </c>
      <c r="E96">
        <f t="shared" si="6"/>
        <v>-17.918653552845974</v>
      </c>
      <c r="F96">
        <f t="shared" si="4"/>
        <v>0</v>
      </c>
      <c r="G96">
        <f t="shared" si="5"/>
        <v>0</v>
      </c>
    </row>
    <row r="97" spans="4:7" x14ac:dyDescent="0.15">
      <c r="D97">
        <f t="shared" si="7"/>
        <v>95</v>
      </c>
      <c r="E97">
        <f t="shared" si="6"/>
        <v>-17.101648768615675</v>
      </c>
      <c r="F97">
        <f t="shared" si="4"/>
        <v>0</v>
      </c>
      <c r="G97">
        <f t="shared" si="5"/>
        <v>0</v>
      </c>
    </row>
    <row r="98" spans="4:7" x14ac:dyDescent="0.15">
      <c r="D98">
        <f t="shared" si="7"/>
        <v>96</v>
      </c>
      <c r="E98">
        <f t="shared" si="6"/>
        <v>-16.279434656503074</v>
      </c>
      <c r="F98">
        <f t="shared" si="4"/>
        <v>0</v>
      </c>
      <c r="G98">
        <f t="shared" si="5"/>
        <v>0</v>
      </c>
    </row>
    <row r="99" spans="4:7" x14ac:dyDescent="0.15">
      <c r="D99">
        <f t="shared" si="7"/>
        <v>97</v>
      </c>
      <c r="E99">
        <f t="shared" si="6"/>
        <v>-15.452261670891664</v>
      </c>
      <c r="F99">
        <f t="shared" si="4"/>
        <v>0</v>
      </c>
      <c r="G99">
        <f t="shared" si="5"/>
        <v>0</v>
      </c>
    </row>
    <row r="100" spans="4:7" x14ac:dyDescent="0.15">
      <c r="D100">
        <f t="shared" si="7"/>
        <v>98</v>
      </c>
      <c r="E100">
        <f t="shared" si="6"/>
        <v>-14.620381776685882</v>
      </c>
      <c r="F100">
        <f t="shared" si="4"/>
        <v>0</v>
      </c>
      <c r="G100">
        <f t="shared" si="5"/>
        <v>0</v>
      </c>
    </row>
    <row r="101" spans="4:7" x14ac:dyDescent="0.15">
      <c r="D101">
        <f t="shared" si="7"/>
        <v>99</v>
      </c>
      <c r="E101">
        <f t="shared" si="6"/>
        <v>-13.78404837256009</v>
      </c>
      <c r="F101">
        <f t="shared" si="4"/>
        <v>0</v>
      </c>
      <c r="G101">
        <f t="shared" si="5"/>
        <v>0</v>
      </c>
    </row>
    <row r="102" spans="4:7" x14ac:dyDescent="0.15">
      <c r="D102">
        <f t="shared" si="7"/>
        <v>100</v>
      </c>
      <c r="E102">
        <f t="shared" si="6"/>
        <v>-12.943516213770964</v>
      </c>
      <c r="F102">
        <f t="shared" si="4"/>
        <v>0</v>
      </c>
      <c r="G102">
        <f t="shared" si="5"/>
        <v>0</v>
      </c>
    </row>
    <row r="103" spans="4:7" x14ac:dyDescent="0.15">
      <c r="D103">
        <f t="shared" si="7"/>
        <v>101</v>
      </c>
      <c r="E103">
        <f t="shared" si="6"/>
        <v>-12.099041334556459</v>
      </c>
      <c r="F103">
        <f t="shared" si="4"/>
        <v>0</v>
      </c>
      <c r="G103">
        <f t="shared" si="5"/>
        <v>0</v>
      </c>
    </row>
    <row r="104" spans="4:7" x14ac:dyDescent="0.15">
      <c r="D104">
        <f t="shared" si="7"/>
        <v>102</v>
      </c>
      <c r="E104">
        <f t="shared" si="6"/>
        <v>-11.250880970145413</v>
      </c>
      <c r="F104">
        <f t="shared" si="4"/>
        <v>0</v>
      </c>
      <c r="G104">
        <f t="shared" si="5"/>
        <v>0</v>
      </c>
    </row>
    <row r="105" spans="4:7" x14ac:dyDescent="0.15">
      <c r="D105">
        <f t="shared" si="7"/>
        <v>103</v>
      </c>
      <c r="E105">
        <f t="shared" si="6"/>
        <v>-10.399293478401116</v>
      </c>
      <c r="F105">
        <f t="shared" si="4"/>
        <v>0</v>
      </c>
      <c r="G105">
        <f t="shared" si="5"/>
        <v>0</v>
      </c>
    </row>
    <row r="106" spans="4:7" x14ac:dyDescent="0.15">
      <c r="D106">
        <f t="shared" si="7"/>
        <v>104</v>
      </c>
      <c r="E106">
        <f t="shared" si="6"/>
        <v>-9.5445382611230674</v>
      </c>
      <c r="F106">
        <f t="shared" si="4"/>
        <v>0</v>
      </c>
      <c r="G106">
        <f t="shared" si="5"/>
        <v>0</v>
      </c>
    </row>
    <row r="107" spans="4:7" x14ac:dyDescent="0.15">
      <c r="D107">
        <f t="shared" si="7"/>
        <v>105</v>
      </c>
      <c r="E107">
        <f t="shared" si="6"/>
        <v>-8.6868756850306799</v>
      </c>
      <c r="F107">
        <f t="shared" si="4"/>
        <v>0</v>
      </c>
      <c r="G107">
        <f t="shared" si="5"/>
        <v>0</v>
      </c>
    </row>
    <row r="108" spans="4:7" x14ac:dyDescent="0.15">
      <c r="D108">
        <f t="shared" si="7"/>
        <v>106</v>
      </c>
      <c r="E108">
        <f t="shared" si="6"/>
        <v>-7.8265670024529808</v>
      </c>
      <c r="F108">
        <f t="shared" si="4"/>
        <v>0</v>
      </c>
      <c r="G108">
        <f t="shared" si="5"/>
        <v>0</v>
      </c>
    </row>
    <row r="109" spans="4:7" x14ac:dyDescent="0.15">
      <c r="D109">
        <f t="shared" si="7"/>
        <v>107</v>
      </c>
      <c r="E109">
        <f t="shared" si="6"/>
        <v>-6.9638742717486704</v>
      </c>
      <c r="F109">
        <f t="shared" si="4"/>
        <v>0</v>
      </c>
      <c r="G109">
        <f t="shared" si="5"/>
        <v>0</v>
      </c>
    </row>
    <row r="110" spans="4:7" x14ac:dyDescent="0.15">
      <c r="D110">
        <f t="shared" si="7"/>
        <v>108</v>
      </c>
      <c r="E110">
        <f t="shared" si="6"/>
        <v>-6.0990602774806222</v>
      </c>
      <c r="F110">
        <f t="shared" si="4"/>
        <v>0</v>
      </c>
      <c r="G110">
        <f t="shared" si="5"/>
        <v>0</v>
      </c>
    </row>
    <row r="111" spans="4:7" x14ac:dyDescent="0.15">
      <c r="D111">
        <f t="shared" si="7"/>
        <v>109</v>
      </c>
      <c r="E111">
        <f t="shared" si="6"/>
        <v>-5.2323884503691369</v>
      </c>
      <c r="F111">
        <f t="shared" si="4"/>
        <v>0</v>
      </c>
      <c r="G111">
        <f t="shared" si="5"/>
        <v>0</v>
      </c>
    </row>
    <row r="112" spans="4:7" x14ac:dyDescent="0.15">
      <c r="D112">
        <f t="shared" si="7"/>
        <v>110</v>
      </c>
      <c r="E112">
        <f t="shared" si="6"/>
        <v>-4.3641227870483652</v>
      </c>
      <c r="F112">
        <f t="shared" si="4"/>
        <v>0</v>
      </c>
      <c r="G112">
        <f t="shared" si="5"/>
        <v>0</v>
      </c>
    </row>
    <row r="113" spans="4:7" x14ac:dyDescent="0.15">
      <c r="D113">
        <f t="shared" si="7"/>
        <v>111</v>
      </c>
      <c r="E113">
        <f t="shared" si="6"/>
        <v>-3.4945277696504613</v>
      </c>
      <c r="F113">
        <f t="shared" si="4"/>
        <v>0</v>
      </c>
      <c r="G113">
        <f t="shared" si="5"/>
        <v>0</v>
      </c>
    </row>
    <row r="114" spans="4:7" x14ac:dyDescent="0.15">
      <c r="D114">
        <f t="shared" si="7"/>
        <v>112</v>
      </c>
      <c r="E114">
        <f t="shared" si="6"/>
        <v>-2.6238682852416724</v>
      </c>
      <c r="F114">
        <f t="shared" si="4"/>
        <v>0</v>
      </c>
      <c r="G114">
        <f t="shared" si="5"/>
        <v>0</v>
      </c>
    </row>
    <row r="115" spans="4:7" x14ac:dyDescent="0.15">
      <c r="D115">
        <f t="shared" si="7"/>
        <v>113</v>
      </c>
      <c r="E115">
        <f t="shared" si="6"/>
        <v>-1.7524095451352246</v>
      </c>
      <c r="F115">
        <f t="shared" si="4"/>
        <v>0</v>
      </c>
      <c r="G115">
        <f t="shared" si="5"/>
        <v>0</v>
      </c>
    </row>
    <row r="116" spans="4:7" x14ac:dyDescent="0.15">
      <c r="D116">
        <f t="shared" si="7"/>
        <v>114</v>
      </c>
      <c r="E116">
        <f t="shared" si="6"/>
        <v>-0.88041700410535217</v>
      </c>
      <c r="F116">
        <f t="shared" si="4"/>
        <v>0</v>
      </c>
      <c r="G116">
        <f t="shared" si="5"/>
        <v>0</v>
      </c>
    </row>
    <row r="117" spans="4:7" x14ac:dyDescent="0.15">
      <c r="D117">
        <f t="shared" si="7"/>
        <v>115</v>
      </c>
      <c r="E117">
        <f t="shared" si="6"/>
        <v>-8.1562795272289296E-3</v>
      </c>
      <c r="F117">
        <f t="shared" si="4"/>
        <v>0</v>
      </c>
      <c r="G117">
        <f t="shared" si="5"/>
        <v>0</v>
      </c>
    </row>
    <row r="118" spans="4:7" x14ac:dyDescent="0.15">
      <c r="D118">
        <f t="shared" si="7"/>
        <v>116</v>
      </c>
      <c r="E118">
        <f t="shared" si="6"/>
        <v>0.86410692953265666</v>
      </c>
      <c r="F118">
        <f t="shared" si="4"/>
        <v>0</v>
      </c>
      <c r="G118">
        <f t="shared" si="5"/>
        <v>0</v>
      </c>
    </row>
    <row r="119" spans="4:7" x14ac:dyDescent="0.15">
      <c r="D119">
        <f t="shared" si="7"/>
        <v>117</v>
      </c>
      <c r="E119">
        <f t="shared" si="6"/>
        <v>1.7361069232509925</v>
      </c>
      <c r="F119">
        <f t="shared" si="4"/>
        <v>0</v>
      </c>
      <c r="G119">
        <f t="shared" si="5"/>
        <v>0</v>
      </c>
    </row>
    <row r="120" spans="4:7" x14ac:dyDescent="0.15">
      <c r="D120">
        <f t="shared" si="7"/>
        <v>118</v>
      </c>
      <c r="E120">
        <f t="shared" si="6"/>
        <v>2.6075780819824605</v>
      </c>
      <c r="F120">
        <f t="shared" si="4"/>
        <v>0</v>
      </c>
      <c r="G120">
        <f t="shared" si="5"/>
        <v>0.60757808198246055</v>
      </c>
    </row>
    <row r="121" spans="4:7" x14ac:dyDescent="0.15">
      <c r="D121">
        <f t="shared" si="7"/>
        <v>119</v>
      </c>
      <c r="E121">
        <f t="shared" si="6"/>
        <v>3.4782549471700031</v>
      </c>
      <c r="F121">
        <f t="shared" si="4"/>
        <v>0</v>
      </c>
      <c r="G121">
        <f t="shared" si="5"/>
        <v>1.4782549471700031</v>
      </c>
    </row>
    <row r="122" spans="4:7" x14ac:dyDescent="0.15">
      <c r="D122">
        <f t="shared" si="7"/>
        <v>120</v>
      </c>
      <c r="E122">
        <f t="shared" si="6"/>
        <v>4.3478723022060066</v>
      </c>
      <c r="F122">
        <f t="shared" si="4"/>
        <v>0</v>
      </c>
      <c r="G122">
        <f t="shared" si="5"/>
        <v>2.3478723022060066</v>
      </c>
    </row>
    <row r="123" spans="4:7" x14ac:dyDescent="0.15">
      <c r="D123">
        <f t="shared" si="7"/>
        <v>121</v>
      </c>
      <c r="E123">
        <f t="shared" si="6"/>
        <v>5.2161652532199909</v>
      </c>
      <c r="F123">
        <f t="shared" si="4"/>
        <v>0</v>
      </c>
      <c r="G123">
        <f t="shared" si="5"/>
        <v>3.2161652532199909</v>
      </c>
    </row>
    <row r="124" spans="4:7" x14ac:dyDescent="0.15">
      <c r="D124">
        <f t="shared" si="7"/>
        <v>122</v>
      </c>
      <c r="E124">
        <f t="shared" si="6"/>
        <v>6.0828693097676947</v>
      </c>
      <c r="F124">
        <f t="shared" si="4"/>
        <v>0</v>
      </c>
      <c r="G124">
        <f t="shared" si="5"/>
        <v>4.0828693097676947</v>
      </c>
    </row>
    <row r="125" spans="4:7" x14ac:dyDescent="0.15">
      <c r="D125">
        <f t="shared" si="7"/>
        <v>123</v>
      </c>
      <c r="E125">
        <f t="shared" si="6"/>
        <v>6.9477204653975901</v>
      </c>
      <c r="F125">
        <f t="shared" si="4"/>
        <v>0</v>
      </c>
      <c r="G125">
        <f t="shared" si="5"/>
        <v>4.9477204653975901</v>
      </c>
    </row>
    <row r="126" spans="4:7" x14ac:dyDescent="0.15">
      <c r="D126">
        <f t="shared" si="7"/>
        <v>124</v>
      </c>
      <c r="E126">
        <f t="shared" si="6"/>
        <v>7.8104552780696199</v>
      </c>
      <c r="F126">
        <f t="shared" si="4"/>
        <v>0</v>
      </c>
      <c r="G126">
        <f t="shared" si="5"/>
        <v>5.8104552780696199</v>
      </c>
    </row>
    <row r="127" spans="4:7" x14ac:dyDescent="0.15">
      <c r="D127">
        <f t="shared" si="7"/>
        <v>125</v>
      </c>
      <c r="E127">
        <f t="shared" si="6"/>
        <v>8.6708109504023767</v>
      </c>
      <c r="F127">
        <f t="shared" si="4"/>
        <v>0</v>
      </c>
      <c r="G127">
        <f t="shared" si="5"/>
        <v>6.6708109504023767</v>
      </c>
    </row>
    <row r="128" spans="4:7" x14ac:dyDescent="0.15">
      <c r="D128">
        <f t="shared" si="7"/>
        <v>126</v>
      </c>
      <c r="E128">
        <f t="shared" si="6"/>
        <v>9.5285254097236276</v>
      </c>
      <c r="F128">
        <f t="shared" si="4"/>
        <v>0</v>
      </c>
      <c r="G128">
        <f t="shared" si="5"/>
        <v>7.5285254097236276</v>
      </c>
    </row>
    <row r="129" spans="4:7" x14ac:dyDescent="0.15">
      <c r="D129">
        <f t="shared" si="7"/>
        <v>127</v>
      </c>
      <c r="E129">
        <f t="shared" si="6"/>
        <v>10.383337387900177</v>
      </c>
      <c r="F129">
        <f t="shared" si="4"/>
        <v>0</v>
      </c>
      <c r="G129">
        <f t="shared" si="5"/>
        <v>8.3833373879001769</v>
      </c>
    </row>
    <row r="130" spans="4:7" x14ac:dyDescent="0.15">
      <c r="D130">
        <f t="shared" si="7"/>
        <v>128</v>
      </c>
      <c r="E130">
        <f t="shared" si="6"/>
        <v>11.234986500922709</v>
      </c>
      <c r="F130">
        <f t="shared" ref="F130:F193" si="8">IF($B$16&lt;IF($E130&lt;-$B$14,-$E130-$B$14,0),$B$16,IF($E130&lt;-$B$14,-$E130-$B$14,0))</f>
        <v>0</v>
      </c>
      <c r="G130">
        <f t="shared" ref="G130:G193" si="9">IF($B$16&lt;IF($B$15&lt;$E130,$E130-$B$15,0),$B$16,IF($B$15&lt;$E130,$E130-$B$15,0))</f>
        <v>9.2349865009227088</v>
      </c>
    </row>
    <row r="131" spans="4:7" x14ac:dyDescent="0.15">
      <c r="D131">
        <f t="shared" si="7"/>
        <v>129</v>
      </c>
      <c r="E131">
        <f t="shared" ref="E131:E194" si="10">-$B$7*(COS(D131*PI()/180)*SIN($B$6*PI()/180)+$B$4/$B$5*SIN(D131*PI()/180)*COS($B$6*PI()/180))</f>
        <v>12.083213328221296</v>
      </c>
      <c r="F131">
        <f t="shared" si="8"/>
        <v>0</v>
      </c>
      <c r="G131">
        <f t="shared" si="9"/>
        <v>10.083213328221296</v>
      </c>
    </row>
    <row r="132" spans="4:7" x14ac:dyDescent="0.15">
      <c r="D132">
        <f t="shared" ref="D132:D195" si="11">D131+1</f>
        <v>130</v>
      </c>
      <c r="E132">
        <f t="shared" si="10"/>
        <v>12.927759491687409</v>
      </c>
      <c r="F132">
        <f t="shared" si="8"/>
        <v>0</v>
      </c>
      <c r="G132">
        <f t="shared" si="9"/>
        <v>10.927759491687409</v>
      </c>
    </row>
    <row r="133" spans="4:7" x14ac:dyDescent="0.15">
      <c r="D133">
        <f t="shared" si="11"/>
        <v>131</v>
      </c>
      <c r="E133">
        <f t="shared" si="10"/>
        <v>13.768367734378344</v>
      </c>
      <c r="F133">
        <f t="shared" si="8"/>
        <v>0</v>
      </c>
      <c r="G133">
        <f t="shared" si="9"/>
        <v>11.768367734378344</v>
      </c>
    </row>
    <row r="134" spans="4:7" x14ac:dyDescent="0.15">
      <c r="D134">
        <f t="shared" si="11"/>
        <v>132</v>
      </c>
      <c r="E134">
        <f t="shared" si="10"/>
        <v>14.604781998880183</v>
      </c>
      <c r="F134">
        <f t="shared" si="8"/>
        <v>0</v>
      </c>
      <c r="G134">
        <f t="shared" si="9"/>
        <v>12.604781998880183</v>
      </c>
    </row>
    <row r="135" spans="4:7" x14ac:dyDescent="0.15">
      <c r="D135">
        <f t="shared" si="11"/>
        <v>133</v>
      </c>
      <c r="E135">
        <f t="shared" si="10"/>
        <v>15.436747505305469</v>
      </c>
      <c r="F135">
        <f t="shared" si="8"/>
        <v>0</v>
      </c>
      <c r="G135">
        <f t="shared" si="9"/>
        <v>13.436747505305469</v>
      </c>
    </row>
    <row r="136" spans="4:7" x14ac:dyDescent="0.15">
      <c r="D136">
        <f t="shared" si="11"/>
        <v>134</v>
      </c>
      <c r="E136">
        <f t="shared" si="10"/>
        <v>16.264010828901508</v>
      </c>
      <c r="F136">
        <f t="shared" si="8"/>
        <v>0</v>
      </c>
      <c r="G136">
        <f t="shared" si="9"/>
        <v>14.264010828901508</v>
      </c>
    </row>
    <row r="137" spans="4:7" x14ac:dyDescent="0.15">
      <c r="D137">
        <f t="shared" si="11"/>
        <v>135</v>
      </c>
      <c r="E137">
        <f t="shared" si="10"/>
        <v>17.086319977246077</v>
      </c>
      <c r="F137">
        <f t="shared" si="8"/>
        <v>0</v>
      </c>
      <c r="G137">
        <f t="shared" si="9"/>
        <v>15.086319977246077</v>
      </c>
    </row>
    <row r="138" spans="4:7" x14ac:dyDescent="0.15">
      <c r="D138">
        <f t="shared" si="11"/>
        <v>136</v>
      </c>
      <c r="E138">
        <f t="shared" si="10"/>
        <v>17.903424467006673</v>
      </c>
      <c r="F138">
        <f t="shared" si="8"/>
        <v>0</v>
      </c>
      <c r="G138">
        <f t="shared" si="9"/>
        <v>15.903424467006673</v>
      </c>
    </row>
    <row r="139" spans="4:7" x14ac:dyDescent="0.15">
      <c r="D139">
        <f t="shared" si="11"/>
        <v>137</v>
      </c>
      <c r="E139">
        <f t="shared" si="10"/>
        <v>18.715075400240234</v>
      </c>
      <c r="F139">
        <f t="shared" si="8"/>
        <v>0</v>
      </c>
      <c r="G139">
        <f t="shared" si="9"/>
        <v>16.715075400240234</v>
      </c>
    </row>
    <row r="140" spans="4:7" x14ac:dyDescent="0.15">
      <c r="D140">
        <f t="shared" si="11"/>
        <v>138</v>
      </c>
      <c r="E140">
        <f t="shared" si="10"/>
        <v>19.521025540209873</v>
      </c>
      <c r="F140">
        <f t="shared" si="8"/>
        <v>0</v>
      </c>
      <c r="G140">
        <f t="shared" si="9"/>
        <v>17.521025540209873</v>
      </c>
    </row>
    <row r="141" spans="4:7" x14ac:dyDescent="0.15">
      <c r="D141">
        <f t="shared" si="11"/>
        <v>139</v>
      </c>
      <c r="E141">
        <f t="shared" si="10"/>
        <v>20.321029386695571</v>
      </c>
      <c r="F141">
        <f t="shared" si="8"/>
        <v>0</v>
      </c>
      <c r="G141">
        <f t="shared" si="9"/>
        <v>18.321029386695571</v>
      </c>
    </row>
    <row r="142" spans="4:7" x14ac:dyDescent="0.15">
      <c r="D142">
        <f t="shared" si="11"/>
        <v>140</v>
      </c>
      <c r="E142">
        <f t="shared" si="10"/>
        <v>21.11484325077582</v>
      </c>
      <c r="F142">
        <f t="shared" si="8"/>
        <v>0</v>
      </c>
      <c r="G142">
        <f t="shared" si="9"/>
        <v>19.11484325077582</v>
      </c>
    </row>
    <row r="143" spans="4:7" x14ac:dyDescent="0.15">
      <c r="D143">
        <f t="shared" si="11"/>
        <v>141</v>
      </c>
      <c r="E143">
        <f t="shared" si="10"/>
        <v>21.902225329057806</v>
      </c>
      <c r="F143">
        <f t="shared" si="8"/>
        <v>0</v>
      </c>
      <c r="G143">
        <f t="shared" si="9"/>
        <v>19.902225329057806</v>
      </c>
    </row>
    <row r="144" spans="4:7" x14ac:dyDescent="0.15">
      <c r="D144">
        <f t="shared" si="11"/>
        <v>142</v>
      </c>
      <c r="E144">
        <f t="shared" si="10"/>
        <v>22.682935777332961</v>
      </c>
      <c r="F144">
        <f t="shared" si="8"/>
        <v>0</v>
      </c>
      <c r="G144">
        <f t="shared" si="9"/>
        <v>20.682935777332961</v>
      </c>
    </row>
    <row r="145" spans="4:7" x14ac:dyDescent="0.15">
      <c r="D145">
        <f t="shared" si="11"/>
        <v>143</v>
      </c>
      <c r="E145">
        <f t="shared" si="10"/>
        <v>23.456736783635815</v>
      </c>
      <c r="F145">
        <f t="shared" si="8"/>
        <v>0</v>
      </c>
      <c r="G145">
        <f t="shared" si="9"/>
        <v>21.456736783635815</v>
      </c>
    </row>
    <row r="146" spans="4:7" x14ac:dyDescent="0.15">
      <c r="D146">
        <f t="shared" si="11"/>
        <v>144</v>
      </c>
      <c r="E146">
        <f t="shared" si="10"/>
        <v>24.223392640683826</v>
      </c>
      <c r="F146">
        <f t="shared" si="8"/>
        <v>0</v>
      </c>
      <c r="G146">
        <f t="shared" si="9"/>
        <v>22.223392640683826</v>
      </c>
    </row>
    <row r="147" spans="4:7" x14ac:dyDescent="0.15">
      <c r="D147">
        <f t="shared" si="11"/>
        <v>145</v>
      </c>
      <c r="E147">
        <f t="shared" si="10"/>
        <v>24.982669817676221</v>
      </c>
      <c r="F147">
        <f t="shared" si="8"/>
        <v>0</v>
      </c>
      <c r="G147">
        <f t="shared" si="9"/>
        <v>22.982669817676221</v>
      </c>
    </row>
    <row r="148" spans="4:7" x14ac:dyDescent="0.15">
      <c r="D148">
        <f t="shared" si="11"/>
        <v>146</v>
      </c>
      <c r="E148">
        <f t="shared" si="10"/>
        <v>25.734337031429614</v>
      </c>
      <c r="F148">
        <f t="shared" si="8"/>
        <v>0</v>
      </c>
      <c r="G148">
        <f t="shared" si="9"/>
        <v>23.734337031429614</v>
      </c>
    </row>
    <row r="149" spans="4:7" x14ac:dyDescent="0.15">
      <c r="D149">
        <f t="shared" si="11"/>
        <v>147</v>
      </c>
      <c r="E149">
        <f t="shared" si="10"/>
        <v>26.478165316829113</v>
      </c>
      <c r="F149">
        <f t="shared" si="8"/>
        <v>0</v>
      </c>
      <c r="G149">
        <f t="shared" si="9"/>
        <v>24.478165316829113</v>
      </c>
    </row>
    <row r="150" spans="4:7" x14ac:dyDescent="0.15">
      <c r="D150">
        <f t="shared" si="11"/>
        <v>148</v>
      </c>
      <c r="E150">
        <f t="shared" si="10"/>
        <v>27.213928096573333</v>
      </c>
      <c r="F150">
        <f t="shared" si="8"/>
        <v>0</v>
      </c>
      <c r="G150">
        <f t="shared" si="9"/>
        <v>25.213928096573333</v>
      </c>
    </row>
    <row r="151" spans="4:7" x14ac:dyDescent="0.15">
      <c r="D151">
        <f t="shared" si="11"/>
        <v>149</v>
      </c>
      <c r="E151">
        <f t="shared" si="10"/>
        <v>27.941401250192108</v>
      </c>
      <c r="F151">
        <f t="shared" si="8"/>
        <v>0</v>
      </c>
      <c r="G151">
        <f t="shared" si="9"/>
        <v>25.941401250192108</v>
      </c>
    </row>
    <row r="152" spans="4:7" x14ac:dyDescent="0.15">
      <c r="D152">
        <f t="shared" si="11"/>
        <v>150</v>
      </c>
      <c r="E152">
        <f t="shared" si="10"/>
        <v>28.66036318231566</v>
      </c>
      <c r="F152">
        <f t="shared" si="8"/>
        <v>0</v>
      </c>
      <c r="G152">
        <f t="shared" si="9"/>
        <v>26.66036318231566</v>
      </c>
    </row>
    <row r="153" spans="4:7" x14ac:dyDescent="0.15">
      <c r="D153">
        <f t="shared" si="11"/>
        <v>151</v>
      </c>
      <c r="E153">
        <f t="shared" si="10"/>
        <v>29.370594890174676</v>
      </c>
      <c r="F153">
        <f t="shared" si="8"/>
        <v>0</v>
      </c>
      <c r="G153">
        <f t="shared" si="9"/>
        <v>27.370594890174676</v>
      </c>
    </row>
    <row r="154" spans="4:7" x14ac:dyDescent="0.15">
      <c r="D154">
        <f t="shared" si="11"/>
        <v>152</v>
      </c>
      <c r="E154">
        <f t="shared" si="10"/>
        <v>30.071880030310812</v>
      </c>
      <c r="F154">
        <f t="shared" si="8"/>
        <v>0</v>
      </c>
      <c r="G154">
        <f t="shared" si="9"/>
        <v>28.071880030310812</v>
      </c>
    </row>
    <row r="155" spans="4:7" x14ac:dyDescent="0.15">
      <c r="D155">
        <f t="shared" si="11"/>
        <v>153</v>
      </c>
      <c r="E155">
        <f t="shared" si="10"/>
        <v>30.764004984476887</v>
      </c>
      <c r="F155">
        <f t="shared" si="8"/>
        <v>0</v>
      </c>
      <c r="G155">
        <f t="shared" si="9"/>
        <v>28.764004984476887</v>
      </c>
    </row>
    <row r="156" spans="4:7" x14ac:dyDescent="0.15">
      <c r="D156">
        <f t="shared" si="11"/>
        <v>154</v>
      </c>
      <c r="E156">
        <f t="shared" si="10"/>
        <v>31.44675892470708</v>
      </c>
      <c r="F156">
        <f t="shared" si="8"/>
        <v>0</v>
      </c>
      <c r="G156">
        <f t="shared" si="9"/>
        <v>29.44675892470708</v>
      </c>
    </row>
    <row r="157" spans="4:7" x14ac:dyDescent="0.15">
      <c r="D157">
        <f t="shared" si="11"/>
        <v>155</v>
      </c>
      <c r="E157">
        <f t="shared" si="10"/>
        <v>32.119933877537207</v>
      </c>
      <c r="F157">
        <f t="shared" si="8"/>
        <v>0</v>
      </c>
      <c r="G157">
        <f t="shared" si="9"/>
        <v>30.119933877537207</v>
      </c>
    </row>
    <row r="158" spans="4:7" x14ac:dyDescent="0.15">
      <c r="D158">
        <f t="shared" si="11"/>
        <v>156</v>
      </c>
      <c r="E158">
        <f t="shared" si="10"/>
        <v>32.78332478735544</v>
      </c>
      <c r="F158">
        <f t="shared" si="8"/>
        <v>0</v>
      </c>
      <c r="G158">
        <f t="shared" si="9"/>
        <v>30.78332478735544</v>
      </c>
    </row>
    <row r="159" spans="4:7" x14ac:dyDescent="0.15">
      <c r="D159">
        <f t="shared" si="11"/>
        <v>157</v>
      </c>
      <c r="E159">
        <f t="shared" si="10"/>
        <v>33.436729578864252</v>
      </c>
      <c r="F159">
        <f t="shared" si="8"/>
        <v>0</v>
      </c>
      <c r="G159">
        <f t="shared" si="9"/>
        <v>31.436729578864252</v>
      </c>
    </row>
    <row r="160" spans="4:7" x14ac:dyDescent="0.15">
      <c r="D160">
        <f t="shared" si="11"/>
        <v>158</v>
      </c>
      <c r="E160">
        <f t="shared" si="10"/>
        <v>34.079949218634482</v>
      </c>
      <c r="F160">
        <f t="shared" si="8"/>
        <v>0</v>
      </c>
      <c r="G160">
        <f t="shared" si="9"/>
        <v>32.079949218634482</v>
      </c>
    </row>
    <row r="161" spans="4:7" x14ac:dyDescent="0.15">
      <c r="D161">
        <f t="shared" si="11"/>
        <v>159</v>
      </c>
      <c r="E161">
        <f t="shared" si="10"/>
        <v>34.712787775732828</v>
      </c>
      <c r="F161">
        <f t="shared" si="8"/>
        <v>0</v>
      </c>
      <c r="G161">
        <f t="shared" si="9"/>
        <v>32.712787775732828</v>
      </c>
    </row>
    <row r="162" spans="4:7" x14ac:dyDescent="0.15">
      <c r="D162">
        <f t="shared" si="11"/>
        <v>160</v>
      </c>
      <c r="E162">
        <f t="shared" si="10"/>
        <v>35.335052481404354</v>
      </c>
      <c r="F162">
        <f t="shared" si="8"/>
        <v>0</v>
      </c>
      <c r="G162">
        <f t="shared" si="9"/>
        <v>33.335052481404354</v>
      </c>
    </row>
    <row r="163" spans="4:7" x14ac:dyDescent="0.15">
      <c r="D163">
        <f t="shared" si="11"/>
        <v>161</v>
      </c>
      <c r="E163">
        <f t="shared" si="10"/>
        <v>35.946553787791707</v>
      </c>
      <c r="F163">
        <f t="shared" si="8"/>
        <v>0</v>
      </c>
      <c r="G163">
        <f t="shared" si="9"/>
        <v>33.946553787791707</v>
      </c>
    </row>
    <row r="164" spans="4:7" x14ac:dyDescent="0.15">
      <c r="D164">
        <f t="shared" si="11"/>
        <v>162</v>
      </c>
      <c r="E164">
        <f t="shared" si="10"/>
        <v>36.547105425673216</v>
      </c>
      <c r="F164">
        <f t="shared" si="8"/>
        <v>0</v>
      </c>
      <c r="G164">
        <f t="shared" si="9"/>
        <v>34.547105425673216</v>
      </c>
    </row>
    <row r="165" spans="4:7" x14ac:dyDescent="0.15">
      <c r="D165">
        <f t="shared" si="11"/>
        <v>163</v>
      </c>
      <c r="E165">
        <f t="shared" si="10"/>
        <v>37.136524461202299</v>
      </c>
      <c r="F165">
        <f t="shared" si="8"/>
        <v>0</v>
      </c>
      <c r="G165">
        <f t="shared" si="9"/>
        <v>35.136524461202299</v>
      </c>
    </row>
    <row r="166" spans="4:7" x14ac:dyDescent="0.15">
      <c r="D166">
        <f t="shared" si="11"/>
        <v>164</v>
      </c>
      <c r="E166">
        <f t="shared" si="10"/>
        <v>37.714631351630914</v>
      </c>
      <c r="F166">
        <f t="shared" si="8"/>
        <v>0</v>
      </c>
      <c r="G166">
        <f t="shared" si="9"/>
        <v>35.714631351630914</v>
      </c>
    </row>
    <row r="167" spans="4:7" x14ac:dyDescent="0.15">
      <c r="D167">
        <f t="shared" si="11"/>
        <v>165</v>
      </c>
      <c r="E167">
        <f t="shared" si="10"/>
        <v>38.281249999999986</v>
      </c>
      <c r="F167">
        <f t="shared" si="8"/>
        <v>0</v>
      </c>
      <c r="G167">
        <f t="shared" si="9"/>
        <v>36.281249999999986</v>
      </c>
    </row>
    <row r="168" spans="4:7" x14ac:dyDescent="0.15">
      <c r="D168">
        <f t="shared" si="11"/>
        <v>166</v>
      </c>
      <c r="E168">
        <f t="shared" si="10"/>
        <v>38.836207808780273</v>
      </c>
      <c r="F168">
        <f t="shared" si="8"/>
        <v>0</v>
      </c>
      <c r="G168">
        <f t="shared" si="9"/>
        <v>36.836207808780273</v>
      </c>
    </row>
    <row r="169" spans="4:7" x14ac:dyDescent="0.15">
      <c r="D169">
        <f t="shared" si="11"/>
        <v>167</v>
      </c>
      <c r="E169">
        <f t="shared" si="10"/>
        <v>39.379335732447196</v>
      </c>
      <c r="F169">
        <f t="shared" si="8"/>
        <v>0</v>
      </c>
      <c r="G169">
        <f t="shared" si="9"/>
        <v>37.379335732447196</v>
      </c>
    </row>
    <row r="170" spans="4:7" x14ac:dyDescent="0.15">
      <c r="D170">
        <f t="shared" si="11"/>
        <v>168</v>
      </c>
      <c r="E170">
        <f t="shared" si="10"/>
        <v>39.910468328973835</v>
      </c>
      <c r="F170">
        <f t="shared" si="8"/>
        <v>0</v>
      </c>
      <c r="G170">
        <f t="shared" si="9"/>
        <v>37.910468328973835</v>
      </c>
    </row>
    <row r="171" spans="4:7" x14ac:dyDescent="0.15">
      <c r="D171">
        <f t="shared" si="11"/>
        <v>169</v>
      </c>
      <c r="E171">
        <f t="shared" si="10"/>
        <v>40.429443810226068</v>
      </c>
      <c r="F171">
        <f t="shared" si="8"/>
        <v>0</v>
      </c>
      <c r="G171">
        <f t="shared" si="9"/>
        <v>38.429443810226068</v>
      </c>
    </row>
    <row r="172" spans="4:7" x14ac:dyDescent="0.15">
      <c r="D172">
        <f t="shared" si="11"/>
        <v>170</v>
      </c>
      <c r="E172">
        <f t="shared" si="10"/>
        <v>40.936104091244893</v>
      </c>
      <c r="F172">
        <f t="shared" si="8"/>
        <v>0</v>
      </c>
      <c r="G172">
        <f t="shared" si="9"/>
        <v>38.936104091244893</v>
      </c>
    </row>
    <row r="173" spans="4:7" x14ac:dyDescent="0.15">
      <c r="D173">
        <f t="shared" si="11"/>
        <v>171</v>
      </c>
      <c r="E173">
        <f t="shared" si="10"/>
        <v>41.430294838400584</v>
      </c>
      <c r="F173">
        <f t="shared" si="8"/>
        <v>0</v>
      </c>
      <c r="G173">
        <f t="shared" si="9"/>
        <v>39.430294838400584</v>
      </c>
    </row>
    <row r="174" spans="4:7" x14ac:dyDescent="0.15">
      <c r="D174">
        <f t="shared" si="11"/>
        <v>172</v>
      </c>
      <c r="E174">
        <f t="shared" si="10"/>
        <v>41.911865516404212</v>
      </c>
      <c r="F174">
        <f t="shared" si="8"/>
        <v>0</v>
      </c>
      <c r="G174">
        <f t="shared" si="9"/>
        <v>39.911865516404212</v>
      </c>
    </row>
    <row r="175" spans="4:7" x14ac:dyDescent="0.15">
      <c r="D175">
        <f t="shared" si="11"/>
        <v>173</v>
      </c>
      <c r="E175">
        <f t="shared" si="10"/>
        <v>42.380669434162193</v>
      </c>
      <c r="F175">
        <f t="shared" si="8"/>
        <v>0</v>
      </c>
      <c r="G175">
        <f t="shared" si="9"/>
        <v>40.380669434162193</v>
      </c>
    </row>
    <row r="176" spans="4:7" x14ac:dyDescent="0.15">
      <c r="D176">
        <f t="shared" si="11"/>
        <v>174</v>
      </c>
      <c r="E176">
        <f t="shared" si="10"/>
        <v>42.836563789459774</v>
      </c>
      <c r="F176">
        <f t="shared" si="8"/>
        <v>0</v>
      </c>
      <c r="G176">
        <f t="shared" si="9"/>
        <v>40.836563789459774</v>
      </c>
    </row>
    <row r="177" spans="4:7" x14ac:dyDescent="0.15">
      <c r="D177">
        <f t="shared" si="11"/>
        <v>175</v>
      </c>
      <c r="E177">
        <f t="shared" si="10"/>
        <v>43.279409712459959</v>
      </c>
      <c r="F177">
        <f t="shared" si="8"/>
        <v>0</v>
      </c>
      <c r="G177">
        <f t="shared" si="9"/>
        <v>41.279409712459959</v>
      </c>
    </row>
    <row r="178" spans="4:7" x14ac:dyDescent="0.15">
      <c r="D178">
        <f t="shared" si="11"/>
        <v>176</v>
      </c>
      <c r="E178">
        <f t="shared" si="10"/>
        <v>43.709072308004679</v>
      </c>
      <c r="F178">
        <f t="shared" si="8"/>
        <v>0</v>
      </c>
      <c r="G178">
        <f t="shared" si="9"/>
        <v>41.709072308004679</v>
      </c>
    </row>
    <row r="179" spans="4:7" x14ac:dyDescent="0.15">
      <c r="D179">
        <f t="shared" si="11"/>
        <v>177</v>
      </c>
      <c r="E179">
        <f t="shared" si="10"/>
        <v>44.125420696705099</v>
      </c>
      <c r="F179">
        <f t="shared" si="8"/>
        <v>0</v>
      </c>
      <c r="G179">
        <f t="shared" si="9"/>
        <v>42.125420696705099</v>
      </c>
    </row>
    <row r="180" spans="4:7" x14ac:dyDescent="0.15">
      <c r="D180">
        <f t="shared" si="11"/>
        <v>178</v>
      </c>
      <c r="E180">
        <f t="shared" si="10"/>
        <v>44.528328054808753</v>
      </c>
      <c r="F180">
        <f t="shared" si="8"/>
        <v>0</v>
      </c>
      <c r="G180">
        <f t="shared" si="9"/>
        <v>42.528328054808753</v>
      </c>
    </row>
    <row r="181" spans="4:7" x14ac:dyDescent="0.15">
      <c r="D181">
        <f t="shared" si="11"/>
        <v>179</v>
      </c>
      <c r="E181">
        <f t="shared" si="10"/>
        <v>44.917671652831288</v>
      </c>
      <c r="F181">
        <f t="shared" si="8"/>
        <v>0</v>
      </c>
      <c r="G181">
        <f t="shared" si="9"/>
        <v>42.917671652831288</v>
      </c>
    </row>
    <row r="182" spans="4:7" x14ac:dyDescent="0.15">
      <c r="D182">
        <f t="shared" si="11"/>
        <v>180</v>
      </c>
      <c r="E182">
        <f t="shared" si="10"/>
        <v>45.29333289294113</v>
      </c>
      <c r="F182">
        <f t="shared" si="8"/>
        <v>0</v>
      </c>
      <c r="G182">
        <f t="shared" si="9"/>
        <v>43.29333289294113</v>
      </c>
    </row>
    <row r="183" spans="4:7" x14ac:dyDescent="0.15">
      <c r="D183">
        <f t="shared" si="11"/>
        <v>181</v>
      </c>
      <c r="E183">
        <f t="shared" si="10"/>
        <v>45.655197345085412</v>
      </c>
      <c r="F183">
        <f t="shared" si="8"/>
        <v>0</v>
      </c>
      <c r="G183">
        <f t="shared" si="9"/>
        <v>43.655197345085412</v>
      </c>
    </row>
    <row r="184" spans="4:7" x14ac:dyDescent="0.15">
      <c r="D184">
        <f t="shared" si="11"/>
        <v>182</v>
      </c>
      <c r="E184">
        <f t="shared" si="10"/>
        <v>46.003154781846561</v>
      </c>
      <c r="F184">
        <f t="shared" si="8"/>
        <v>0</v>
      </c>
      <c r="G184">
        <f t="shared" si="9"/>
        <v>44.003154781846561</v>
      </c>
    </row>
    <row r="185" spans="4:7" x14ac:dyDescent="0.15">
      <c r="D185">
        <f t="shared" si="11"/>
        <v>183</v>
      </c>
      <c r="E185">
        <f t="shared" si="10"/>
        <v>46.337099212018579</v>
      </c>
      <c r="F185">
        <f t="shared" si="8"/>
        <v>0</v>
      </c>
      <c r="G185">
        <f t="shared" si="9"/>
        <v>44.337099212018579</v>
      </c>
    </row>
    <row r="186" spans="4:7" x14ac:dyDescent="0.15">
      <c r="D186">
        <f t="shared" si="11"/>
        <v>184</v>
      </c>
      <c r="E186">
        <f t="shared" si="10"/>
        <v>46.656928912893058</v>
      </c>
      <c r="F186">
        <f t="shared" si="8"/>
        <v>0</v>
      </c>
      <c r="G186">
        <f t="shared" si="9"/>
        <v>44.656928912893058</v>
      </c>
    </row>
    <row r="187" spans="4:7" x14ac:dyDescent="0.15">
      <c r="D187">
        <f t="shared" si="11"/>
        <v>185</v>
      </c>
      <c r="E187">
        <f t="shared" si="10"/>
        <v>46.96254646124487</v>
      </c>
      <c r="F187">
        <f t="shared" si="8"/>
        <v>0</v>
      </c>
      <c r="G187">
        <f t="shared" si="9"/>
        <v>44.96254646124487</v>
      </c>
    </row>
    <row r="188" spans="4:7" x14ac:dyDescent="0.15">
      <c r="D188">
        <f t="shared" si="11"/>
        <v>186</v>
      </c>
      <c r="E188">
        <f t="shared" si="10"/>
        <v>47.253858763008161</v>
      </c>
      <c r="F188">
        <f t="shared" si="8"/>
        <v>0</v>
      </c>
      <c r="G188">
        <f t="shared" si="9"/>
        <v>45.253858763008161</v>
      </c>
    </row>
    <row r="189" spans="4:7" x14ac:dyDescent="0.15">
      <c r="D189">
        <f t="shared" si="11"/>
        <v>187</v>
      </c>
      <c r="E189">
        <f t="shared" si="10"/>
        <v>47.53077708163385</v>
      </c>
      <c r="F189">
        <f t="shared" si="8"/>
        <v>0</v>
      </c>
      <c r="G189">
        <f t="shared" si="9"/>
        <v>45.53077708163385</v>
      </c>
    </row>
    <row r="190" spans="4:7" x14ac:dyDescent="0.15">
      <c r="D190">
        <f t="shared" si="11"/>
        <v>188</v>
      </c>
      <c r="E190">
        <f t="shared" si="10"/>
        <v>47.793217065119485</v>
      </c>
      <c r="F190">
        <f t="shared" si="8"/>
        <v>0</v>
      </c>
      <c r="G190">
        <f t="shared" si="9"/>
        <v>45.793217065119485</v>
      </c>
    </row>
    <row r="191" spans="4:7" x14ac:dyDescent="0.15">
      <c r="D191">
        <f t="shared" si="11"/>
        <v>189</v>
      </c>
      <c r="E191">
        <f t="shared" si="10"/>
        <v>48.041098771703801</v>
      </c>
      <c r="F191">
        <f t="shared" si="8"/>
        <v>0</v>
      </c>
      <c r="G191">
        <f t="shared" si="9"/>
        <v>46.041098771703801</v>
      </c>
    </row>
    <row r="192" spans="4:7" x14ac:dyDescent="0.15">
      <c r="D192">
        <f t="shared" si="11"/>
        <v>190</v>
      </c>
      <c r="E192">
        <f t="shared" si="10"/>
        <v>48.27434669421767</v>
      </c>
      <c r="F192">
        <f t="shared" si="8"/>
        <v>0</v>
      </c>
      <c r="G192">
        <f t="shared" si="9"/>
        <v>46.27434669421767</v>
      </c>
    </row>
    <row r="193" spans="4:7" x14ac:dyDescent="0.15">
      <c r="D193">
        <f t="shared" si="11"/>
        <v>191</v>
      </c>
      <c r="E193">
        <f t="shared" si="10"/>
        <v>48.492889783084401</v>
      </c>
      <c r="F193">
        <f t="shared" si="8"/>
        <v>0</v>
      </c>
      <c r="G193">
        <f t="shared" si="9"/>
        <v>46.492889783084401</v>
      </c>
    </row>
    <row r="194" spans="4:7" x14ac:dyDescent="0.15">
      <c r="D194">
        <f t="shared" si="11"/>
        <v>192</v>
      </c>
      <c r="E194">
        <f t="shared" si="10"/>
        <v>48.696661467962016</v>
      </c>
      <c r="F194">
        <f t="shared" ref="F194:F257" si="12">IF($B$16&lt;IF($E194&lt;-$B$14,-$E194-$B$14,0),$B$16,IF($E194&lt;-$B$14,-$E194-$B$14,0))</f>
        <v>0</v>
      </c>
      <c r="G194">
        <f t="shared" ref="G194:G257" si="13">IF($B$16&lt;IF($B$15&lt;$E194,$E194-$B$15,0),$B$16,IF($B$15&lt;$E194,$E194-$B$15,0))</f>
        <v>46.696661467962016</v>
      </c>
    </row>
    <row r="195" spans="4:7" x14ac:dyDescent="0.15">
      <c r="D195">
        <f t="shared" si="11"/>
        <v>193</v>
      </c>
      <c r="E195">
        <f t="shared" ref="E195:E258" si="14">-$B$7*(COS(D195*PI()/180)*SIN($B$6*PI()/180)+$B$4/$B$5*SIN(D195*PI()/180)*COS($B$6*PI()/180))</f>
        <v>48.885599678021343</v>
      </c>
      <c r="F195">
        <f t="shared" si="12"/>
        <v>0</v>
      </c>
      <c r="G195">
        <f t="shared" si="13"/>
        <v>46.885599678021343</v>
      </c>
    </row>
    <row r="196" spans="4:7" x14ac:dyDescent="0.15">
      <c r="D196">
        <f t="shared" ref="D196:D259" si="15">D195+1</f>
        <v>194</v>
      </c>
      <c r="E196">
        <f t="shared" si="14"/>
        <v>49.059646860853313</v>
      </c>
      <c r="F196">
        <f t="shared" si="12"/>
        <v>0</v>
      </c>
      <c r="G196">
        <f t="shared" si="13"/>
        <v>47.059646860853313</v>
      </c>
    </row>
    <row r="197" spans="4:7" x14ac:dyDescent="0.15">
      <c r="D197">
        <f t="shared" si="15"/>
        <v>195</v>
      </c>
      <c r="E197">
        <f t="shared" si="14"/>
        <v>49.218749999999993</v>
      </c>
      <c r="F197">
        <f t="shared" si="12"/>
        <v>0</v>
      </c>
      <c r="G197">
        <f t="shared" si="13"/>
        <v>47.218749999999993</v>
      </c>
    </row>
    <row r="198" spans="4:7" x14ac:dyDescent="0.15">
      <c r="D198">
        <f t="shared" si="15"/>
        <v>196</v>
      </c>
      <c r="E198">
        <f t="shared" si="14"/>
        <v>49.362860631103942</v>
      </c>
      <c r="F198">
        <f t="shared" si="12"/>
        <v>0</v>
      </c>
      <c r="G198">
        <f t="shared" si="13"/>
        <v>47.362860631103942</v>
      </c>
    </row>
    <row r="199" spans="4:7" x14ac:dyDescent="0.15">
      <c r="D199">
        <f t="shared" si="15"/>
        <v>197</v>
      </c>
      <c r="E199">
        <f t="shared" si="14"/>
        <v>49.491934856670873</v>
      </c>
      <c r="F199">
        <f t="shared" si="12"/>
        <v>0</v>
      </c>
      <c r="G199">
        <f t="shared" si="13"/>
        <v>47.491934856670873</v>
      </c>
    </row>
    <row r="200" spans="4:7" x14ac:dyDescent="0.15">
      <c r="D200">
        <f t="shared" si="15"/>
        <v>198</v>
      </c>
      <c r="E200">
        <f t="shared" si="14"/>
        <v>49.605933359441345</v>
      </c>
      <c r="F200">
        <f t="shared" si="12"/>
        <v>0</v>
      </c>
      <c r="G200">
        <f t="shared" si="13"/>
        <v>47.605933359441345</v>
      </c>
    </row>
    <row r="201" spans="4:7" x14ac:dyDescent="0.15">
      <c r="D201">
        <f t="shared" si="15"/>
        <v>199</v>
      </c>
      <c r="E201">
        <f t="shared" si="14"/>
        <v>49.704821414367046</v>
      </c>
      <c r="F201">
        <f t="shared" si="12"/>
        <v>0</v>
      </c>
      <c r="G201">
        <f t="shared" si="13"/>
        <v>47.704821414367046</v>
      </c>
    </row>
    <row r="202" spans="4:7" x14ac:dyDescent="0.15">
      <c r="D202">
        <f t="shared" si="15"/>
        <v>200</v>
      </c>
      <c r="E202">
        <f t="shared" si="14"/>
        <v>49.788568899188519</v>
      </c>
      <c r="F202">
        <f t="shared" si="12"/>
        <v>0</v>
      </c>
      <c r="G202">
        <f t="shared" si="13"/>
        <v>47.788568899188519</v>
      </c>
    </row>
    <row r="203" spans="4:7" x14ac:dyDescent="0.15">
      <c r="D203">
        <f t="shared" si="15"/>
        <v>201</v>
      </c>
      <c r="E203">
        <f t="shared" si="14"/>
        <v>49.857150303610609</v>
      </c>
      <c r="F203">
        <f t="shared" si="12"/>
        <v>0</v>
      </c>
      <c r="G203">
        <f t="shared" si="13"/>
        <v>47.857150303610609</v>
      </c>
    </row>
    <row r="204" spans="4:7" x14ac:dyDescent="0.15">
      <c r="D204">
        <f t="shared" si="15"/>
        <v>202</v>
      </c>
      <c r="E204">
        <f t="shared" si="14"/>
        <v>49.910544737073153</v>
      </c>
      <c r="F204">
        <f t="shared" si="12"/>
        <v>0</v>
      </c>
      <c r="G204">
        <f t="shared" si="13"/>
        <v>47.910544737073153</v>
      </c>
    </row>
    <row r="205" spans="4:7" x14ac:dyDescent="0.15">
      <c r="D205">
        <f t="shared" si="15"/>
        <v>203</v>
      </c>
      <c r="E205">
        <f t="shared" si="14"/>
        <v>49.94873593511447</v>
      </c>
      <c r="F205">
        <f t="shared" si="12"/>
        <v>0</v>
      </c>
      <c r="G205">
        <f t="shared" si="13"/>
        <v>47.94873593511447</v>
      </c>
    </row>
    <row r="206" spans="4:7" x14ac:dyDescent="0.15">
      <c r="D206">
        <f t="shared" si="15"/>
        <v>204</v>
      </c>
      <c r="E206">
        <f t="shared" si="14"/>
        <v>49.971712264325703</v>
      </c>
      <c r="F206">
        <f t="shared" si="12"/>
        <v>0</v>
      </c>
      <c r="G206">
        <f t="shared" si="13"/>
        <v>47.971712264325703</v>
      </c>
    </row>
    <row r="207" spans="4:7" x14ac:dyDescent="0.15">
      <c r="D207">
        <f t="shared" si="15"/>
        <v>205</v>
      </c>
      <c r="E207">
        <f t="shared" si="14"/>
        <v>49.979466725894362</v>
      </c>
      <c r="F207">
        <f t="shared" si="12"/>
        <v>0</v>
      </c>
      <c r="G207">
        <f t="shared" si="13"/>
        <v>47.979466725894362</v>
      </c>
    </row>
    <row r="208" spans="4:7" x14ac:dyDescent="0.15">
      <c r="D208">
        <f t="shared" si="15"/>
        <v>206</v>
      </c>
      <c r="E208">
        <f t="shared" si="14"/>
        <v>49.971996957736344</v>
      </c>
      <c r="F208">
        <f t="shared" si="12"/>
        <v>0</v>
      </c>
      <c r="G208">
        <f t="shared" si="13"/>
        <v>47.971996957736344</v>
      </c>
    </row>
    <row r="209" spans="4:7" x14ac:dyDescent="0.15">
      <c r="D209">
        <f t="shared" si="15"/>
        <v>207</v>
      </c>
      <c r="E209">
        <f t="shared" si="14"/>
        <v>49.949305235215398</v>
      </c>
      <c r="F209">
        <f t="shared" si="12"/>
        <v>0</v>
      </c>
      <c r="G209">
        <f t="shared" si="13"/>
        <v>47.949305235215398</v>
      </c>
    </row>
    <row r="210" spans="4:7" x14ac:dyDescent="0.15">
      <c r="D210">
        <f t="shared" si="15"/>
        <v>208</v>
      </c>
      <c r="E210">
        <f t="shared" si="14"/>
        <v>49.911398470450031</v>
      </c>
      <c r="F210">
        <f t="shared" si="12"/>
        <v>0</v>
      </c>
      <c r="G210">
        <f t="shared" si="13"/>
        <v>47.911398470450031</v>
      </c>
    </row>
    <row r="211" spans="4:7" x14ac:dyDescent="0.15">
      <c r="D211">
        <f t="shared" si="15"/>
        <v>209</v>
      </c>
      <c r="E211">
        <f t="shared" si="14"/>
        <v>49.858288210207988</v>
      </c>
      <c r="F211">
        <f t="shared" si="12"/>
        <v>0</v>
      </c>
      <c r="G211">
        <f t="shared" si="13"/>
        <v>47.858288210207988</v>
      </c>
    </row>
    <row r="212" spans="4:7" x14ac:dyDescent="0.15">
      <c r="D212">
        <f t="shared" si="15"/>
        <v>210</v>
      </c>
      <c r="E212">
        <f t="shared" si="14"/>
        <v>49.789990632389028</v>
      </c>
      <c r="F212">
        <f t="shared" si="12"/>
        <v>0</v>
      </c>
      <c r="G212">
        <f t="shared" si="13"/>
        <v>47.789990632389028</v>
      </c>
    </row>
    <row r="213" spans="4:7" x14ac:dyDescent="0.15">
      <c r="D213">
        <f t="shared" si="15"/>
        <v>211</v>
      </c>
      <c r="E213">
        <f t="shared" si="14"/>
        <v>49.70652654109697</v>
      </c>
      <c r="F213">
        <f t="shared" si="12"/>
        <v>0</v>
      </c>
      <c r="G213">
        <f t="shared" si="13"/>
        <v>47.70652654109697</v>
      </c>
    </row>
    <row r="214" spans="4:7" x14ac:dyDescent="0.15">
      <c r="D214">
        <f t="shared" si="15"/>
        <v>212</v>
      </c>
      <c r="E214">
        <f t="shared" si="14"/>
        <v>49.607921360302562</v>
      </c>
      <c r="F214">
        <f t="shared" si="12"/>
        <v>0</v>
      </c>
      <c r="G214">
        <f t="shared" si="13"/>
        <v>47.607921360302562</v>
      </c>
    </row>
    <row r="215" spans="4:7" x14ac:dyDescent="0.15">
      <c r="D215">
        <f t="shared" si="15"/>
        <v>213</v>
      </c>
      <c r="E215">
        <f t="shared" si="14"/>
        <v>49.494205126099082</v>
      </c>
      <c r="F215">
        <f t="shared" si="12"/>
        <v>0</v>
      </c>
      <c r="G215">
        <f t="shared" si="13"/>
        <v>47.494205126099082</v>
      </c>
    </row>
    <row r="216" spans="4:7" x14ac:dyDescent="0.15">
      <c r="D216">
        <f t="shared" si="15"/>
        <v>214</v>
      </c>
      <c r="E216">
        <f t="shared" si="14"/>
        <v>49.365412477553065</v>
      </c>
      <c r="F216">
        <f t="shared" si="12"/>
        <v>0</v>
      </c>
      <c r="G216">
        <f t="shared" si="13"/>
        <v>47.365412477553065</v>
      </c>
    </row>
    <row r="217" spans="4:7" x14ac:dyDescent="0.15">
      <c r="D217">
        <f t="shared" si="15"/>
        <v>215</v>
      </c>
      <c r="E217">
        <f t="shared" si="14"/>
        <v>49.221582646152896</v>
      </c>
      <c r="F217">
        <f t="shared" si="12"/>
        <v>0</v>
      </c>
      <c r="G217">
        <f t="shared" si="13"/>
        <v>47.221582646152896</v>
      </c>
    </row>
    <row r="218" spans="4:7" x14ac:dyDescent="0.15">
      <c r="D218">
        <f t="shared" si="15"/>
        <v>216</v>
      </c>
      <c r="E218">
        <f t="shared" si="14"/>
        <v>49.062759443858511</v>
      </c>
      <c r="F218">
        <f t="shared" si="12"/>
        <v>0</v>
      </c>
      <c r="G218">
        <f t="shared" si="13"/>
        <v>47.062759443858511</v>
      </c>
    </row>
    <row r="219" spans="4:7" x14ac:dyDescent="0.15">
      <c r="D219">
        <f t="shared" si="15"/>
        <v>217</v>
      </c>
      <c r="E219">
        <f t="shared" si="14"/>
        <v>48.888991249755925</v>
      </c>
      <c r="F219">
        <f t="shared" si="12"/>
        <v>0</v>
      </c>
      <c r="G219">
        <f t="shared" si="13"/>
        <v>46.888991249755925</v>
      </c>
    </row>
    <row r="220" spans="4:7" x14ac:dyDescent="0.15">
      <c r="D220">
        <f t="shared" si="15"/>
        <v>218</v>
      </c>
      <c r="E220">
        <f t="shared" si="14"/>
        <v>48.700330995320371</v>
      </c>
      <c r="F220">
        <f t="shared" si="12"/>
        <v>0</v>
      </c>
      <c r="G220">
        <f t="shared" si="13"/>
        <v>46.700330995320371</v>
      </c>
    </row>
    <row r="221" spans="4:7" x14ac:dyDescent="0.15">
      <c r="D221">
        <f t="shared" si="15"/>
        <v>219</v>
      </c>
      <c r="E221">
        <f t="shared" si="14"/>
        <v>48.496836148292928</v>
      </c>
      <c r="F221">
        <f t="shared" si="12"/>
        <v>0</v>
      </c>
      <c r="G221">
        <f t="shared" si="13"/>
        <v>46.496836148292928</v>
      </c>
    </row>
    <row r="222" spans="4:7" x14ac:dyDescent="0.15">
      <c r="D222">
        <f t="shared" si="15"/>
        <v>220</v>
      </c>
      <c r="E222">
        <f t="shared" si="14"/>
        <v>48.278568695175323</v>
      </c>
      <c r="F222">
        <f t="shared" si="12"/>
        <v>0</v>
      </c>
      <c r="G222">
        <f t="shared" si="13"/>
        <v>46.278568695175323</v>
      </c>
    </row>
    <row r="223" spans="4:7" x14ac:dyDescent="0.15">
      <c r="D223">
        <f t="shared" si="15"/>
        <v>221</v>
      </c>
      <c r="E223">
        <f t="shared" si="14"/>
        <v>48.045595122348168</v>
      </c>
      <c r="F223">
        <f t="shared" si="12"/>
        <v>0</v>
      </c>
      <c r="G223">
        <f t="shared" si="13"/>
        <v>46.045595122348168</v>
      </c>
    </row>
    <row r="224" spans="4:7" x14ac:dyDescent="0.15">
      <c r="D224">
        <f t="shared" si="15"/>
        <v>222</v>
      </c>
      <c r="E224">
        <f t="shared" si="14"/>
        <v>47.797986395818619</v>
      </c>
      <c r="F224">
        <f t="shared" si="12"/>
        <v>0</v>
      </c>
      <c r="G224">
        <f t="shared" si="13"/>
        <v>45.797986395818619</v>
      </c>
    </row>
    <row r="225" spans="4:7" x14ac:dyDescent="0.15">
      <c r="D225">
        <f t="shared" si="15"/>
        <v>223</v>
      </c>
      <c r="E225">
        <f t="shared" si="14"/>
        <v>47.535817939603419</v>
      </c>
      <c r="F225">
        <f t="shared" si="12"/>
        <v>0</v>
      </c>
      <c r="G225">
        <f t="shared" si="13"/>
        <v>45.535817939603419</v>
      </c>
    </row>
    <row r="226" spans="4:7" x14ac:dyDescent="0.15">
      <c r="D226">
        <f t="shared" si="15"/>
        <v>224</v>
      </c>
      <c r="E226">
        <f t="shared" si="14"/>
        <v>47.259169612754</v>
      </c>
      <c r="F226">
        <f t="shared" si="12"/>
        <v>0</v>
      </c>
      <c r="G226">
        <f t="shared" si="13"/>
        <v>45.259169612754</v>
      </c>
    </row>
    <row r="227" spans="4:7" x14ac:dyDescent="0.15">
      <c r="D227">
        <f t="shared" si="15"/>
        <v>225</v>
      </c>
      <c r="E227">
        <f t="shared" si="14"/>
        <v>46.968125685030685</v>
      </c>
      <c r="F227">
        <f t="shared" si="12"/>
        <v>0</v>
      </c>
      <c r="G227">
        <f t="shared" si="13"/>
        <v>44.968125685030685</v>
      </c>
    </row>
    <row r="228" spans="4:7" x14ac:dyDescent="0.15">
      <c r="D228">
        <f t="shared" si="15"/>
        <v>226</v>
      </c>
      <c r="E228">
        <f t="shared" si="14"/>
        <v>46.662774811233255</v>
      </c>
      <c r="F228">
        <f t="shared" si="12"/>
        <v>0</v>
      </c>
      <c r="G228">
        <f t="shared" si="13"/>
        <v>44.662774811233255</v>
      </c>
    </row>
    <row r="229" spans="4:7" x14ac:dyDescent="0.15">
      <c r="D229">
        <f t="shared" si="15"/>
        <v>227</v>
      </c>
      <c r="E229">
        <f t="shared" si="14"/>
        <v>46.343210004195875</v>
      </c>
      <c r="F229">
        <f t="shared" si="12"/>
        <v>0</v>
      </c>
      <c r="G229">
        <f t="shared" si="13"/>
        <v>44.343210004195875</v>
      </c>
    </row>
    <row r="230" spans="4:7" x14ac:dyDescent="0.15">
      <c r="D230">
        <f t="shared" si="15"/>
        <v>228</v>
      </c>
      <c r="E230">
        <f t="shared" si="14"/>
        <v>46.009528606454452</v>
      </c>
      <c r="F230">
        <f t="shared" si="12"/>
        <v>0</v>
      </c>
      <c r="G230">
        <f t="shared" si="13"/>
        <v>44.009528606454452</v>
      </c>
    </row>
    <row r="231" spans="4:7" x14ac:dyDescent="0.15">
      <c r="D231">
        <f t="shared" si="15"/>
        <v>229</v>
      </c>
      <c r="E231">
        <f t="shared" si="14"/>
        <v>45.661832260595197</v>
      </c>
      <c r="F231">
        <f t="shared" si="12"/>
        <v>0</v>
      </c>
      <c r="G231">
        <f t="shared" si="13"/>
        <v>43.661832260595197</v>
      </c>
    </row>
    <row r="232" spans="4:7" x14ac:dyDescent="0.15">
      <c r="D232">
        <f t="shared" si="15"/>
        <v>230</v>
      </c>
      <c r="E232">
        <f t="shared" si="14"/>
        <v>45.300226878293266</v>
      </c>
      <c r="F232">
        <f t="shared" si="12"/>
        <v>0</v>
      </c>
      <c r="G232">
        <f t="shared" si="13"/>
        <v>43.300226878293266</v>
      </c>
    </row>
    <row r="233" spans="4:7" x14ac:dyDescent="0.15">
      <c r="D233">
        <f t="shared" si="15"/>
        <v>231</v>
      </c>
      <c r="E233">
        <f t="shared" si="14"/>
        <v>44.924822608051038</v>
      </c>
      <c r="F233">
        <f t="shared" si="12"/>
        <v>0</v>
      </c>
      <c r="G233">
        <f t="shared" si="13"/>
        <v>42.924822608051038</v>
      </c>
    </row>
    <row r="234" spans="4:7" x14ac:dyDescent="0.15">
      <c r="D234">
        <f t="shared" si="15"/>
        <v>232</v>
      </c>
      <c r="E234">
        <f t="shared" si="14"/>
        <v>44.53573380164589</v>
      </c>
      <c r="F234">
        <f t="shared" si="12"/>
        <v>0</v>
      </c>
      <c r="G234">
        <f t="shared" si="13"/>
        <v>42.53573380164589</v>
      </c>
    </row>
    <row r="235" spans="4:7" x14ac:dyDescent="0.15">
      <c r="D235">
        <f t="shared" si="15"/>
        <v>233</v>
      </c>
      <c r="E235">
        <f t="shared" si="14"/>
        <v>44.133078979297416</v>
      </c>
      <c r="F235">
        <f t="shared" si="12"/>
        <v>0</v>
      </c>
      <c r="G235">
        <f t="shared" si="13"/>
        <v>42.133078979297416</v>
      </c>
    </row>
    <row r="236" spans="4:7" x14ac:dyDescent="0.15">
      <c r="D236">
        <f t="shared" si="15"/>
        <v>234</v>
      </c>
      <c r="E236">
        <f t="shared" si="14"/>
        <v>43.716980793565121</v>
      </c>
      <c r="F236">
        <f t="shared" si="12"/>
        <v>0</v>
      </c>
      <c r="G236">
        <f t="shared" si="13"/>
        <v>41.716980793565121</v>
      </c>
    </row>
    <row r="237" spans="4:7" x14ac:dyDescent="0.15">
      <c r="D237">
        <f t="shared" si="15"/>
        <v>235</v>
      </c>
      <c r="E237">
        <f t="shared" si="14"/>
        <v>43.287565991987194</v>
      </c>
      <c r="F237">
        <f t="shared" si="12"/>
        <v>0</v>
      </c>
      <c r="G237">
        <f t="shared" si="13"/>
        <v>41.287565991987194</v>
      </c>
    </row>
    <row r="238" spans="4:7" x14ac:dyDescent="0.15">
      <c r="D238">
        <f t="shared" si="15"/>
        <v>236</v>
      </c>
      <c r="E238">
        <f t="shared" si="14"/>
        <v>42.844965378472047</v>
      </c>
      <c r="F238">
        <f t="shared" si="12"/>
        <v>0</v>
      </c>
      <c r="G238">
        <f t="shared" si="13"/>
        <v>40.844965378472047</v>
      </c>
    </row>
    <row r="239" spans="4:7" x14ac:dyDescent="0.15">
      <c r="D239">
        <f t="shared" si="15"/>
        <v>237</v>
      </c>
      <c r="E239">
        <f t="shared" si="14"/>
        <v>42.389313773454091</v>
      </c>
      <c r="F239">
        <f t="shared" si="12"/>
        <v>0</v>
      </c>
      <c r="G239">
        <f t="shared" si="13"/>
        <v>40.389313773454091</v>
      </c>
    </row>
    <row r="240" spans="4:7" x14ac:dyDescent="0.15">
      <c r="D240">
        <f t="shared" si="15"/>
        <v>238</v>
      </c>
      <c r="E240">
        <f t="shared" si="14"/>
        <v>41.920749972826258</v>
      </c>
      <c r="F240">
        <f t="shared" si="12"/>
        <v>0</v>
      </c>
      <c r="G240">
        <f t="shared" si="13"/>
        <v>39.920749972826258</v>
      </c>
    </row>
    <row r="241" spans="4:7" x14ac:dyDescent="0.15">
      <c r="D241">
        <f t="shared" si="15"/>
        <v>239</v>
      </c>
      <c r="E241">
        <f t="shared" si="14"/>
        <v>41.439416705661287</v>
      </c>
      <c r="F241">
        <f t="shared" si="12"/>
        <v>0</v>
      </c>
      <c r="G241">
        <f t="shared" si="13"/>
        <v>39.439416705661287</v>
      </c>
    </row>
    <row r="242" spans="4:7" x14ac:dyDescent="0.15">
      <c r="D242">
        <f t="shared" si="15"/>
        <v>240</v>
      </c>
      <c r="E242">
        <f t="shared" si="14"/>
        <v>40.945460590735124</v>
      </c>
      <c r="F242">
        <f t="shared" si="12"/>
        <v>0</v>
      </c>
      <c r="G242">
        <f t="shared" si="13"/>
        <v>38.945460590735124</v>
      </c>
    </row>
    <row r="243" spans="4:7" x14ac:dyDescent="0.15">
      <c r="D243">
        <f t="shared" si="15"/>
        <v>241</v>
      </c>
      <c r="E243">
        <f t="shared" si="14"/>
        <v>40.439032091865421</v>
      </c>
      <c r="F243">
        <f t="shared" si="12"/>
        <v>0</v>
      </c>
      <c r="G243">
        <f t="shared" si="13"/>
        <v>38.439032091865421</v>
      </c>
    </row>
    <row r="244" spans="4:7" x14ac:dyDescent="0.15">
      <c r="D244">
        <f t="shared" si="15"/>
        <v>242</v>
      </c>
      <c r="E244">
        <f t="shared" si="14"/>
        <v>39.920285472078852</v>
      </c>
      <c r="F244">
        <f t="shared" si="12"/>
        <v>0</v>
      </c>
      <c r="G244">
        <f t="shared" si="13"/>
        <v>37.920285472078852</v>
      </c>
    </row>
    <row r="245" spans="4:7" x14ac:dyDescent="0.15">
      <c r="D245">
        <f t="shared" si="15"/>
        <v>243</v>
      </c>
      <c r="E245">
        <f t="shared" si="14"/>
        <v>39.389378746620999</v>
      </c>
      <c r="F245">
        <f t="shared" si="12"/>
        <v>0</v>
      </c>
      <c r="G245">
        <f t="shared" si="13"/>
        <v>37.389378746620999</v>
      </c>
    </row>
    <row r="246" spans="4:7" x14ac:dyDescent="0.15">
      <c r="D246">
        <f t="shared" si="15"/>
        <v>244</v>
      </c>
      <c r="E246">
        <f t="shared" si="14"/>
        <v>38.846473634823447</v>
      </c>
      <c r="F246">
        <f t="shared" si="12"/>
        <v>0</v>
      </c>
      <c r="G246">
        <f t="shared" si="13"/>
        <v>36.846473634823447</v>
      </c>
    </row>
    <row r="247" spans="4:7" x14ac:dyDescent="0.15">
      <c r="D247">
        <f t="shared" si="15"/>
        <v>245</v>
      </c>
      <c r="E247">
        <f t="shared" si="14"/>
        <v>38.291735510842493</v>
      </c>
      <c r="F247">
        <f t="shared" si="12"/>
        <v>0</v>
      </c>
      <c r="G247">
        <f t="shared" si="13"/>
        <v>36.291735510842493</v>
      </c>
    </row>
    <row r="248" spans="4:7" x14ac:dyDescent="0.15">
      <c r="D248">
        <f t="shared" si="15"/>
        <v>246</v>
      </c>
      <c r="E248">
        <f t="shared" si="14"/>
        <v>37.725333353284533</v>
      </c>
      <c r="F248">
        <f t="shared" si="12"/>
        <v>0</v>
      </c>
      <c r="G248">
        <f t="shared" si="13"/>
        <v>35.725333353284533</v>
      </c>
    </row>
    <row r="249" spans="4:7" x14ac:dyDescent="0.15">
      <c r="D249">
        <f t="shared" si="15"/>
        <v>247</v>
      </c>
      <c r="E249">
        <f t="shared" si="14"/>
        <v>37.147439693733681</v>
      </c>
      <c r="F249">
        <f t="shared" si="12"/>
        <v>0</v>
      </c>
      <c r="G249">
        <f t="shared" si="13"/>
        <v>35.147439693733681</v>
      </c>
    </row>
    <row r="250" spans="4:7" x14ac:dyDescent="0.15">
      <c r="D250">
        <f t="shared" si="15"/>
        <v>248</v>
      </c>
      <c r="E250">
        <f t="shared" si="14"/>
        <v>36.558230564196784</v>
      </c>
      <c r="F250">
        <f t="shared" si="12"/>
        <v>0</v>
      </c>
      <c r="G250">
        <f t="shared" si="13"/>
        <v>34.558230564196784</v>
      </c>
    </row>
    <row r="251" spans="4:7" x14ac:dyDescent="0.15">
      <c r="D251">
        <f t="shared" si="15"/>
        <v>249</v>
      </c>
      <c r="E251">
        <f t="shared" si="14"/>
        <v>35.95788544348251</v>
      </c>
      <c r="F251">
        <f t="shared" si="12"/>
        <v>0</v>
      </c>
      <c r="G251">
        <f t="shared" si="13"/>
        <v>33.95788544348251</v>
      </c>
    </row>
    <row r="252" spans="4:7" x14ac:dyDescent="0.15">
      <c r="D252">
        <f t="shared" si="15"/>
        <v>250</v>
      </c>
      <c r="E252">
        <f t="shared" si="14"/>
        <v>35.346587202530287</v>
      </c>
      <c r="F252">
        <f t="shared" si="12"/>
        <v>0</v>
      </c>
      <c r="G252">
        <f t="shared" si="13"/>
        <v>33.346587202530287</v>
      </c>
    </row>
    <row r="253" spans="4:7" x14ac:dyDescent="0.15">
      <c r="D253">
        <f t="shared" si="15"/>
        <v>251</v>
      </c>
      <c r="E253">
        <f t="shared" si="14"/>
        <v>34.724522048706071</v>
      </c>
      <c r="F253">
        <f t="shared" si="12"/>
        <v>0</v>
      </c>
      <c r="G253">
        <f t="shared" si="13"/>
        <v>32.724522048706071</v>
      </c>
    </row>
    <row r="254" spans="4:7" x14ac:dyDescent="0.15">
      <c r="D254">
        <f t="shared" si="15"/>
        <v>252</v>
      </c>
      <c r="E254">
        <f t="shared" si="14"/>
        <v>34.091879469081839</v>
      </c>
      <c r="F254">
        <f t="shared" si="12"/>
        <v>0</v>
      </c>
      <c r="G254">
        <f t="shared" si="13"/>
        <v>32.091879469081839</v>
      </c>
    </row>
    <row r="255" spans="4:7" x14ac:dyDescent="0.15">
      <c r="D255">
        <f t="shared" si="15"/>
        <v>253</v>
      </c>
      <c r="E255">
        <f t="shared" si="14"/>
        <v>33.448852172715888</v>
      </c>
      <c r="F255">
        <f t="shared" si="12"/>
        <v>0</v>
      </c>
      <c r="G255">
        <f t="shared" si="13"/>
        <v>31.448852172715888</v>
      </c>
    </row>
    <row r="256" spans="4:7" x14ac:dyDescent="0.15">
      <c r="D256">
        <f t="shared" si="15"/>
        <v>254</v>
      </c>
      <c r="E256">
        <f t="shared" si="14"/>
        <v>32.79563603195178</v>
      </c>
      <c r="F256">
        <f t="shared" si="12"/>
        <v>0</v>
      </c>
      <c r="G256">
        <f t="shared" si="13"/>
        <v>30.79563603195178</v>
      </c>
    </row>
    <row r="257" spans="4:7" x14ac:dyDescent="0.15">
      <c r="D257">
        <f t="shared" si="15"/>
        <v>255</v>
      </c>
      <c r="E257">
        <f t="shared" si="14"/>
        <v>32.132430022753908</v>
      </c>
      <c r="F257">
        <f t="shared" si="12"/>
        <v>0</v>
      </c>
      <c r="G257">
        <f t="shared" si="13"/>
        <v>30.132430022753908</v>
      </c>
    </row>
    <row r="258" spans="4:7" x14ac:dyDescent="0.15">
      <c r="D258">
        <f t="shared" si="15"/>
        <v>256</v>
      </c>
      <c r="E258">
        <f t="shared" si="14"/>
        <v>31.459436164097273</v>
      </c>
      <c r="F258">
        <f t="shared" ref="F258:F321" si="16">IF($B$16&lt;IF($E258&lt;-$B$14,-$E258-$B$14,0),$B$16,IF($E258&lt;-$B$14,-$E258-$B$14,0))</f>
        <v>0</v>
      </c>
      <c r="G258">
        <f t="shared" ref="G258:G321" si="17">IF($B$16&lt;IF($B$15&lt;$E258,$E258-$B$15,0),$B$16,IF($B$15&lt;$E258,$E258-$B$15,0))</f>
        <v>29.459436164097273</v>
      </c>
    </row>
    <row r="259" spans="4:7" x14ac:dyDescent="0.15">
      <c r="D259">
        <f t="shared" si="15"/>
        <v>257</v>
      </c>
      <c r="E259">
        <f t="shared" ref="E259:E322" si="18">-$B$7*(COS(D259*PI()/180)*SIN($B$6*PI()/180)+$B$4/$B$5*SIN(D259*PI()/180)*COS($B$6*PI()/180))</f>
        <v>30.776859456430653</v>
      </c>
      <c r="F259">
        <f t="shared" si="16"/>
        <v>0</v>
      </c>
      <c r="G259">
        <f t="shared" si="17"/>
        <v>28.776859456430653</v>
      </c>
    </row>
    <row r="260" spans="4:7" x14ac:dyDescent="0.15">
      <c r="D260">
        <f t="shared" ref="D260:D323" si="19">D259+1</f>
        <v>258</v>
      </c>
      <c r="E260">
        <f t="shared" si="18"/>
        <v>30.084907819231471</v>
      </c>
      <c r="F260">
        <f t="shared" si="16"/>
        <v>0</v>
      </c>
      <c r="G260">
        <f t="shared" si="17"/>
        <v>28.084907819231471</v>
      </c>
    </row>
    <row r="261" spans="4:7" x14ac:dyDescent="0.15">
      <c r="D261">
        <f t="shared" si="19"/>
        <v>259</v>
      </c>
      <c r="E261">
        <f t="shared" si="18"/>
        <v>29.383792027671504</v>
      </c>
      <c r="F261">
        <f t="shared" si="16"/>
        <v>0</v>
      </c>
      <c r="G261">
        <f t="shared" si="17"/>
        <v>27.383792027671504</v>
      </c>
    </row>
    <row r="262" spans="4:7" x14ac:dyDescent="0.15">
      <c r="D262">
        <f t="shared" si="19"/>
        <v>260</v>
      </c>
      <c r="E262">
        <f t="shared" si="18"/>
        <v>28.673725648412685</v>
      </c>
      <c r="F262">
        <f t="shared" si="16"/>
        <v>0</v>
      </c>
      <c r="G262">
        <f t="shared" si="17"/>
        <v>26.673725648412685</v>
      </c>
    </row>
    <row r="263" spans="4:7" x14ac:dyDescent="0.15">
      <c r="D263">
        <f t="shared" si="19"/>
        <v>261</v>
      </c>
      <c r="E263">
        <f t="shared" si="18"/>
        <v>27.954924974552778</v>
      </c>
      <c r="F263">
        <f t="shared" si="16"/>
        <v>0</v>
      </c>
      <c r="G263">
        <f t="shared" si="17"/>
        <v>25.954924974552778</v>
      </c>
    </row>
    <row r="264" spans="4:7" x14ac:dyDescent="0.15">
      <c r="D264">
        <f t="shared" si="19"/>
        <v>262</v>
      </c>
      <c r="E264">
        <f t="shared" si="18"/>
        <v>27.227608959740156</v>
      </c>
      <c r="F264">
        <f t="shared" si="16"/>
        <v>0</v>
      </c>
      <c r="G264">
        <f t="shared" si="17"/>
        <v>25.227608959740156</v>
      </c>
    </row>
    <row r="265" spans="4:7" x14ac:dyDescent="0.15">
      <c r="D265">
        <f t="shared" si="19"/>
        <v>263</v>
      </c>
      <c r="E265">
        <f t="shared" si="18"/>
        <v>26.491999151478652</v>
      </c>
      <c r="F265">
        <f t="shared" si="16"/>
        <v>0</v>
      </c>
      <c r="G265">
        <f t="shared" si="17"/>
        <v>24.491999151478652</v>
      </c>
    </row>
    <row r="266" spans="4:7" x14ac:dyDescent="0.15">
      <c r="D266">
        <f t="shared" si="19"/>
        <v>264</v>
      </c>
      <c r="E266">
        <f t="shared" si="18"/>
        <v>25.748319623641855</v>
      </c>
      <c r="F266">
        <f t="shared" si="16"/>
        <v>0</v>
      </c>
      <c r="G266">
        <f t="shared" si="17"/>
        <v>23.748319623641855</v>
      </c>
    </row>
    <row r="267" spans="4:7" x14ac:dyDescent="0.15">
      <c r="D267">
        <f t="shared" si="19"/>
        <v>265</v>
      </c>
      <c r="E267">
        <f t="shared" si="18"/>
        <v>24.996796908218123</v>
      </c>
      <c r="F267">
        <f t="shared" si="16"/>
        <v>0</v>
      </c>
      <c r="G267">
        <f t="shared" si="17"/>
        <v>22.996796908218123</v>
      </c>
    </row>
    <row r="268" spans="4:7" x14ac:dyDescent="0.15">
      <c r="D268">
        <f t="shared" si="19"/>
        <v>266</v>
      </c>
      <c r="E268">
        <f t="shared" si="18"/>
        <v>24.23765992630674</v>
      </c>
      <c r="F268">
        <f t="shared" si="16"/>
        <v>0</v>
      </c>
      <c r="G268">
        <f t="shared" si="17"/>
        <v>22.23765992630674</v>
      </c>
    </row>
    <row r="269" spans="4:7" x14ac:dyDescent="0.15">
      <c r="D269">
        <f t="shared" si="19"/>
        <v>267</v>
      </c>
      <c r="E269">
        <f t="shared" si="18"/>
        <v>23.471139918386317</v>
      </c>
      <c r="F269">
        <f t="shared" si="16"/>
        <v>0</v>
      </c>
      <c r="G269">
        <f t="shared" si="17"/>
        <v>21.471139918386317</v>
      </c>
    </row>
    <row r="270" spans="4:7" x14ac:dyDescent="0.15">
      <c r="D270">
        <f t="shared" si="19"/>
        <v>268</v>
      </c>
      <c r="E270">
        <f t="shared" si="18"/>
        <v>22.697470373876719</v>
      </c>
      <c r="F270">
        <f t="shared" si="16"/>
        <v>0</v>
      </c>
      <c r="G270">
        <f t="shared" si="17"/>
        <v>20.697470373876719</v>
      </c>
    </row>
    <row r="271" spans="4:7" x14ac:dyDescent="0.15">
      <c r="D271">
        <f t="shared" si="19"/>
        <v>269</v>
      </c>
      <c r="E271">
        <f t="shared" si="18"/>
        <v>21.916886960015866</v>
      </c>
      <c r="F271">
        <f t="shared" si="16"/>
        <v>0</v>
      </c>
      <c r="G271">
        <f t="shared" si="17"/>
        <v>19.916886960015866</v>
      </c>
    </row>
    <row r="272" spans="4:7" x14ac:dyDescent="0.15">
      <c r="D272">
        <f t="shared" si="19"/>
        <v>270</v>
      </c>
      <c r="E272">
        <f t="shared" si="18"/>
        <v>21.129627450073375</v>
      </c>
      <c r="F272">
        <f t="shared" si="16"/>
        <v>0</v>
      </c>
      <c r="G272">
        <f t="shared" si="17"/>
        <v>19.129627450073375</v>
      </c>
    </row>
    <row r="273" spans="4:7" x14ac:dyDescent="0.15">
      <c r="D273">
        <f t="shared" si="19"/>
        <v>271</v>
      </c>
      <c r="E273">
        <f t="shared" si="18"/>
        <v>20.335931650922301</v>
      </c>
      <c r="F273">
        <f t="shared" si="16"/>
        <v>0</v>
      </c>
      <c r="G273">
        <f t="shared" si="17"/>
        <v>18.335931650922301</v>
      </c>
    </row>
    <row r="274" spans="4:7" x14ac:dyDescent="0.15">
      <c r="D274">
        <f t="shared" si="19"/>
        <v>272</v>
      </c>
      <c r="E274">
        <f t="shared" si="18"/>
        <v>19.536041329991718</v>
      </c>
      <c r="F274">
        <f t="shared" si="16"/>
        <v>0</v>
      </c>
      <c r="G274">
        <f t="shared" si="17"/>
        <v>17.536041329991718</v>
      </c>
    </row>
    <row r="275" spans="4:7" x14ac:dyDescent="0.15">
      <c r="D275">
        <f t="shared" si="19"/>
        <v>273</v>
      </c>
      <c r="E275">
        <f t="shared" si="18"/>
        <v>18.730200141622181</v>
      </c>
      <c r="F275">
        <f t="shared" si="16"/>
        <v>0</v>
      </c>
      <c r="G275">
        <f t="shared" si="17"/>
        <v>16.730200141622181</v>
      </c>
    </row>
    <row r="276" spans="4:7" x14ac:dyDescent="0.15">
      <c r="D276">
        <f t="shared" si="19"/>
        <v>274</v>
      </c>
      <c r="E276">
        <f t="shared" si="18"/>
        <v>17.918653552845981</v>
      </c>
      <c r="F276">
        <f t="shared" si="16"/>
        <v>0</v>
      </c>
      <c r="G276">
        <f t="shared" si="17"/>
        <v>15.918653552845981</v>
      </c>
    </row>
    <row r="277" spans="4:7" x14ac:dyDescent="0.15">
      <c r="D277">
        <f t="shared" si="19"/>
        <v>275</v>
      </c>
      <c r="E277">
        <f t="shared" si="18"/>
        <v>17.101648768615689</v>
      </c>
      <c r="F277">
        <f t="shared" si="16"/>
        <v>0</v>
      </c>
      <c r="G277">
        <f t="shared" si="17"/>
        <v>15.101648768615689</v>
      </c>
    </row>
    <row r="278" spans="4:7" x14ac:dyDescent="0.15">
      <c r="D278">
        <f t="shared" si="19"/>
        <v>276</v>
      </c>
      <c r="E278">
        <f t="shared" si="18"/>
        <v>16.279434656503089</v>
      </c>
      <c r="F278">
        <f t="shared" si="16"/>
        <v>0</v>
      </c>
      <c r="G278">
        <f t="shared" si="17"/>
        <v>14.279434656503089</v>
      </c>
    </row>
    <row r="279" spans="4:7" x14ac:dyDescent="0.15">
      <c r="D279">
        <f t="shared" si="19"/>
        <v>277</v>
      </c>
      <c r="E279">
        <f t="shared" si="18"/>
        <v>15.45226167089165</v>
      </c>
      <c r="F279">
        <f t="shared" si="16"/>
        <v>0</v>
      </c>
      <c r="G279">
        <f t="shared" si="17"/>
        <v>13.45226167089165</v>
      </c>
    </row>
    <row r="280" spans="4:7" x14ac:dyDescent="0.15">
      <c r="D280">
        <f t="shared" si="19"/>
        <v>278</v>
      </c>
      <c r="E280">
        <f t="shared" si="18"/>
        <v>14.620381776685878</v>
      </c>
      <c r="F280">
        <f t="shared" si="16"/>
        <v>0</v>
      </c>
      <c r="G280">
        <f t="shared" si="17"/>
        <v>12.620381776685878</v>
      </c>
    </row>
    <row r="281" spans="4:7" x14ac:dyDescent="0.15">
      <c r="D281">
        <f t="shared" si="19"/>
        <v>279</v>
      </c>
      <c r="E281">
        <f t="shared" si="18"/>
        <v>13.784048372560108</v>
      </c>
      <c r="F281">
        <f t="shared" si="16"/>
        <v>0</v>
      </c>
      <c r="G281">
        <f t="shared" si="17"/>
        <v>11.784048372560108</v>
      </c>
    </row>
    <row r="282" spans="4:7" x14ac:dyDescent="0.15">
      <c r="D282">
        <f t="shared" si="19"/>
        <v>280</v>
      </c>
      <c r="E282">
        <f t="shared" si="18"/>
        <v>12.943516213770982</v>
      </c>
      <c r="F282">
        <f t="shared" si="16"/>
        <v>0</v>
      </c>
      <c r="G282">
        <f t="shared" si="17"/>
        <v>10.943516213770982</v>
      </c>
    </row>
    <row r="283" spans="4:7" x14ac:dyDescent="0.15">
      <c r="D283">
        <f t="shared" si="19"/>
        <v>281</v>
      </c>
      <c r="E283">
        <f t="shared" si="18"/>
        <v>12.099041334556485</v>
      </c>
      <c r="F283">
        <f t="shared" si="16"/>
        <v>0</v>
      </c>
      <c r="G283">
        <f t="shared" si="17"/>
        <v>10.099041334556485</v>
      </c>
    </row>
    <row r="284" spans="4:7" x14ac:dyDescent="0.15">
      <c r="D284">
        <f t="shared" si="19"/>
        <v>282</v>
      </c>
      <c r="E284">
        <f t="shared" si="18"/>
        <v>11.25088097014544</v>
      </c>
      <c r="F284">
        <f t="shared" si="16"/>
        <v>0</v>
      </c>
      <c r="G284">
        <f t="shared" si="17"/>
        <v>9.25088097014544</v>
      </c>
    </row>
    <row r="285" spans="4:7" x14ac:dyDescent="0.15">
      <c r="D285">
        <f t="shared" si="19"/>
        <v>283</v>
      </c>
      <c r="E285">
        <f t="shared" si="18"/>
        <v>10.399293478401111</v>
      </c>
      <c r="F285">
        <f t="shared" si="16"/>
        <v>0</v>
      </c>
      <c r="G285">
        <f t="shared" si="17"/>
        <v>8.3992934784011108</v>
      </c>
    </row>
    <row r="286" spans="4:7" x14ac:dyDescent="0.15">
      <c r="D286">
        <f t="shared" si="19"/>
        <v>284</v>
      </c>
      <c r="E286">
        <f t="shared" si="18"/>
        <v>9.5445382611230851</v>
      </c>
      <c r="F286">
        <f t="shared" si="16"/>
        <v>0</v>
      </c>
      <c r="G286">
        <f t="shared" si="17"/>
        <v>7.5445382611230851</v>
      </c>
    </row>
    <row r="287" spans="4:7" x14ac:dyDescent="0.15">
      <c r="D287">
        <f t="shared" si="19"/>
        <v>285</v>
      </c>
      <c r="E287">
        <f t="shared" si="18"/>
        <v>8.6868756850306621</v>
      </c>
      <c r="F287">
        <f t="shared" si="16"/>
        <v>0</v>
      </c>
      <c r="G287">
        <f t="shared" si="17"/>
        <v>6.6868756850306621</v>
      </c>
    </row>
    <row r="288" spans="4:7" x14ac:dyDescent="0.15">
      <c r="D288">
        <f t="shared" si="19"/>
        <v>286</v>
      </c>
      <c r="E288">
        <f t="shared" si="18"/>
        <v>7.8265670024529639</v>
      </c>
      <c r="F288">
        <f t="shared" si="16"/>
        <v>0</v>
      </c>
      <c r="G288">
        <f t="shared" si="17"/>
        <v>5.8265670024529639</v>
      </c>
    </row>
    <row r="289" spans="4:7" x14ac:dyDescent="0.15">
      <c r="D289">
        <f t="shared" si="19"/>
        <v>287</v>
      </c>
      <c r="E289">
        <f t="shared" si="18"/>
        <v>6.9638742717486659</v>
      </c>
      <c r="F289">
        <f t="shared" si="16"/>
        <v>0</v>
      </c>
      <c r="G289">
        <f t="shared" si="17"/>
        <v>4.9638742717486659</v>
      </c>
    </row>
    <row r="290" spans="4:7" x14ac:dyDescent="0.15">
      <c r="D290">
        <f t="shared" si="19"/>
        <v>288</v>
      </c>
      <c r="E290">
        <f t="shared" si="18"/>
        <v>6.0990602774806266</v>
      </c>
      <c r="F290">
        <f t="shared" si="16"/>
        <v>0</v>
      </c>
      <c r="G290">
        <f t="shared" si="17"/>
        <v>4.0990602774806266</v>
      </c>
    </row>
    <row r="291" spans="4:7" x14ac:dyDescent="0.15">
      <c r="D291">
        <f t="shared" si="19"/>
        <v>289</v>
      </c>
      <c r="E291">
        <f t="shared" si="18"/>
        <v>5.232388450369144</v>
      </c>
      <c r="F291">
        <f t="shared" si="16"/>
        <v>0</v>
      </c>
      <c r="G291">
        <f t="shared" si="17"/>
        <v>3.232388450369144</v>
      </c>
    </row>
    <row r="292" spans="4:7" x14ac:dyDescent="0.15">
      <c r="D292">
        <f t="shared" si="19"/>
        <v>290</v>
      </c>
      <c r="E292">
        <f t="shared" si="18"/>
        <v>4.3641227870483918</v>
      </c>
      <c r="F292">
        <f t="shared" si="16"/>
        <v>0</v>
      </c>
      <c r="G292">
        <f t="shared" si="17"/>
        <v>2.3641227870483918</v>
      </c>
    </row>
    <row r="293" spans="4:7" x14ac:dyDescent="0.15">
      <c r="D293">
        <f t="shared" si="19"/>
        <v>291</v>
      </c>
      <c r="E293">
        <f t="shared" si="18"/>
        <v>3.4945277696504999</v>
      </c>
      <c r="F293">
        <f t="shared" si="16"/>
        <v>0</v>
      </c>
      <c r="G293">
        <f t="shared" si="17"/>
        <v>1.4945277696504999</v>
      </c>
    </row>
    <row r="294" spans="4:7" x14ac:dyDescent="0.15">
      <c r="D294">
        <f t="shared" si="19"/>
        <v>292</v>
      </c>
      <c r="E294">
        <f t="shared" si="18"/>
        <v>2.6238682852416773</v>
      </c>
      <c r="F294">
        <f t="shared" si="16"/>
        <v>0</v>
      </c>
      <c r="G294">
        <f t="shared" si="17"/>
        <v>0.62386828524167726</v>
      </c>
    </row>
    <row r="295" spans="4:7" x14ac:dyDescent="0.15">
      <c r="D295">
        <f t="shared" si="19"/>
        <v>293</v>
      </c>
      <c r="E295">
        <f t="shared" si="18"/>
        <v>1.7524095451352319</v>
      </c>
      <c r="F295">
        <f t="shared" si="16"/>
        <v>0</v>
      </c>
      <c r="G295">
        <f t="shared" si="17"/>
        <v>0</v>
      </c>
    </row>
    <row r="296" spans="4:7" x14ac:dyDescent="0.15">
      <c r="D296">
        <f t="shared" si="19"/>
        <v>294</v>
      </c>
      <c r="E296">
        <f t="shared" si="18"/>
        <v>0.88041700410532298</v>
      </c>
      <c r="F296">
        <f t="shared" si="16"/>
        <v>0</v>
      </c>
      <c r="G296">
        <f t="shared" si="17"/>
        <v>0</v>
      </c>
    </row>
    <row r="297" spans="4:7" x14ac:dyDescent="0.15">
      <c r="D297">
        <f t="shared" si="19"/>
        <v>295</v>
      </c>
      <c r="E297">
        <f t="shared" si="18"/>
        <v>8.1562795272143579E-3</v>
      </c>
      <c r="F297">
        <f t="shared" si="16"/>
        <v>0</v>
      </c>
      <c r="G297">
        <f t="shared" si="17"/>
        <v>0</v>
      </c>
    </row>
    <row r="298" spans="4:7" x14ac:dyDescent="0.15">
      <c r="D298">
        <f t="shared" si="19"/>
        <v>296</v>
      </c>
      <c r="E298">
        <f t="shared" si="18"/>
        <v>-0.86410692953264934</v>
      </c>
      <c r="F298">
        <f t="shared" si="16"/>
        <v>0</v>
      </c>
      <c r="G298">
        <f t="shared" si="17"/>
        <v>0</v>
      </c>
    </row>
    <row r="299" spans="4:7" x14ac:dyDescent="0.15">
      <c r="D299">
        <f t="shared" si="19"/>
        <v>297</v>
      </c>
      <c r="E299">
        <f t="shared" si="18"/>
        <v>-1.73610692325099</v>
      </c>
      <c r="F299">
        <f t="shared" si="16"/>
        <v>0</v>
      </c>
      <c r="G299">
        <f t="shared" si="17"/>
        <v>0</v>
      </c>
    </row>
    <row r="300" spans="4:7" x14ac:dyDescent="0.15">
      <c r="D300">
        <f t="shared" si="19"/>
        <v>298</v>
      </c>
      <c r="E300">
        <f t="shared" si="18"/>
        <v>-2.6075780819824557</v>
      </c>
      <c r="F300">
        <f t="shared" si="16"/>
        <v>0</v>
      </c>
      <c r="G300">
        <f t="shared" si="17"/>
        <v>0</v>
      </c>
    </row>
    <row r="301" spans="4:7" x14ac:dyDescent="0.15">
      <c r="D301">
        <f t="shared" si="19"/>
        <v>299</v>
      </c>
      <c r="E301">
        <f t="shared" si="18"/>
        <v>-3.4782549471699791</v>
      </c>
      <c r="F301">
        <f t="shared" si="16"/>
        <v>0</v>
      </c>
      <c r="G301">
        <f t="shared" si="17"/>
        <v>0</v>
      </c>
    </row>
    <row r="302" spans="4:7" x14ac:dyDescent="0.15">
      <c r="D302">
        <f t="shared" si="19"/>
        <v>300</v>
      </c>
      <c r="E302">
        <f t="shared" si="18"/>
        <v>-4.3478723022060235</v>
      </c>
      <c r="F302">
        <f t="shared" si="16"/>
        <v>0</v>
      </c>
      <c r="G302">
        <f t="shared" si="17"/>
        <v>0</v>
      </c>
    </row>
    <row r="303" spans="4:7" x14ac:dyDescent="0.15">
      <c r="D303">
        <f t="shared" si="19"/>
        <v>301</v>
      </c>
      <c r="E303">
        <f t="shared" si="18"/>
        <v>-5.2161652532199856</v>
      </c>
      <c r="F303">
        <f t="shared" si="16"/>
        <v>0</v>
      </c>
      <c r="G303">
        <f t="shared" si="17"/>
        <v>0</v>
      </c>
    </row>
    <row r="304" spans="4:7" x14ac:dyDescent="0.15">
      <c r="D304">
        <f t="shared" si="19"/>
        <v>302</v>
      </c>
      <c r="E304">
        <f t="shared" si="18"/>
        <v>-6.0828693097676876</v>
      </c>
      <c r="F304">
        <f t="shared" si="16"/>
        <v>0</v>
      </c>
      <c r="G304">
        <f t="shared" si="17"/>
        <v>0</v>
      </c>
    </row>
    <row r="305" spans="4:7" x14ac:dyDescent="0.15">
      <c r="D305">
        <f t="shared" si="19"/>
        <v>303</v>
      </c>
      <c r="E305">
        <f t="shared" si="18"/>
        <v>-6.9477204653975635</v>
      </c>
      <c r="F305">
        <f t="shared" si="16"/>
        <v>0</v>
      </c>
      <c r="G305">
        <f t="shared" si="17"/>
        <v>0</v>
      </c>
    </row>
    <row r="306" spans="4:7" x14ac:dyDescent="0.15">
      <c r="D306">
        <f t="shared" si="19"/>
        <v>304</v>
      </c>
      <c r="E306">
        <f t="shared" si="18"/>
        <v>-7.8104552780695933</v>
      </c>
      <c r="F306">
        <f t="shared" si="16"/>
        <v>0</v>
      </c>
      <c r="G306">
        <f t="shared" si="17"/>
        <v>0</v>
      </c>
    </row>
    <row r="307" spans="4:7" x14ac:dyDescent="0.15">
      <c r="D307">
        <f t="shared" si="19"/>
        <v>305</v>
      </c>
      <c r="E307">
        <f t="shared" si="18"/>
        <v>-8.6708109504023927</v>
      </c>
      <c r="F307">
        <f t="shared" si="16"/>
        <v>0</v>
      </c>
      <c r="G307">
        <f t="shared" si="17"/>
        <v>0</v>
      </c>
    </row>
    <row r="308" spans="4:7" x14ac:dyDescent="0.15">
      <c r="D308">
        <f t="shared" si="19"/>
        <v>306</v>
      </c>
      <c r="E308">
        <f t="shared" si="18"/>
        <v>-9.5285254097236205</v>
      </c>
      <c r="F308">
        <f t="shared" si="16"/>
        <v>0</v>
      </c>
      <c r="G308">
        <f t="shared" si="17"/>
        <v>0</v>
      </c>
    </row>
    <row r="309" spans="4:7" x14ac:dyDescent="0.15">
      <c r="D309">
        <f t="shared" si="19"/>
        <v>307</v>
      </c>
      <c r="E309">
        <f t="shared" si="18"/>
        <v>-10.38333738790015</v>
      </c>
      <c r="F309">
        <f t="shared" si="16"/>
        <v>0</v>
      </c>
      <c r="G309">
        <f t="shared" si="17"/>
        <v>0</v>
      </c>
    </row>
    <row r="310" spans="4:7" x14ac:dyDescent="0.15">
      <c r="D310">
        <f t="shared" si="19"/>
        <v>308</v>
      </c>
      <c r="E310">
        <f t="shared" si="18"/>
        <v>-11.234986500922723</v>
      </c>
      <c r="F310">
        <f t="shared" si="16"/>
        <v>0</v>
      </c>
      <c r="G310">
        <f t="shared" si="17"/>
        <v>0</v>
      </c>
    </row>
    <row r="311" spans="4:7" x14ac:dyDescent="0.15">
      <c r="D311">
        <f t="shared" si="19"/>
        <v>309</v>
      </c>
      <c r="E311">
        <f t="shared" si="18"/>
        <v>-12.08321332822131</v>
      </c>
      <c r="F311">
        <f t="shared" si="16"/>
        <v>0</v>
      </c>
      <c r="G311">
        <f t="shared" si="17"/>
        <v>0</v>
      </c>
    </row>
    <row r="312" spans="4:7" x14ac:dyDescent="0.15">
      <c r="D312">
        <f t="shared" si="19"/>
        <v>310</v>
      </c>
      <c r="E312">
        <f t="shared" si="18"/>
        <v>-12.927759491687402</v>
      </c>
      <c r="F312">
        <f t="shared" si="16"/>
        <v>0</v>
      </c>
      <c r="G312">
        <f t="shared" si="17"/>
        <v>0</v>
      </c>
    </row>
    <row r="313" spans="4:7" x14ac:dyDescent="0.15">
      <c r="D313">
        <f t="shared" si="19"/>
        <v>311</v>
      </c>
      <c r="E313">
        <f t="shared" si="18"/>
        <v>-13.768367734378314</v>
      </c>
      <c r="F313">
        <f t="shared" si="16"/>
        <v>0</v>
      </c>
      <c r="G313">
        <f t="shared" si="17"/>
        <v>0</v>
      </c>
    </row>
    <row r="314" spans="4:7" x14ac:dyDescent="0.15">
      <c r="D314">
        <f t="shared" si="19"/>
        <v>312</v>
      </c>
      <c r="E314">
        <f t="shared" si="18"/>
        <v>-14.604781998880156</v>
      </c>
      <c r="F314">
        <f t="shared" si="16"/>
        <v>0</v>
      </c>
      <c r="G314">
        <f t="shared" si="17"/>
        <v>0</v>
      </c>
    </row>
    <row r="315" spans="4:7" x14ac:dyDescent="0.15">
      <c r="D315">
        <f t="shared" si="19"/>
        <v>313</v>
      </c>
      <c r="E315">
        <f t="shared" si="18"/>
        <v>-15.436747505305444</v>
      </c>
      <c r="F315">
        <f t="shared" si="16"/>
        <v>0</v>
      </c>
      <c r="G315">
        <f t="shared" si="17"/>
        <v>0</v>
      </c>
    </row>
    <row r="316" spans="4:7" x14ac:dyDescent="0.15">
      <c r="D316">
        <f t="shared" si="19"/>
        <v>314</v>
      </c>
      <c r="E316">
        <f t="shared" si="18"/>
        <v>-16.264010828901483</v>
      </c>
      <c r="F316">
        <f t="shared" si="16"/>
        <v>0</v>
      </c>
      <c r="G316">
        <f t="shared" si="17"/>
        <v>0</v>
      </c>
    </row>
    <row r="317" spans="4:7" x14ac:dyDescent="0.15">
      <c r="D317">
        <f t="shared" si="19"/>
        <v>315</v>
      </c>
      <c r="E317">
        <f t="shared" si="18"/>
        <v>-17.08631997724607</v>
      </c>
      <c r="F317">
        <f t="shared" si="16"/>
        <v>0</v>
      </c>
      <c r="G317">
        <f t="shared" si="17"/>
        <v>0</v>
      </c>
    </row>
    <row r="318" spans="4:7" x14ac:dyDescent="0.15">
      <c r="D318">
        <f t="shared" si="19"/>
        <v>316</v>
      </c>
      <c r="E318">
        <f t="shared" si="18"/>
        <v>-17.903424467006644</v>
      </c>
      <c r="F318">
        <f t="shared" si="16"/>
        <v>0</v>
      </c>
      <c r="G318">
        <f t="shared" si="17"/>
        <v>0</v>
      </c>
    </row>
    <row r="319" spans="4:7" x14ac:dyDescent="0.15">
      <c r="D319">
        <f t="shared" si="19"/>
        <v>317</v>
      </c>
      <c r="E319">
        <f t="shared" si="18"/>
        <v>-18.715075400240249</v>
      </c>
      <c r="F319">
        <f t="shared" si="16"/>
        <v>0</v>
      </c>
      <c r="G319">
        <f t="shared" si="17"/>
        <v>0</v>
      </c>
    </row>
    <row r="320" spans="4:7" x14ac:dyDescent="0.15">
      <c r="D320">
        <f t="shared" si="19"/>
        <v>318</v>
      </c>
      <c r="E320">
        <f t="shared" si="18"/>
        <v>-19.521025540209887</v>
      </c>
      <c r="F320">
        <f t="shared" si="16"/>
        <v>0</v>
      </c>
      <c r="G320">
        <f t="shared" si="17"/>
        <v>0</v>
      </c>
    </row>
    <row r="321" spans="4:7" x14ac:dyDescent="0.15">
      <c r="D321">
        <f t="shared" si="19"/>
        <v>319</v>
      </c>
      <c r="E321">
        <f t="shared" si="18"/>
        <v>-20.32102938669556</v>
      </c>
      <c r="F321">
        <f t="shared" si="16"/>
        <v>0</v>
      </c>
      <c r="G321">
        <f t="shared" si="17"/>
        <v>0</v>
      </c>
    </row>
    <row r="322" spans="4:7" x14ac:dyDescent="0.15">
      <c r="D322">
        <f t="shared" si="19"/>
        <v>320</v>
      </c>
      <c r="E322">
        <f t="shared" si="18"/>
        <v>-21.114843250775813</v>
      </c>
      <c r="F322">
        <f t="shared" ref="F322:F362" si="20">IF($B$16&lt;IF($E322&lt;-$B$14,-$E322-$B$14,0),$B$16,IF($E322&lt;-$B$14,-$E322-$B$14,0))</f>
        <v>0</v>
      </c>
      <c r="G322">
        <f t="shared" ref="G322:G362" si="21">IF($B$16&lt;IF($B$15&lt;$E322,$E322-$B$15,0),$B$16,IF($B$15&lt;$E322,$E322-$B$15,0))</f>
        <v>0</v>
      </c>
    </row>
    <row r="323" spans="4:7" x14ac:dyDescent="0.15">
      <c r="D323">
        <f t="shared" si="19"/>
        <v>321</v>
      </c>
      <c r="E323">
        <f t="shared" ref="E323:E362" si="22">-$B$7*(COS(D323*PI()/180)*SIN($B$6*PI()/180)+$B$4/$B$5*SIN(D323*PI()/180)*COS($B$6*PI()/180))</f>
        <v>-21.902225329057803</v>
      </c>
      <c r="F323">
        <f t="shared" si="20"/>
        <v>0</v>
      </c>
      <c r="G323">
        <f t="shared" si="21"/>
        <v>0</v>
      </c>
    </row>
    <row r="324" spans="4:7" x14ac:dyDescent="0.15">
      <c r="D324">
        <f t="shared" ref="D324:D362" si="23">D323+1</f>
        <v>322</v>
      </c>
      <c r="E324">
        <f t="shared" si="22"/>
        <v>-22.68293577733294</v>
      </c>
      <c r="F324">
        <f t="shared" si="20"/>
        <v>0</v>
      </c>
      <c r="G324">
        <f t="shared" si="21"/>
        <v>0</v>
      </c>
    </row>
    <row r="325" spans="4:7" x14ac:dyDescent="0.15">
      <c r="D325">
        <f t="shared" si="23"/>
        <v>323</v>
      </c>
      <c r="E325">
        <f t="shared" si="22"/>
        <v>-23.456736783635804</v>
      </c>
      <c r="F325">
        <f t="shared" si="20"/>
        <v>0</v>
      </c>
      <c r="G325">
        <f t="shared" si="21"/>
        <v>0</v>
      </c>
    </row>
    <row r="326" spans="4:7" x14ac:dyDescent="0.15">
      <c r="D326">
        <f t="shared" si="23"/>
        <v>324</v>
      </c>
      <c r="E326">
        <f t="shared" si="22"/>
        <v>-24.223392640683826</v>
      </c>
      <c r="F326">
        <f t="shared" si="20"/>
        <v>0</v>
      </c>
      <c r="G326">
        <f t="shared" si="21"/>
        <v>0</v>
      </c>
    </row>
    <row r="327" spans="4:7" x14ac:dyDescent="0.15">
      <c r="D327">
        <f t="shared" si="23"/>
        <v>325</v>
      </c>
      <c r="E327">
        <f t="shared" si="22"/>
        <v>-24.982669817676214</v>
      </c>
      <c r="F327">
        <f t="shared" si="20"/>
        <v>0</v>
      </c>
      <c r="G327">
        <f t="shared" si="21"/>
        <v>0</v>
      </c>
    </row>
    <row r="328" spans="4:7" x14ac:dyDescent="0.15">
      <c r="D328">
        <f t="shared" si="23"/>
        <v>326</v>
      </c>
      <c r="E328">
        <f t="shared" si="22"/>
        <v>-25.734337031429597</v>
      </c>
      <c r="F328">
        <f t="shared" si="20"/>
        <v>0</v>
      </c>
      <c r="G328">
        <f t="shared" si="21"/>
        <v>0</v>
      </c>
    </row>
    <row r="329" spans="4:7" x14ac:dyDescent="0.15">
      <c r="D329">
        <f t="shared" si="23"/>
        <v>327</v>
      </c>
      <c r="E329">
        <f t="shared" si="22"/>
        <v>-26.478165316829109</v>
      </c>
      <c r="F329">
        <f t="shared" si="20"/>
        <v>0</v>
      </c>
      <c r="G329">
        <f t="shared" si="21"/>
        <v>0</v>
      </c>
    </row>
    <row r="330" spans="4:7" x14ac:dyDescent="0.15">
      <c r="D330">
        <f t="shared" si="23"/>
        <v>328</v>
      </c>
      <c r="E330">
        <f t="shared" si="22"/>
        <v>-27.213928096573298</v>
      </c>
      <c r="F330">
        <f t="shared" si="20"/>
        <v>0</v>
      </c>
      <c r="G330">
        <f t="shared" si="21"/>
        <v>0</v>
      </c>
    </row>
    <row r="331" spans="4:7" x14ac:dyDescent="0.15">
      <c r="D331">
        <f t="shared" si="23"/>
        <v>329</v>
      </c>
      <c r="E331">
        <f t="shared" si="22"/>
        <v>-27.941401250192101</v>
      </c>
      <c r="F331">
        <f t="shared" si="20"/>
        <v>0</v>
      </c>
      <c r="G331">
        <f t="shared" si="21"/>
        <v>0</v>
      </c>
    </row>
    <row r="332" spans="4:7" x14ac:dyDescent="0.15">
      <c r="D332">
        <f t="shared" si="23"/>
        <v>330</v>
      </c>
      <c r="E332">
        <f t="shared" si="22"/>
        <v>-28.660363182315631</v>
      </c>
      <c r="F332">
        <f t="shared" si="20"/>
        <v>0</v>
      </c>
      <c r="G332">
        <f t="shared" si="21"/>
        <v>0</v>
      </c>
    </row>
    <row r="333" spans="4:7" x14ac:dyDescent="0.15">
      <c r="D333">
        <f t="shared" si="23"/>
        <v>331</v>
      </c>
      <c r="E333">
        <f t="shared" si="22"/>
        <v>-29.37059489017469</v>
      </c>
      <c r="F333">
        <f t="shared" si="20"/>
        <v>0</v>
      </c>
      <c r="G333">
        <f t="shared" si="21"/>
        <v>0</v>
      </c>
    </row>
    <row r="334" spans="4:7" x14ac:dyDescent="0.15">
      <c r="D334">
        <f t="shared" si="23"/>
        <v>332</v>
      </c>
      <c r="E334">
        <f t="shared" si="22"/>
        <v>-30.071880030310826</v>
      </c>
      <c r="F334">
        <f t="shared" si="20"/>
        <v>0</v>
      </c>
      <c r="G334">
        <f t="shared" si="21"/>
        <v>0</v>
      </c>
    </row>
    <row r="335" spans="4:7" x14ac:dyDescent="0.15">
      <c r="D335">
        <f t="shared" si="23"/>
        <v>333</v>
      </c>
      <c r="E335">
        <f t="shared" si="22"/>
        <v>-30.764004984476887</v>
      </c>
      <c r="F335">
        <f t="shared" si="20"/>
        <v>0</v>
      </c>
      <c r="G335">
        <f t="shared" si="21"/>
        <v>0</v>
      </c>
    </row>
    <row r="336" spans="4:7" x14ac:dyDescent="0.15">
      <c r="D336">
        <f t="shared" si="23"/>
        <v>334</v>
      </c>
      <c r="E336">
        <f t="shared" si="22"/>
        <v>-31.446758924707098</v>
      </c>
      <c r="F336">
        <f t="shared" si="20"/>
        <v>0</v>
      </c>
      <c r="G336">
        <f t="shared" si="21"/>
        <v>0</v>
      </c>
    </row>
    <row r="337" spans="4:7" x14ac:dyDescent="0.15">
      <c r="D337">
        <f t="shared" si="23"/>
        <v>335</v>
      </c>
      <c r="E337">
        <f t="shared" si="22"/>
        <v>-32.119933877537186</v>
      </c>
      <c r="F337">
        <f t="shared" si="20"/>
        <v>0</v>
      </c>
      <c r="G337">
        <f t="shared" si="21"/>
        <v>0</v>
      </c>
    </row>
    <row r="338" spans="4:7" x14ac:dyDescent="0.15">
      <c r="D338">
        <f t="shared" si="23"/>
        <v>336</v>
      </c>
      <c r="E338">
        <f t="shared" si="22"/>
        <v>-32.783324787355454</v>
      </c>
      <c r="F338">
        <f t="shared" si="20"/>
        <v>0</v>
      </c>
      <c r="G338">
        <f t="shared" si="21"/>
        <v>0</v>
      </c>
    </row>
    <row r="339" spans="4:7" x14ac:dyDescent="0.15">
      <c r="D339">
        <f t="shared" si="23"/>
        <v>337</v>
      </c>
      <c r="E339">
        <f t="shared" si="22"/>
        <v>-33.436729578864231</v>
      </c>
      <c r="F339">
        <f t="shared" si="20"/>
        <v>0</v>
      </c>
      <c r="G339">
        <f t="shared" si="21"/>
        <v>0</v>
      </c>
    </row>
    <row r="340" spans="4:7" x14ac:dyDescent="0.15">
      <c r="D340">
        <f t="shared" si="23"/>
        <v>338</v>
      </c>
      <c r="E340">
        <f t="shared" si="22"/>
        <v>-34.079949218634475</v>
      </c>
      <c r="F340">
        <f t="shared" si="20"/>
        <v>0</v>
      </c>
      <c r="G340">
        <f t="shared" si="21"/>
        <v>0</v>
      </c>
    </row>
    <row r="341" spans="4:7" x14ac:dyDescent="0.15">
      <c r="D341">
        <f t="shared" si="23"/>
        <v>339</v>
      </c>
      <c r="E341">
        <f t="shared" si="22"/>
        <v>-34.712787775732814</v>
      </c>
      <c r="F341">
        <f t="shared" si="20"/>
        <v>0</v>
      </c>
      <c r="G341">
        <f t="shared" si="21"/>
        <v>0</v>
      </c>
    </row>
    <row r="342" spans="4:7" x14ac:dyDescent="0.15">
      <c r="D342">
        <f t="shared" si="23"/>
        <v>340</v>
      </c>
      <c r="E342">
        <f t="shared" si="22"/>
        <v>-35.335052481404368</v>
      </c>
      <c r="F342">
        <f t="shared" si="20"/>
        <v>0</v>
      </c>
      <c r="G342">
        <f t="shared" si="21"/>
        <v>0</v>
      </c>
    </row>
    <row r="343" spans="4:7" x14ac:dyDescent="0.15">
      <c r="D343">
        <f t="shared" si="23"/>
        <v>341</v>
      </c>
      <c r="E343">
        <f t="shared" si="22"/>
        <v>-35.946553787791686</v>
      </c>
      <c r="F343">
        <f t="shared" si="20"/>
        <v>0</v>
      </c>
      <c r="G343">
        <f t="shared" si="21"/>
        <v>0</v>
      </c>
    </row>
    <row r="344" spans="4:7" x14ac:dyDescent="0.15">
      <c r="D344">
        <f t="shared" si="23"/>
        <v>342</v>
      </c>
      <c r="E344">
        <f t="shared" si="22"/>
        <v>-36.547105425673216</v>
      </c>
      <c r="F344">
        <f t="shared" si="20"/>
        <v>0</v>
      </c>
      <c r="G344">
        <f t="shared" si="21"/>
        <v>0</v>
      </c>
    </row>
    <row r="345" spans="4:7" x14ac:dyDescent="0.15">
      <c r="D345">
        <f t="shared" si="23"/>
        <v>343</v>
      </c>
      <c r="E345">
        <f t="shared" si="22"/>
        <v>-37.136524461202328</v>
      </c>
      <c r="F345">
        <f t="shared" si="20"/>
        <v>0</v>
      </c>
      <c r="G345">
        <f t="shared" si="21"/>
        <v>0</v>
      </c>
    </row>
    <row r="346" spans="4:7" x14ac:dyDescent="0.15">
      <c r="D346">
        <f t="shared" si="23"/>
        <v>344</v>
      </c>
      <c r="E346">
        <f t="shared" si="22"/>
        <v>-37.714631351630906</v>
      </c>
      <c r="F346">
        <f t="shared" si="20"/>
        <v>0</v>
      </c>
      <c r="G346">
        <f t="shared" si="21"/>
        <v>0</v>
      </c>
    </row>
    <row r="347" spans="4:7" x14ac:dyDescent="0.15">
      <c r="D347">
        <f t="shared" si="23"/>
        <v>345</v>
      </c>
      <c r="E347">
        <f t="shared" si="22"/>
        <v>-38.281249999999993</v>
      </c>
      <c r="F347">
        <f t="shared" si="20"/>
        <v>0.28124999999999289</v>
      </c>
      <c r="G347">
        <f t="shared" si="21"/>
        <v>0</v>
      </c>
    </row>
    <row r="348" spans="4:7" x14ac:dyDescent="0.15">
      <c r="D348">
        <f t="shared" si="23"/>
        <v>346</v>
      </c>
      <c r="E348">
        <f t="shared" si="22"/>
        <v>-38.836207808780273</v>
      </c>
      <c r="F348">
        <f t="shared" si="20"/>
        <v>0.8362078087802729</v>
      </c>
      <c r="G348">
        <f t="shared" si="21"/>
        <v>0</v>
      </c>
    </row>
    <row r="349" spans="4:7" x14ac:dyDescent="0.15">
      <c r="D349">
        <f t="shared" si="23"/>
        <v>347</v>
      </c>
      <c r="E349">
        <f t="shared" si="22"/>
        <v>-39.379335732447188</v>
      </c>
      <c r="F349">
        <f t="shared" si="20"/>
        <v>1.3793357324471884</v>
      </c>
      <c r="G349">
        <f t="shared" si="21"/>
        <v>0</v>
      </c>
    </row>
    <row r="350" spans="4:7" x14ac:dyDescent="0.15">
      <c r="D350">
        <f t="shared" si="23"/>
        <v>348</v>
      </c>
      <c r="E350">
        <f t="shared" si="22"/>
        <v>-39.91046832897382</v>
      </c>
      <c r="F350">
        <f t="shared" si="20"/>
        <v>1.9104683289738205</v>
      </c>
      <c r="G350">
        <f t="shared" si="21"/>
        <v>0</v>
      </c>
    </row>
    <row r="351" spans="4:7" x14ac:dyDescent="0.15">
      <c r="D351">
        <f t="shared" si="23"/>
        <v>349</v>
      </c>
      <c r="E351">
        <f t="shared" si="22"/>
        <v>-40.429443810226076</v>
      </c>
      <c r="F351">
        <f t="shared" si="20"/>
        <v>2.4294438102260756</v>
      </c>
      <c r="G351">
        <f t="shared" si="21"/>
        <v>0</v>
      </c>
    </row>
    <row r="352" spans="4:7" x14ac:dyDescent="0.15">
      <c r="D352">
        <f t="shared" si="23"/>
        <v>350</v>
      </c>
      <c r="E352">
        <f t="shared" si="22"/>
        <v>-40.936104091244879</v>
      </c>
      <c r="F352">
        <f t="shared" si="20"/>
        <v>2.9361040912448786</v>
      </c>
      <c r="G352">
        <f t="shared" si="21"/>
        <v>0</v>
      </c>
    </row>
    <row r="353" spans="4:7" x14ac:dyDescent="0.15">
      <c r="D353">
        <f t="shared" si="23"/>
        <v>351</v>
      </c>
      <c r="E353">
        <f t="shared" si="22"/>
        <v>-41.430294838400577</v>
      </c>
      <c r="F353">
        <f t="shared" si="20"/>
        <v>3.4302948384005774</v>
      </c>
      <c r="G353">
        <f t="shared" si="21"/>
        <v>0</v>
      </c>
    </row>
    <row r="354" spans="4:7" x14ac:dyDescent="0.15">
      <c r="D354">
        <f t="shared" si="23"/>
        <v>352</v>
      </c>
      <c r="E354">
        <f t="shared" si="22"/>
        <v>-41.911865516404205</v>
      </c>
      <c r="F354">
        <f t="shared" si="20"/>
        <v>3.9118655164042053</v>
      </c>
      <c r="G354">
        <f t="shared" si="21"/>
        <v>0</v>
      </c>
    </row>
    <row r="355" spans="4:7" x14ac:dyDescent="0.15">
      <c r="D355">
        <f t="shared" si="23"/>
        <v>353</v>
      </c>
      <c r="E355">
        <f t="shared" si="22"/>
        <v>-42.380669434162186</v>
      </c>
      <c r="F355">
        <f t="shared" si="20"/>
        <v>4.3806694341621863</v>
      </c>
      <c r="G355">
        <f t="shared" si="21"/>
        <v>0</v>
      </c>
    </row>
    <row r="356" spans="4:7" x14ac:dyDescent="0.15">
      <c r="D356">
        <f t="shared" si="23"/>
        <v>354</v>
      </c>
      <c r="E356">
        <f t="shared" si="22"/>
        <v>-42.836563789459774</v>
      </c>
      <c r="F356">
        <f t="shared" si="20"/>
        <v>4.8365637894597739</v>
      </c>
      <c r="G356">
        <f t="shared" si="21"/>
        <v>0</v>
      </c>
    </row>
    <row r="357" spans="4:7" x14ac:dyDescent="0.15">
      <c r="D357">
        <f t="shared" si="23"/>
        <v>355</v>
      </c>
      <c r="E357">
        <f t="shared" si="22"/>
        <v>-43.279409712459966</v>
      </c>
      <c r="F357">
        <f t="shared" si="20"/>
        <v>5.2794097124599659</v>
      </c>
      <c r="G357">
        <f t="shared" si="21"/>
        <v>0</v>
      </c>
    </row>
    <row r="358" spans="4:7" x14ac:dyDescent="0.15">
      <c r="D358">
        <f t="shared" si="23"/>
        <v>356</v>
      </c>
      <c r="E358">
        <f t="shared" si="22"/>
        <v>-43.709072308004693</v>
      </c>
      <c r="F358">
        <f t="shared" si="20"/>
        <v>5.7090723080046928</v>
      </c>
      <c r="G358">
        <f t="shared" si="21"/>
        <v>0</v>
      </c>
    </row>
    <row r="359" spans="4:7" x14ac:dyDescent="0.15">
      <c r="D359">
        <f t="shared" si="23"/>
        <v>357</v>
      </c>
      <c r="E359">
        <f t="shared" si="22"/>
        <v>-44.125420696705085</v>
      </c>
      <c r="F359">
        <f t="shared" si="20"/>
        <v>6.1254206967050848</v>
      </c>
      <c r="G359">
        <f t="shared" si="21"/>
        <v>0</v>
      </c>
    </row>
    <row r="360" spans="4:7" x14ac:dyDescent="0.15">
      <c r="D360">
        <f t="shared" si="23"/>
        <v>358</v>
      </c>
      <c r="E360">
        <f t="shared" si="22"/>
        <v>-44.528328054808753</v>
      </c>
      <c r="F360">
        <f t="shared" si="20"/>
        <v>6.5283280548087532</v>
      </c>
      <c r="G360">
        <f t="shared" si="21"/>
        <v>0</v>
      </c>
    </row>
    <row r="361" spans="4:7" x14ac:dyDescent="0.15">
      <c r="D361">
        <f t="shared" si="23"/>
        <v>359</v>
      </c>
      <c r="E361">
        <f t="shared" si="22"/>
        <v>-44.917671652831274</v>
      </c>
      <c r="F361">
        <f t="shared" si="20"/>
        <v>6.9176716528312738</v>
      </c>
      <c r="G361">
        <f t="shared" si="21"/>
        <v>0</v>
      </c>
    </row>
    <row r="362" spans="4:7" x14ac:dyDescent="0.15">
      <c r="D362">
        <f t="shared" si="23"/>
        <v>360</v>
      </c>
      <c r="E362">
        <f t="shared" si="22"/>
        <v>-45.293332892941123</v>
      </c>
      <c r="F362">
        <f t="shared" si="20"/>
        <v>7.2933328929411232</v>
      </c>
      <c r="G362">
        <f t="shared" si="21"/>
        <v>0</v>
      </c>
    </row>
  </sheetData>
  <phoneticPr fontId="1"/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ワルシャート式</vt:lpstr>
      <vt:lpstr>スティーブンソン式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2011-11-08T20:41:56Z</dcterms:modified>
</cp:coreProperties>
</file>