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ce cycle\Desktop\"/>
    </mc:Choice>
  </mc:AlternateContent>
  <bookViews>
    <workbookView xWindow="0" yWindow="0" windowWidth="19200" windowHeight="7992" tabRatio="493"/>
  </bookViews>
  <sheets>
    <sheet name="ご契約内容" sheetId="1" r:id="rId1"/>
    <sheet name="SW Bike" sheetId="6" r:id="rId2"/>
    <sheet name="Road Bike" sheetId="3" r:id="rId3"/>
    <sheet name="MTB Cross Bike" sheetId="10" r:id="rId4"/>
    <sheet name="ライダーギア" sheetId="7" r:id="rId5"/>
    <sheet name="エキップメント" sheetId="8" r:id="rId6"/>
    <sheet name="EQバルク" sheetId="9" r:id="rId7"/>
    <sheet name="DATE DATA" sheetId="4" state="hidden" r:id="rId8"/>
  </sheets>
  <externalReferences>
    <externalReference r:id="rId9"/>
  </externalReferences>
  <definedNames>
    <definedName name="_xlnm._FilterDatabase" localSheetId="6" hidden="1">EQバルク!$A$6:$AK$6</definedName>
    <definedName name="_xlnm._FilterDatabase" localSheetId="3" hidden="1">'MTB Cross Bike'!$A$6:$AJ$172</definedName>
    <definedName name="_xlnm._FilterDatabase" localSheetId="2" hidden="1">'Road Bike'!$A$6:$AJ$223</definedName>
    <definedName name="_xlnm._FilterDatabase" localSheetId="1" hidden="1">'SW Bike'!$A$6:$AJ$117</definedName>
    <definedName name="_xlnm._FilterDatabase" localSheetId="5" hidden="1">エキップメント!$A$6:$AJ$477</definedName>
    <definedName name="_xlnm._FilterDatabase" localSheetId="4" hidden="1">ライダーギア!$A$6:$AJ$343</definedName>
    <definedName name="AUG">'[1]DATE DATA'!$B$1:$B$4</definedName>
    <definedName name="DEC">'DATE DATA'!$C$1:$C$3</definedName>
    <definedName name="FEB">'DATE DATA'!$E$1:$E$4</definedName>
    <definedName name="JAN">'DATE DATA'!$D$1:$D$4</definedName>
    <definedName name="JUL">'[1]DATE DATA'!$A$1:$A$4</definedName>
    <definedName name="MAR">'DATE DATA'!$F$1:$F$4</definedName>
    <definedName name="NOV">'DATE DATA'!$B$1:$B$4</definedName>
    <definedName name="OCT">'DATE DATA'!$A$1:$A$4</definedName>
    <definedName name="SEP">'[1]DATE DATA'!$C$1:$C$4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88" i="7" l="1"/>
  <c r="R289" i="7"/>
  <c r="R290" i="7"/>
  <c r="R291" i="7"/>
  <c r="R292" i="7"/>
  <c r="R293" i="7"/>
  <c r="R294" i="7"/>
  <c r="R295" i="7"/>
  <c r="R296" i="7"/>
  <c r="R297" i="7"/>
  <c r="R298" i="7"/>
  <c r="R299" i="7"/>
  <c r="R300" i="7"/>
  <c r="R301" i="7"/>
  <c r="R302" i="7"/>
  <c r="R303" i="7"/>
  <c r="R304" i="7"/>
  <c r="V288" i="7"/>
  <c r="V289" i="7"/>
  <c r="V290" i="7"/>
  <c r="V291" i="7"/>
  <c r="V292" i="7"/>
  <c r="V293" i="7"/>
  <c r="V294" i="7"/>
  <c r="V295" i="7"/>
  <c r="V296" i="7"/>
  <c r="V297" i="7"/>
  <c r="V298" i="7"/>
  <c r="V299" i="7"/>
  <c r="V300" i="7"/>
  <c r="V301" i="7"/>
  <c r="V302" i="7"/>
  <c r="V303" i="7"/>
  <c r="V304" i="7"/>
  <c r="AH235" i="8" l="1"/>
  <c r="AH236" i="8"/>
  <c r="AG5" i="8"/>
  <c r="AC5" i="8"/>
  <c r="Y5" i="8"/>
  <c r="U5" i="8"/>
  <c r="Q5" i="8"/>
  <c r="M5" i="8"/>
  <c r="AG5" i="7"/>
  <c r="AC5" i="7"/>
  <c r="Y5" i="7"/>
  <c r="U5" i="7"/>
  <c r="Q5" i="7"/>
  <c r="M5" i="7"/>
  <c r="AM8" i="6"/>
  <c r="AM9" i="6"/>
  <c r="AM10" i="6"/>
  <c r="AM11" i="6"/>
  <c r="AM12" i="6"/>
  <c r="AM13" i="6"/>
  <c r="AM14" i="6"/>
  <c r="AM15" i="6"/>
  <c r="AM16" i="6"/>
  <c r="AM17" i="6"/>
  <c r="AM18" i="6"/>
  <c r="AM19" i="6"/>
  <c r="AM20" i="6"/>
  <c r="AM21" i="6"/>
  <c r="AM22" i="6"/>
  <c r="AM23" i="6"/>
  <c r="AM24" i="6"/>
  <c r="AM25" i="6"/>
  <c r="AM26" i="6"/>
  <c r="AM27" i="6"/>
  <c r="AM28" i="6"/>
  <c r="AM29" i="6"/>
  <c r="AM30" i="6"/>
  <c r="AM31" i="6"/>
  <c r="AM32" i="6"/>
  <c r="AM33" i="6"/>
  <c r="AM34" i="6"/>
  <c r="AM35" i="6"/>
  <c r="AM36" i="6"/>
  <c r="AM37" i="6"/>
  <c r="AM38" i="6"/>
  <c r="AM39" i="6"/>
  <c r="AM40" i="6"/>
  <c r="AM41" i="6"/>
  <c r="AM42" i="6"/>
  <c r="AM43" i="6"/>
  <c r="AM44" i="6"/>
  <c r="AM45" i="6"/>
  <c r="AM46" i="6"/>
  <c r="AM47" i="6"/>
  <c r="AM48" i="6"/>
  <c r="AM49" i="6"/>
  <c r="AM50" i="6"/>
  <c r="AM51" i="6"/>
  <c r="AM52" i="6"/>
  <c r="AM53" i="6"/>
  <c r="AM54" i="6"/>
  <c r="AM55" i="6"/>
  <c r="AM56" i="6"/>
  <c r="AM57" i="6"/>
  <c r="AM58" i="6"/>
  <c r="AM59" i="6"/>
  <c r="AM60" i="6"/>
  <c r="AM61" i="6"/>
  <c r="AM62" i="6"/>
  <c r="AM63" i="6"/>
  <c r="AM64" i="6"/>
  <c r="AM65" i="6"/>
  <c r="AM66" i="6"/>
  <c r="AM67" i="6"/>
  <c r="AM68" i="6"/>
  <c r="AM69" i="6"/>
  <c r="AM70" i="6"/>
  <c r="AM71" i="6"/>
  <c r="AM72" i="6"/>
  <c r="AM73" i="6"/>
  <c r="AM74" i="6"/>
  <c r="AM75" i="6"/>
  <c r="AM76" i="6"/>
  <c r="AM77" i="6"/>
  <c r="AM78" i="6"/>
  <c r="AM79" i="6"/>
  <c r="AM80" i="6"/>
  <c r="AM81" i="6"/>
  <c r="AM82" i="6"/>
  <c r="AM83" i="6"/>
  <c r="AM84" i="6"/>
  <c r="AM85" i="6"/>
  <c r="AM86" i="6"/>
  <c r="AM87" i="6"/>
  <c r="AM88" i="6"/>
  <c r="AM89" i="6"/>
  <c r="AM90" i="6"/>
  <c r="AM91" i="6"/>
  <c r="AM92" i="6"/>
  <c r="AM93" i="6"/>
  <c r="AM94" i="6"/>
  <c r="AM95" i="6"/>
  <c r="AM96" i="6"/>
  <c r="AM97" i="6"/>
  <c r="AM98" i="6"/>
  <c r="AM99" i="6"/>
  <c r="AM100" i="6"/>
  <c r="AM101" i="6"/>
  <c r="AM102" i="6"/>
  <c r="AM103" i="6"/>
  <c r="AM104" i="6"/>
  <c r="AM105" i="6"/>
  <c r="AM106" i="6"/>
  <c r="AM107" i="6"/>
  <c r="AM108" i="6"/>
  <c r="AM109" i="6"/>
  <c r="AM110" i="6"/>
  <c r="AM111" i="6"/>
  <c r="AM112" i="6"/>
  <c r="AM113" i="6"/>
  <c r="AM114" i="6"/>
  <c r="AM115" i="6"/>
  <c r="AM116" i="6"/>
  <c r="AM117" i="6"/>
  <c r="AM7" i="6"/>
  <c r="AL7" i="6"/>
  <c r="AL8" i="6"/>
  <c r="AL9" i="6"/>
  <c r="AL10" i="6"/>
  <c r="AL11" i="6"/>
  <c r="AL12" i="6"/>
  <c r="AL13" i="6"/>
  <c r="AL14" i="6"/>
  <c r="AL15" i="6"/>
  <c r="AL16" i="6"/>
  <c r="AL17" i="6"/>
  <c r="AL18" i="6"/>
  <c r="AL19" i="6"/>
  <c r="AL20" i="6"/>
  <c r="AL21" i="6"/>
  <c r="AL22" i="6"/>
  <c r="AL23" i="6"/>
  <c r="AL24" i="6"/>
  <c r="AL25" i="6"/>
  <c r="AL26" i="6"/>
  <c r="AL27" i="6"/>
  <c r="AL28" i="6"/>
  <c r="AL29" i="6"/>
  <c r="AL30" i="6"/>
  <c r="AL31" i="6"/>
  <c r="AL32" i="6"/>
  <c r="AL33" i="6"/>
  <c r="AL34" i="6"/>
  <c r="AL35" i="6"/>
  <c r="AL36" i="6"/>
  <c r="AL37" i="6"/>
  <c r="AL38" i="6"/>
  <c r="AL39" i="6"/>
  <c r="AL40" i="6"/>
  <c r="AL41" i="6"/>
  <c r="AL42" i="6"/>
  <c r="AL43" i="6"/>
  <c r="AL44" i="6"/>
  <c r="AL45" i="6"/>
  <c r="AL46" i="6"/>
  <c r="AL47" i="6"/>
  <c r="AL48" i="6"/>
  <c r="AL49" i="6"/>
  <c r="AL50" i="6"/>
  <c r="AL51" i="6"/>
  <c r="AL52" i="6"/>
  <c r="AL53" i="6"/>
  <c r="AL54" i="6"/>
  <c r="AL55" i="6"/>
  <c r="AL56" i="6"/>
  <c r="AL57" i="6"/>
  <c r="AL58" i="6"/>
  <c r="AL59" i="6"/>
  <c r="AL60" i="6"/>
  <c r="AL61" i="6"/>
  <c r="AL62" i="6"/>
  <c r="AL63" i="6"/>
  <c r="AL64" i="6"/>
  <c r="AL65" i="6"/>
  <c r="AL66" i="6"/>
  <c r="AL67" i="6"/>
  <c r="AL68" i="6"/>
  <c r="AL69" i="6"/>
  <c r="AL70" i="6"/>
  <c r="AL71" i="6"/>
  <c r="AL72" i="6"/>
  <c r="AL73" i="6"/>
  <c r="AL74" i="6"/>
  <c r="AL75" i="6"/>
  <c r="AL76" i="6"/>
  <c r="AL77" i="6"/>
  <c r="AL78" i="6"/>
  <c r="AL79" i="6"/>
  <c r="AL80" i="6"/>
  <c r="AL81" i="6"/>
  <c r="AL82" i="6"/>
  <c r="AL83" i="6"/>
  <c r="AL84" i="6"/>
  <c r="AL85" i="6"/>
  <c r="AL86" i="6"/>
  <c r="AL87" i="6"/>
  <c r="AL88" i="6"/>
  <c r="AL89" i="6"/>
  <c r="AL90" i="6"/>
  <c r="AL91" i="6"/>
  <c r="AL92" i="6"/>
  <c r="AL93" i="6"/>
  <c r="AL94" i="6"/>
  <c r="AL95" i="6"/>
  <c r="AL96" i="6"/>
  <c r="AL97" i="6"/>
  <c r="AL98" i="6"/>
  <c r="AL99" i="6"/>
  <c r="AL100" i="6"/>
  <c r="AL101" i="6"/>
  <c r="AL102" i="6"/>
  <c r="AL103" i="6"/>
  <c r="AL104" i="6"/>
  <c r="AL105" i="6"/>
  <c r="AL106" i="6"/>
  <c r="AL107" i="6"/>
  <c r="AL108" i="6"/>
  <c r="AL109" i="6"/>
  <c r="AL110" i="6"/>
  <c r="AL111" i="6"/>
  <c r="AL112" i="6"/>
  <c r="AL113" i="6"/>
  <c r="AL114" i="6"/>
  <c r="AL115" i="6"/>
  <c r="AL116" i="6"/>
  <c r="AL117" i="6"/>
  <c r="A2" i="6"/>
  <c r="L4" i="6" s="1"/>
  <c r="C5" i="1"/>
  <c r="B19" i="1" s="1"/>
  <c r="B17" i="1"/>
  <c r="B5" i="1"/>
  <c r="C6" i="1"/>
  <c r="C8" i="1"/>
  <c r="C20" i="1" s="1"/>
  <c r="C7" i="1"/>
  <c r="C19" i="1" s="1"/>
  <c r="AG5" i="6"/>
  <c r="I2" i="6" s="1"/>
  <c r="AC5" i="6"/>
  <c r="Y5" i="6"/>
  <c r="G2" i="6" s="1"/>
  <c r="U5" i="6"/>
  <c r="E2" i="6" s="1"/>
  <c r="E2" i="3" s="1"/>
  <c r="Q5" i="6"/>
  <c r="D2" i="6" s="1"/>
  <c r="M5" i="6"/>
  <c r="AK477" i="8"/>
  <c r="AJ477" i="8"/>
  <c r="AK476" i="8"/>
  <c r="AJ476" i="8"/>
  <c r="AK475" i="8"/>
  <c r="AJ475" i="8"/>
  <c r="AK474" i="8"/>
  <c r="AJ474" i="8"/>
  <c r="AK473" i="8"/>
  <c r="AJ473" i="8"/>
  <c r="AK472" i="8"/>
  <c r="AJ472" i="8"/>
  <c r="AK471" i="8"/>
  <c r="AJ471" i="8"/>
  <c r="AK470" i="8"/>
  <c r="AJ470" i="8"/>
  <c r="AK469" i="8"/>
  <c r="AJ469" i="8"/>
  <c r="AK468" i="8"/>
  <c r="AJ468" i="8"/>
  <c r="AK467" i="8"/>
  <c r="AJ467" i="8"/>
  <c r="AK466" i="8"/>
  <c r="AJ466" i="8"/>
  <c r="AK465" i="8"/>
  <c r="AJ465" i="8"/>
  <c r="AK464" i="8"/>
  <c r="AJ464" i="8"/>
  <c r="AK463" i="8"/>
  <c r="AJ463" i="8"/>
  <c r="AK462" i="8"/>
  <c r="AJ462" i="8"/>
  <c r="AK461" i="8"/>
  <c r="AJ461" i="8"/>
  <c r="AK460" i="8"/>
  <c r="AJ460" i="8"/>
  <c r="AK459" i="8"/>
  <c r="AJ459" i="8"/>
  <c r="AK458" i="8"/>
  <c r="AJ458" i="8"/>
  <c r="AK457" i="8"/>
  <c r="AJ457" i="8"/>
  <c r="AK456" i="8"/>
  <c r="AJ456" i="8"/>
  <c r="AK455" i="8"/>
  <c r="AJ455" i="8"/>
  <c r="AK454" i="8"/>
  <c r="AJ454" i="8"/>
  <c r="AK453" i="8"/>
  <c r="AJ453" i="8"/>
  <c r="AK452" i="8"/>
  <c r="AJ452" i="8"/>
  <c r="AK451" i="8"/>
  <c r="AJ451" i="8"/>
  <c r="AK450" i="8"/>
  <c r="AJ450" i="8"/>
  <c r="AK449" i="8"/>
  <c r="AJ449" i="8"/>
  <c r="AK448" i="8"/>
  <c r="AJ448" i="8"/>
  <c r="AK447" i="8"/>
  <c r="AJ447" i="8"/>
  <c r="AK446" i="8"/>
  <c r="AJ446" i="8"/>
  <c r="AK445" i="8"/>
  <c r="AJ445" i="8"/>
  <c r="AK444" i="8"/>
  <c r="AJ444" i="8"/>
  <c r="AK443" i="8"/>
  <c r="AJ443" i="8"/>
  <c r="AK442" i="8"/>
  <c r="AJ442" i="8"/>
  <c r="AK441" i="8"/>
  <c r="AJ441" i="8"/>
  <c r="AK440" i="8"/>
  <c r="AJ440" i="8"/>
  <c r="AK439" i="8"/>
  <c r="AJ439" i="8"/>
  <c r="AK438" i="8"/>
  <c r="AJ438" i="8"/>
  <c r="AK437" i="8"/>
  <c r="AJ437" i="8"/>
  <c r="AK436" i="8"/>
  <c r="AJ436" i="8"/>
  <c r="AK435" i="8"/>
  <c r="AJ435" i="8"/>
  <c r="AK434" i="8"/>
  <c r="AJ434" i="8"/>
  <c r="AK433" i="8"/>
  <c r="AJ433" i="8"/>
  <c r="AK432" i="8"/>
  <c r="AJ432" i="8"/>
  <c r="AK431" i="8"/>
  <c r="AJ431" i="8"/>
  <c r="AK430" i="8"/>
  <c r="AJ430" i="8"/>
  <c r="AK429" i="8"/>
  <c r="AJ429" i="8"/>
  <c r="AK428" i="8"/>
  <c r="AJ428" i="8"/>
  <c r="AK427" i="8"/>
  <c r="AJ427" i="8"/>
  <c r="AK426" i="8"/>
  <c r="AJ426" i="8"/>
  <c r="AK425" i="8"/>
  <c r="AJ425" i="8"/>
  <c r="AK424" i="8"/>
  <c r="AJ424" i="8"/>
  <c r="AK423" i="8"/>
  <c r="AJ423" i="8"/>
  <c r="AK422" i="8"/>
  <c r="AJ422" i="8"/>
  <c r="AK421" i="8"/>
  <c r="AJ421" i="8"/>
  <c r="AK420" i="8"/>
  <c r="AJ420" i="8"/>
  <c r="AK419" i="8"/>
  <c r="AJ419" i="8"/>
  <c r="AK418" i="8"/>
  <c r="AJ418" i="8"/>
  <c r="AK417" i="8"/>
  <c r="AJ417" i="8"/>
  <c r="AK416" i="8"/>
  <c r="AJ416" i="8"/>
  <c r="AK415" i="8"/>
  <c r="AJ415" i="8"/>
  <c r="AK414" i="8"/>
  <c r="AJ414" i="8"/>
  <c r="AK413" i="8"/>
  <c r="AJ413" i="8"/>
  <c r="AK412" i="8"/>
  <c r="AJ412" i="8"/>
  <c r="AK411" i="8"/>
  <c r="AJ411" i="8"/>
  <c r="AK410" i="8"/>
  <c r="AJ410" i="8"/>
  <c r="AK409" i="8"/>
  <c r="AJ409" i="8"/>
  <c r="AK408" i="8"/>
  <c r="AJ408" i="8"/>
  <c r="AK407" i="8"/>
  <c r="AJ407" i="8"/>
  <c r="AK406" i="8"/>
  <c r="AJ406" i="8"/>
  <c r="AK405" i="8"/>
  <c r="AJ405" i="8"/>
  <c r="AK404" i="8"/>
  <c r="AJ404" i="8"/>
  <c r="AK403" i="8"/>
  <c r="AJ403" i="8"/>
  <c r="AK402" i="8"/>
  <c r="AJ402" i="8"/>
  <c r="AK401" i="8"/>
  <c r="AJ401" i="8"/>
  <c r="AK400" i="8"/>
  <c r="AJ400" i="8"/>
  <c r="AK399" i="8"/>
  <c r="AJ399" i="8"/>
  <c r="AK398" i="8"/>
  <c r="AJ398" i="8"/>
  <c r="AK397" i="8"/>
  <c r="AJ397" i="8"/>
  <c r="AK396" i="8"/>
  <c r="AJ396" i="8"/>
  <c r="AK395" i="8"/>
  <c r="AJ395" i="8"/>
  <c r="AK394" i="8"/>
  <c r="AJ394" i="8"/>
  <c r="AK393" i="8"/>
  <c r="AJ393" i="8"/>
  <c r="AK392" i="8"/>
  <c r="AJ392" i="8"/>
  <c r="AK391" i="8"/>
  <c r="AJ391" i="8"/>
  <c r="AK390" i="8"/>
  <c r="AJ390" i="8"/>
  <c r="AK389" i="8"/>
  <c r="AJ389" i="8"/>
  <c r="AK388" i="8"/>
  <c r="AJ388" i="8"/>
  <c r="AK387" i="8"/>
  <c r="AJ387" i="8"/>
  <c r="AK386" i="8"/>
  <c r="AJ386" i="8"/>
  <c r="AK385" i="8"/>
  <c r="AJ385" i="8"/>
  <c r="AK384" i="8"/>
  <c r="AJ384" i="8"/>
  <c r="AK383" i="8"/>
  <c r="AJ383" i="8"/>
  <c r="AK382" i="8"/>
  <c r="AJ382" i="8"/>
  <c r="AK381" i="8"/>
  <c r="AJ381" i="8"/>
  <c r="AK380" i="8"/>
  <c r="AJ380" i="8"/>
  <c r="AK379" i="8"/>
  <c r="AJ379" i="8"/>
  <c r="AK378" i="8"/>
  <c r="AJ378" i="8"/>
  <c r="AK377" i="8"/>
  <c r="AJ377" i="8"/>
  <c r="AK376" i="8"/>
  <c r="AJ376" i="8"/>
  <c r="AK375" i="8"/>
  <c r="AJ375" i="8"/>
  <c r="AK374" i="8"/>
  <c r="AJ374" i="8"/>
  <c r="AK373" i="8"/>
  <c r="AJ373" i="8"/>
  <c r="AK372" i="8"/>
  <c r="AJ372" i="8"/>
  <c r="AK371" i="8"/>
  <c r="AJ371" i="8"/>
  <c r="AK370" i="8"/>
  <c r="AJ370" i="8"/>
  <c r="AK369" i="8"/>
  <c r="AJ369" i="8"/>
  <c r="AK368" i="8"/>
  <c r="AJ368" i="8"/>
  <c r="AK367" i="8"/>
  <c r="AJ367" i="8"/>
  <c r="AK366" i="8"/>
  <c r="AJ366" i="8"/>
  <c r="AK365" i="8"/>
  <c r="AJ365" i="8"/>
  <c r="AK364" i="8"/>
  <c r="AJ364" i="8"/>
  <c r="AK363" i="8"/>
  <c r="AJ363" i="8"/>
  <c r="AK362" i="8"/>
  <c r="AJ362" i="8"/>
  <c r="AK361" i="8"/>
  <c r="AJ361" i="8"/>
  <c r="AK360" i="8"/>
  <c r="AJ360" i="8"/>
  <c r="AK359" i="8"/>
  <c r="AJ359" i="8"/>
  <c r="AK358" i="8"/>
  <c r="AJ358" i="8"/>
  <c r="AK357" i="8"/>
  <c r="AJ357" i="8"/>
  <c r="AK356" i="8"/>
  <c r="AJ356" i="8"/>
  <c r="AK355" i="8"/>
  <c r="AJ355" i="8"/>
  <c r="AK354" i="8"/>
  <c r="AJ354" i="8"/>
  <c r="AK353" i="8"/>
  <c r="AJ353" i="8"/>
  <c r="AK352" i="8"/>
  <c r="AJ352" i="8"/>
  <c r="AK351" i="8"/>
  <c r="AJ351" i="8"/>
  <c r="AK350" i="8"/>
  <c r="AJ350" i="8"/>
  <c r="AK349" i="8"/>
  <c r="AJ349" i="8"/>
  <c r="AK348" i="8"/>
  <c r="AJ348" i="8"/>
  <c r="AK347" i="8"/>
  <c r="AJ347" i="8"/>
  <c r="AK346" i="8"/>
  <c r="AJ346" i="8"/>
  <c r="AK345" i="8"/>
  <c r="AJ345" i="8"/>
  <c r="AK344" i="8"/>
  <c r="AJ344" i="8"/>
  <c r="AK343" i="8"/>
  <c r="AJ343" i="8"/>
  <c r="AK342" i="8"/>
  <c r="AJ342" i="8"/>
  <c r="AK341" i="8"/>
  <c r="AJ341" i="8"/>
  <c r="AK340" i="8"/>
  <c r="AJ340" i="8"/>
  <c r="AK339" i="8"/>
  <c r="AJ339" i="8"/>
  <c r="AK338" i="8"/>
  <c r="AJ338" i="8"/>
  <c r="AK337" i="8"/>
  <c r="AJ337" i="8"/>
  <c r="AK336" i="8"/>
  <c r="AJ336" i="8"/>
  <c r="AK335" i="8"/>
  <c r="AJ335" i="8"/>
  <c r="AK334" i="8"/>
  <c r="AJ334" i="8"/>
  <c r="AK333" i="8"/>
  <c r="AJ333" i="8"/>
  <c r="AK332" i="8"/>
  <c r="AJ332" i="8"/>
  <c r="AK331" i="8"/>
  <c r="AJ331" i="8"/>
  <c r="AK330" i="8"/>
  <c r="AJ330" i="8"/>
  <c r="AK329" i="8"/>
  <c r="AJ329" i="8"/>
  <c r="AK328" i="8"/>
  <c r="AJ328" i="8"/>
  <c r="AK327" i="8"/>
  <c r="AJ327" i="8"/>
  <c r="AK326" i="8"/>
  <c r="AJ326" i="8"/>
  <c r="AK325" i="8"/>
  <c r="AJ325" i="8"/>
  <c r="AK324" i="8"/>
  <c r="AJ324" i="8"/>
  <c r="AK323" i="8"/>
  <c r="AJ323" i="8"/>
  <c r="AK322" i="8"/>
  <c r="AJ322" i="8"/>
  <c r="AK321" i="8"/>
  <c r="AJ321" i="8"/>
  <c r="AK320" i="8"/>
  <c r="AJ320" i="8"/>
  <c r="AK319" i="8"/>
  <c r="AJ319" i="8"/>
  <c r="AK318" i="8"/>
  <c r="AJ318" i="8"/>
  <c r="AK317" i="8"/>
  <c r="AJ317" i="8"/>
  <c r="AK316" i="8"/>
  <c r="AJ316" i="8"/>
  <c r="AK315" i="8"/>
  <c r="AJ315" i="8"/>
  <c r="AK314" i="8"/>
  <c r="AJ314" i="8"/>
  <c r="AK313" i="8"/>
  <c r="AJ313" i="8"/>
  <c r="AK312" i="8"/>
  <c r="AJ312" i="8"/>
  <c r="AK311" i="8"/>
  <c r="AJ311" i="8"/>
  <c r="AK310" i="8"/>
  <c r="AJ310" i="8"/>
  <c r="AK309" i="8"/>
  <c r="AJ309" i="8"/>
  <c r="AK308" i="8"/>
  <c r="AJ308" i="8"/>
  <c r="AK307" i="8"/>
  <c r="AJ307" i="8"/>
  <c r="AK306" i="8"/>
  <c r="AJ306" i="8"/>
  <c r="AK305" i="8"/>
  <c r="AJ305" i="8"/>
  <c r="AK304" i="8"/>
  <c r="AJ304" i="8"/>
  <c r="AK303" i="8"/>
  <c r="AJ303" i="8"/>
  <c r="AK302" i="8"/>
  <c r="AJ302" i="8"/>
  <c r="AK301" i="8"/>
  <c r="AJ301" i="8"/>
  <c r="AK300" i="8"/>
  <c r="AJ300" i="8"/>
  <c r="AK299" i="8"/>
  <c r="AJ299" i="8"/>
  <c r="AK298" i="8"/>
  <c r="AJ298" i="8"/>
  <c r="AK297" i="8"/>
  <c r="AJ297" i="8"/>
  <c r="AK296" i="8"/>
  <c r="AJ296" i="8"/>
  <c r="AK295" i="8"/>
  <c r="AJ295" i="8"/>
  <c r="AK294" i="8"/>
  <c r="AJ294" i="8"/>
  <c r="AK293" i="8"/>
  <c r="AJ293" i="8"/>
  <c r="AK292" i="8"/>
  <c r="AJ292" i="8"/>
  <c r="AK291" i="8"/>
  <c r="AJ291" i="8"/>
  <c r="AK290" i="8"/>
  <c r="AJ290" i="8"/>
  <c r="AK289" i="8"/>
  <c r="AJ289" i="8"/>
  <c r="AK288" i="8"/>
  <c r="AJ288" i="8"/>
  <c r="AK287" i="8"/>
  <c r="AJ287" i="8"/>
  <c r="AK286" i="8"/>
  <c r="AJ286" i="8"/>
  <c r="AK285" i="8"/>
  <c r="AJ285" i="8"/>
  <c r="AK284" i="8"/>
  <c r="AJ284" i="8"/>
  <c r="AK283" i="8"/>
  <c r="AJ283" i="8"/>
  <c r="AK282" i="8"/>
  <c r="AJ282" i="8"/>
  <c r="AK281" i="8"/>
  <c r="AJ281" i="8"/>
  <c r="AK280" i="8"/>
  <c r="AJ280" i="8"/>
  <c r="AK279" i="8"/>
  <c r="AJ279" i="8"/>
  <c r="AK278" i="8"/>
  <c r="AJ278" i="8"/>
  <c r="AK277" i="8"/>
  <c r="AJ277" i="8"/>
  <c r="AK276" i="8"/>
  <c r="AJ276" i="8"/>
  <c r="AK275" i="8"/>
  <c r="AJ275" i="8"/>
  <c r="AK274" i="8"/>
  <c r="AJ274" i="8"/>
  <c r="AK273" i="8"/>
  <c r="AJ273" i="8"/>
  <c r="AK272" i="8"/>
  <c r="AJ272" i="8"/>
  <c r="AK271" i="8"/>
  <c r="AJ271" i="8"/>
  <c r="AK270" i="8"/>
  <c r="AJ270" i="8"/>
  <c r="AK269" i="8"/>
  <c r="AJ269" i="8"/>
  <c r="AK268" i="8"/>
  <c r="AJ268" i="8"/>
  <c r="AK267" i="8"/>
  <c r="AJ267" i="8"/>
  <c r="AK266" i="8"/>
  <c r="AJ266" i="8"/>
  <c r="AK265" i="8"/>
  <c r="AJ265" i="8"/>
  <c r="AK264" i="8"/>
  <c r="AJ264" i="8"/>
  <c r="AK263" i="8"/>
  <c r="AJ263" i="8"/>
  <c r="AK262" i="8"/>
  <c r="AJ262" i="8"/>
  <c r="AK261" i="8"/>
  <c r="AJ261" i="8"/>
  <c r="AK260" i="8"/>
  <c r="AJ260" i="8"/>
  <c r="AK259" i="8"/>
  <c r="AJ259" i="8"/>
  <c r="AK258" i="8"/>
  <c r="AJ258" i="8"/>
  <c r="AK257" i="8"/>
  <c r="AJ257" i="8"/>
  <c r="AK256" i="8"/>
  <c r="AJ256" i="8"/>
  <c r="AK255" i="8"/>
  <c r="AJ255" i="8"/>
  <c r="AK254" i="8"/>
  <c r="AJ254" i="8"/>
  <c r="AK253" i="8"/>
  <c r="AJ253" i="8"/>
  <c r="AK252" i="8"/>
  <c r="AJ252" i="8"/>
  <c r="AK251" i="8"/>
  <c r="AJ251" i="8"/>
  <c r="AK250" i="8"/>
  <c r="AJ250" i="8"/>
  <c r="AK249" i="8"/>
  <c r="AJ249" i="8"/>
  <c r="AK248" i="8"/>
  <c r="AJ248" i="8"/>
  <c r="AK247" i="8"/>
  <c r="AJ247" i="8"/>
  <c r="AK246" i="8"/>
  <c r="AJ246" i="8"/>
  <c r="AK245" i="8"/>
  <c r="AJ245" i="8"/>
  <c r="AK244" i="8"/>
  <c r="AJ244" i="8"/>
  <c r="AK243" i="8"/>
  <c r="AJ243" i="8"/>
  <c r="AK242" i="8"/>
  <c r="AJ242" i="8"/>
  <c r="AK241" i="8"/>
  <c r="AJ241" i="8"/>
  <c r="AK240" i="8"/>
  <c r="AJ240" i="8"/>
  <c r="AK239" i="8"/>
  <c r="AJ239" i="8"/>
  <c r="AK238" i="8"/>
  <c r="AJ238" i="8"/>
  <c r="AK237" i="8"/>
  <c r="AJ237" i="8"/>
  <c r="AK236" i="8"/>
  <c r="AJ236" i="8"/>
  <c r="AK235" i="8"/>
  <c r="AJ235" i="8"/>
  <c r="AK234" i="8"/>
  <c r="AJ234" i="8"/>
  <c r="AK233" i="8"/>
  <c r="AJ233" i="8"/>
  <c r="AK343" i="7"/>
  <c r="AJ343" i="7"/>
  <c r="AK342" i="7"/>
  <c r="AJ342" i="7"/>
  <c r="AK341" i="7"/>
  <c r="AJ341" i="7"/>
  <c r="AK340" i="7"/>
  <c r="AJ340" i="7"/>
  <c r="AK339" i="7"/>
  <c r="AJ339" i="7"/>
  <c r="AK338" i="7"/>
  <c r="AJ338" i="7"/>
  <c r="AK337" i="7"/>
  <c r="AJ337" i="7"/>
  <c r="AK336" i="7"/>
  <c r="AJ336" i="7"/>
  <c r="AK335" i="7"/>
  <c r="AJ335" i="7"/>
  <c r="AK334" i="7"/>
  <c r="AJ334" i="7"/>
  <c r="AK333" i="7"/>
  <c r="AJ333" i="7"/>
  <c r="AK332" i="7"/>
  <c r="AJ332" i="7"/>
  <c r="AK331" i="7"/>
  <c r="AJ331" i="7"/>
  <c r="AK330" i="7"/>
  <c r="AJ330" i="7"/>
  <c r="AK329" i="7"/>
  <c r="AJ329" i="7"/>
  <c r="AK328" i="7"/>
  <c r="AJ328" i="7"/>
  <c r="AK327" i="7"/>
  <c r="AJ327" i="7"/>
  <c r="AK326" i="7"/>
  <c r="AJ326" i="7"/>
  <c r="AK325" i="7"/>
  <c r="AJ325" i="7"/>
  <c r="AK324" i="7"/>
  <c r="AJ324" i="7"/>
  <c r="AK323" i="7"/>
  <c r="AJ323" i="7"/>
  <c r="AK322" i="7"/>
  <c r="AJ322" i="7"/>
  <c r="AK321" i="7"/>
  <c r="AJ321" i="7"/>
  <c r="AK320" i="7"/>
  <c r="AJ320" i="7"/>
  <c r="AK319" i="7"/>
  <c r="AJ319" i="7"/>
  <c r="AK318" i="7"/>
  <c r="AJ318" i="7"/>
  <c r="AK317" i="7"/>
  <c r="AJ317" i="7"/>
  <c r="AK316" i="7"/>
  <c r="AJ316" i="7"/>
  <c r="AK315" i="7"/>
  <c r="AJ315" i="7"/>
  <c r="AK314" i="7"/>
  <c r="AJ314" i="7"/>
  <c r="AK313" i="7"/>
  <c r="AJ313" i="7"/>
  <c r="AK312" i="7"/>
  <c r="AJ312" i="7"/>
  <c r="AK311" i="7"/>
  <c r="AJ311" i="7"/>
  <c r="AK310" i="7"/>
  <c r="AJ310" i="7"/>
  <c r="AK309" i="7"/>
  <c r="AJ309" i="7"/>
  <c r="AK308" i="7"/>
  <c r="AJ308" i="7"/>
  <c r="AK307" i="7"/>
  <c r="AJ307" i="7"/>
  <c r="AK306" i="7"/>
  <c r="AJ306" i="7"/>
  <c r="AK305" i="7"/>
  <c r="AJ305" i="7"/>
  <c r="AK304" i="7"/>
  <c r="AJ304" i="7"/>
  <c r="AK303" i="7"/>
  <c r="AJ303" i="7"/>
  <c r="AK302" i="7"/>
  <c r="AJ302" i="7"/>
  <c r="AK301" i="7"/>
  <c r="AJ301" i="7"/>
  <c r="AK300" i="7"/>
  <c r="AJ300" i="7"/>
  <c r="AK299" i="7"/>
  <c r="AJ299" i="7"/>
  <c r="AK298" i="7"/>
  <c r="AJ298" i="7"/>
  <c r="AK297" i="7"/>
  <c r="AJ297" i="7"/>
  <c r="AK296" i="7"/>
  <c r="AJ296" i="7"/>
  <c r="AK295" i="7"/>
  <c r="AJ295" i="7"/>
  <c r="AK294" i="7"/>
  <c r="AJ294" i="7"/>
  <c r="AK293" i="7"/>
  <c r="AJ293" i="7"/>
  <c r="AK292" i="7"/>
  <c r="AJ292" i="7"/>
  <c r="AK291" i="7"/>
  <c r="AJ291" i="7"/>
  <c r="AK290" i="7"/>
  <c r="AJ290" i="7"/>
  <c r="AK289" i="7"/>
  <c r="AJ289" i="7"/>
  <c r="AK288" i="7"/>
  <c r="AJ288" i="7"/>
  <c r="AK287" i="7"/>
  <c r="AJ287" i="7"/>
  <c r="AK286" i="7"/>
  <c r="AJ286" i="7"/>
  <c r="AK285" i="7"/>
  <c r="AJ285" i="7"/>
  <c r="AK284" i="7"/>
  <c r="AJ284" i="7"/>
  <c r="AK283" i="7"/>
  <c r="AJ283" i="7"/>
  <c r="AK282" i="7"/>
  <c r="AJ282" i="7"/>
  <c r="AK281" i="7"/>
  <c r="AJ281" i="7"/>
  <c r="AK280" i="7"/>
  <c r="AJ280" i="7"/>
  <c r="AK279" i="7"/>
  <c r="AJ279" i="7"/>
  <c r="AK278" i="7"/>
  <c r="AJ278" i="7"/>
  <c r="AK277" i="7"/>
  <c r="AJ277" i="7"/>
  <c r="AK276" i="7"/>
  <c r="AJ276" i="7"/>
  <c r="AK275" i="7"/>
  <c r="AJ275" i="7"/>
  <c r="AK274" i="7"/>
  <c r="AJ274" i="7"/>
  <c r="AK273" i="7"/>
  <c r="AJ273" i="7"/>
  <c r="AK272" i="7"/>
  <c r="AJ272" i="7"/>
  <c r="AK271" i="7"/>
  <c r="AJ271" i="7"/>
  <c r="AK270" i="7"/>
  <c r="AJ270" i="7"/>
  <c r="AK269" i="7"/>
  <c r="AJ269" i="7"/>
  <c r="AK268" i="7"/>
  <c r="AJ268" i="7"/>
  <c r="AK267" i="7"/>
  <c r="AJ267" i="7"/>
  <c r="AK266" i="7"/>
  <c r="AJ266" i="7"/>
  <c r="AK265" i="7"/>
  <c r="AJ265" i="7"/>
  <c r="AK264" i="7"/>
  <c r="AJ264" i="7"/>
  <c r="AK263" i="7"/>
  <c r="AJ263" i="7"/>
  <c r="AK262" i="7"/>
  <c r="AJ262" i="7"/>
  <c r="AK261" i="7"/>
  <c r="AJ261" i="7"/>
  <c r="AK260" i="7"/>
  <c r="AJ260" i="7"/>
  <c r="AK259" i="7"/>
  <c r="AJ259" i="7"/>
  <c r="AK258" i="7"/>
  <c r="AJ258" i="7"/>
  <c r="AK257" i="7"/>
  <c r="AJ257" i="7"/>
  <c r="AK256" i="7"/>
  <c r="AJ256" i="7"/>
  <c r="AK255" i="7"/>
  <c r="AJ255" i="7"/>
  <c r="AK254" i="7"/>
  <c r="AJ254" i="7"/>
  <c r="AK253" i="7"/>
  <c r="AJ253" i="7"/>
  <c r="AK252" i="7"/>
  <c r="AJ252" i="7"/>
  <c r="AK251" i="7"/>
  <c r="AJ251" i="7"/>
  <c r="AK250" i="7"/>
  <c r="AJ250" i="7"/>
  <c r="AK249" i="7"/>
  <c r="AJ249" i="7"/>
  <c r="AK248" i="7"/>
  <c r="AJ248" i="7"/>
  <c r="AK247" i="7"/>
  <c r="AJ247" i="7"/>
  <c r="AK246" i="7"/>
  <c r="AJ246" i="7"/>
  <c r="AK245" i="7"/>
  <c r="AJ245" i="7"/>
  <c r="AK244" i="7"/>
  <c r="AJ244" i="7"/>
  <c r="AK243" i="7"/>
  <c r="AJ243" i="7"/>
  <c r="AK242" i="7"/>
  <c r="AJ242" i="7"/>
  <c r="AK241" i="7"/>
  <c r="AJ241" i="7"/>
  <c r="AK240" i="7"/>
  <c r="AJ240" i="7"/>
  <c r="AK239" i="7"/>
  <c r="AJ239" i="7"/>
  <c r="AK238" i="7"/>
  <c r="AJ238" i="7"/>
  <c r="AK237" i="7"/>
  <c r="AJ237" i="7"/>
  <c r="AK236" i="7"/>
  <c r="AJ236" i="7"/>
  <c r="AK235" i="7"/>
  <c r="AJ235" i="7"/>
  <c r="AK234" i="7"/>
  <c r="AJ234" i="7"/>
  <c r="AK233" i="7"/>
  <c r="AJ233" i="7"/>
  <c r="AK232" i="7"/>
  <c r="AJ232" i="7"/>
  <c r="AK231" i="7"/>
  <c r="AJ231" i="7"/>
  <c r="AK230" i="7"/>
  <c r="AJ230" i="7"/>
  <c r="AK229" i="7"/>
  <c r="AJ229" i="7"/>
  <c r="AK228" i="7"/>
  <c r="AJ228" i="7"/>
  <c r="AK227" i="7"/>
  <c r="AJ227" i="7"/>
  <c r="AK226" i="7"/>
  <c r="AJ226" i="7"/>
  <c r="AK225" i="7"/>
  <c r="AJ225" i="7"/>
  <c r="AK224" i="7"/>
  <c r="AJ224" i="7"/>
  <c r="AK223" i="7"/>
  <c r="AJ223" i="7"/>
  <c r="AK222" i="7"/>
  <c r="AJ222" i="7"/>
  <c r="AK221" i="7"/>
  <c r="AJ221" i="7"/>
  <c r="AK220" i="7"/>
  <c r="AJ220" i="7"/>
  <c r="AK219" i="7"/>
  <c r="AJ219" i="7"/>
  <c r="AK218" i="7"/>
  <c r="AJ218" i="7"/>
  <c r="AK217" i="7"/>
  <c r="AJ217" i="7"/>
  <c r="AK18" i="6"/>
  <c r="AJ18" i="6"/>
  <c r="AK17" i="6"/>
  <c r="AJ17" i="6"/>
  <c r="AK16" i="6"/>
  <c r="AJ16" i="6"/>
  <c r="AK15" i="6"/>
  <c r="AJ15" i="6"/>
  <c r="A2" i="10"/>
  <c r="H3" i="1"/>
  <c r="A4" i="10" s="1"/>
  <c r="N112" i="10"/>
  <c r="M5" i="10"/>
  <c r="N86" i="10"/>
  <c r="N87" i="10"/>
  <c r="N96" i="10"/>
  <c r="N109" i="10"/>
  <c r="N142" i="10"/>
  <c r="N144" i="10"/>
  <c r="N149" i="10"/>
  <c r="N152" i="10"/>
  <c r="N165" i="10"/>
  <c r="Q5" i="10"/>
  <c r="U5" i="10"/>
  <c r="Y5" i="10"/>
  <c r="AC5" i="10"/>
  <c r="AG5" i="10"/>
  <c r="AD46" i="10"/>
  <c r="AD78" i="10"/>
  <c r="AD84" i="10"/>
  <c r="AD86" i="10"/>
  <c r="AD87" i="10"/>
  <c r="AD95" i="10"/>
  <c r="AD134" i="10"/>
  <c r="AD144" i="10"/>
  <c r="AD149" i="10"/>
  <c r="AD152" i="10"/>
  <c r="AD154" i="10"/>
  <c r="AJ7" i="10"/>
  <c r="AK7" i="10"/>
  <c r="AJ8" i="10"/>
  <c r="AK8" i="10"/>
  <c r="AJ9" i="10"/>
  <c r="AK9" i="10"/>
  <c r="AJ10" i="10"/>
  <c r="AK10" i="10"/>
  <c r="AJ11" i="10"/>
  <c r="AK11" i="10"/>
  <c r="AH12" i="10"/>
  <c r="AJ12" i="10"/>
  <c r="AK12" i="10"/>
  <c r="AJ13" i="10"/>
  <c r="AK13" i="10"/>
  <c r="AJ14" i="10"/>
  <c r="AK14" i="10"/>
  <c r="AJ15" i="10"/>
  <c r="AK15" i="10"/>
  <c r="AJ16" i="10"/>
  <c r="AK16" i="10"/>
  <c r="AJ17" i="10"/>
  <c r="AK17" i="10"/>
  <c r="R18" i="10"/>
  <c r="AJ18" i="10"/>
  <c r="AK18" i="10"/>
  <c r="AJ19" i="10"/>
  <c r="AK19" i="10"/>
  <c r="AJ20" i="10"/>
  <c r="AK20" i="10"/>
  <c r="AJ21" i="10"/>
  <c r="AK21" i="10"/>
  <c r="Z22" i="10"/>
  <c r="AJ22" i="10"/>
  <c r="AK22" i="10"/>
  <c r="AJ23" i="10"/>
  <c r="AK23" i="10"/>
  <c r="AJ24" i="10"/>
  <c r="AK24" i="10"/>
  <c r="AJ25" i="10"/>
  <c r="AK25" i="10"/>
  <c r="AJ26" i="10"/>
  <c r="AK26" i="10"/>
  <c r="AJ27" i="10"/>
  <c r="AK27" i="10"/>
  <c r="AH28" i="10"/>
  <c r="AJ28" i="10"/>
  <c r="AK28" i="10"/>
  <c r="AJ29" i="10"/>
  <c r="AK29" i="10"/>
  <c r="AJ30" i="10"/>
  <c r="AK30" i="10"/>
  <c r="AJ31" i="10"/>
  <c r="AK31" i="10"/>
  <c r="V32" i="10"/>
  <c r="AJ32" i="10"/>
  <c r="AK32" i="10"/>
  <c r="R33" i="10"/>
  <c r="AJ33" i="10"/>
  <c r="AK33" i="10"/>
  <c r="R34" i="10"/>
  <c r="AJ34" i="10"/>
  <c r="AK34" i="10"/>
  <c r="V39" i="10"/>
  <c r="V50" i="10"/>
  <c r="V61" i="10"/>
  <c r="V71" i="10"/>
  <c r="V78" i="10"/>
  <c r="V79" i="10"/>
  <c r="V86" i="10"/>
  <c r="V87" i="10"/>
  <c r="V97" i="10"/>
  <c r="V108" i="10"/>
  <c r="V119" i="10"/>
  <c r="V129" i="10"/>
  <c r="V139" i="10"/>
  <c r="V144" i="10"/>
  <c r="V147" i="10"/>
  <c r="V149" i="10"/>
  <c r="V152" i="10"/>
  <c r="V154" i="10"/>
  <c r="V159" i="10"/>
  <c r="V167" i="10"/>
  <c r="AJ35" i="10"/>
  <c r="AK35" i="10"/>
  <c r="AJ36" i="10"/>
  <c r="AK36" i="10"/>
  <c r="AJ37" i="10"/>
  <c r="AK37" i="10"/>
  <c r="AJ38" i="10"/>
  <c r="AK38" i="10"/>
  <c r="AJ39" i="10"/>
  <c r="AK39" i="10"/>
  <c r="AJ40" i="10"/>
  <c r="AK40" i="10"/>
  <c r="AJ41" i="10"/>
  <c r="AK41" i="10"/>
  <c r="AH42" i="10"/>
  <c r="AJ42" i="10"/>
  <c r="AK42" i="10"/>
  <c r="AH43" i="10"/>
  <c r="AJ43" i="10"/>
  <c r="AK43" i="10"/>
  <c r="Z44" i="10"/>
  <c r="AJ44" i="10"/>
  <c r="AK44" i="10"/>
  <c r="AJ45" i="10"/>
  <c r="AK45" i="10"/>
  <c r="AJ46" i="10"/>
  <c r="AK46" i="10"/>
  <c r="AJ47" i="10"/>
  <c r="AK47" i="10"/>
  <c r="AJ48" i="10"/>
  <c r="AK48" i="10"/>
  <c r="AJ49" i="10"/>
  <c r="AK49" i="10"/>
  <c r="AH50" i="10"/>
  <c r="AJ50" i="10"/>
  <c r="AK50" i="10"/>
  <c r="AH51" i="10"/>
  <c r="AJ51" i="10"/>
  <c r="AK51" i="10"/>
  <c r="Z52" i="10"/>
  <c r="AJ52" i="10"/>
  <c r="AK52" i="10"/>
  <c r="AJ53" i="10"/>
  <c r="AK53" i="10"/>
  <c r="AJ54" i="10"/>
  <c r="AK54" i="10"/>
  <c r="AJ55" i="10"/>
  <c r="AK55" i="10"/>
  <c r="AJ56" i="10"/>
  <c r="AK56" i="10"/>
  <c r="AJ57" i="10"/>
  <c r="AK57" i="10"/>
  <c r="AH58" i="10"/>
  <c r="AJ58" i="10"/>
  <c r="AK58" i="10"/>
  <c r="AH59" i="10"/>
  <c r="AJ59" i="10"/>
  <c r="AK59" i="10"/>
  <c r="Z60" i="10"/>
  <c r="AJ60" i="10"/>
  <c r="AK60" i="10"/>
  <c r="AJ61" i="10"/>
  <c r="AK61" i="10"/>
  <c r="AJ62" i="10"/>
  <c r="AK62" i="10"/>
  <c r="AJ63" i="10"/>
  <c r="AK63" i="10"/>
  <c r="AJ64" i="10"/>
  <c r="AK64" i="10"/>
  <c r="AJ65" i="10"/>
  <c r="AK65" i="10"/>
  <c r="AH66" i="10"/>
  <c r="AJ66" i="10"/>
  <c r="AK66" i="10"/>
  <c r="AH67" i="10"/>
  <c r="AJ67" i="10"/>
  <c r="AK67" i="10"/>
  <c r="Z68" i="10"/>
  <c r="AJ68" i="10"/>
  <c r="AK68" i="10"/>
  <c r="AJ69" i="10"/>
  <c r="AK69" i="10"/>
  <c r="AJ70" i="10"/>
  <c r="AK70" i="10"/>
  <c r="AJ71" i="10"/>
  <c r="AK71" i="10"/>
  <c r="AJ72" i="10"/>
  <c r="AK72" i="10"/>
  <c r="AJ73" i="10"/>
  <c r="AK73" i="10"/>
  <c r="AH74" i="10"/>
  <c r="AJ74" i="10"/>
  <c r="AK74" i="10"/>
  <c r="AJ75" i="10"/>
  <c r="AK75" i="10"/>
  <c r="AJ76" i="10"/>
  <c r="AK76" i="10"/>
  <c r="AJ77" i="10"/>
  <c r="AK77" i="10"/>
  <c r="R78" i="10"/>
  <c r="Z78" i="10"/>
  <c r="AH78" i="10"/>
  <c r="AJ78" i="10"/>
  <c r="AK78" i="10"/>
  <c r="AJ79" i="10"/>
  <c r="AK79" i="10"/>
  <c r="AJ80" i="10"/>
  <c r="AK80" i="10"/>
  <c r="Z81" i="10"/>
  <c r="AJ81" i="10"/>
  <c r="AK81" i="10"/>
  <c r="R82" i="10"/>
  <c r="AJ82" i="10"/>
  <c r="AK82" i="10"/>
  <c r="R83" i="10"/>
  <c r="AH83" i="10"/>
  <c r="AJ83" i="10"/>
  <c r="AK83" i="10"/>
  <c r="AH84" i="10"/>
  <c r="AJ84" i="10"/>
  <c r="AK84" i="10"/>
  <c r="AH85" i="10"/>
  <c r="AJ85" i="10"/>
  <c r="AK85" i="10"/>
  <c r="R86" i="10"/>
  <c r="Z86" i="10"/>
  <c r="AH86" i="10"/>
  <c r="AJ86" i="10"/>
  <c r="AK86" i="10"/>
  <c r="R87" i="10"/>
  <c r="Z87" i="10"/>
  <c r="AH87" i="10"/>
  <c r="AJ87" i="10"/>
  <c r="AK87" i="10"/>
  <c r="AJ88" i="10"/>
  <c r="AK88" i="10"/>
  <c r="Z89" i="10"/>
  <c r="AJ89" i="10"/>
  <c r="AK89" i="10"/>
  <c r="R90" i="10"/>
  <c r="AJ90" i="10"/>
  <c r="AK90" i="10"/>
  <c r="R91" i="10"/>
  <c r="AJ91" i="10"/>
  <c r="AK91" i="10"/>
  <c r="AJ92" i="10"/>
  <c r="AK92" i="10"/>
  <c r="AJ93" i="10"/>
  <c r="AK93" i="10"/>
  <c r="AJ94" i="10"/>
  <c r="AK94" i="10"/>
  <c r="AH95" i="10"/>
  <c r="AJ95" i="10"/>
  <c r="AK95" i="10"/>
  <c r="AJ96" i="10"/>
  <c r="AK96" i="10"/>
  <c r="AJ97" i="10"/>
  <c r="AK97" i="10"/>
  <c r="AJ98" i="10"/>
  <c r="AK98" i="10"/>
  <c r="AJ99" i="10"/>
  <c r="AK99" i="10"/>
  <c r="AH100" i="10"/>
  <c r="AJ100" i="10"/>
  <c r="AK100" i="10"/>
  <c r="AH101" i="10"/>
  <c r="AJ101" i="10"/>
  <c r="AK101" i="10"/>
  <c r="Z102" i="10"/>
  <c r="AJ102" i="10"/>
  <c r="AK102" i="10"/>
  <c r="AJ103" i="10"/>
  <c r="AK103" i="10"/>
  <c r="AJ104" i="10"/>
  <c r="AK104" i="10"/>
  <c r="AJ105" i="10"/>
  <c r="AK105" i="10"/>
  <c r="AJ106" i="10"/>
  <c r="AK106" i="10"/>
  <c r="AJ107" i="10"/>
  <c r="AK107" i="10"/>
  <c r="AH108" i="10"/>
  <c r="AJ108" i="10"/>
  <c r="AK108" i="10"/>
  <c r="AH109" i="10"/>
  <c r="AJ109" i="10"/>
  <c r="AK109" i="10"/>
  <c r="Z110" i="10"/>
  <c r="AJ110" i="10"/>
  <c r="AK110" i="10"/>
  <c r="AJ111" i="10"/>
  <c r="AK111" i="10"/>
  <c r="AJ112" i="10"/>
  <c r="AK112" i="10"/>
  <c r="AJ113" i="10"/>
  <c r="AK113" i="10"/>
  <c r="AJ114" i="10"/>
  <c r="AK114" i="10"/>
  <c r="AJ115" i="10"/>
  <c r="AK115" i="10"/>
  <c r="AH116" i="10"/>
  <c r="AJ116" i="10"/>
  <c r="AK116" i="10"/>
  <c r="AH117" i="10"/>
  <c r="AJ117" i="10"/>
  <c r="AK117" i="10"/>
  <c r="Z118" i="10"/>
  <c r="AJ118" i="10"/>
  <c r="AK118" i="10"/>
  <c r="AJ119" i="10"/>
  <c r="AK119" i="10"/>
  <c r="AJ120" i="10"/>
  <c r="AK120" i="10"/>
  <c r="AJ121" i="10"/>
  <c r="AK121" i="10"/>
  <c r="AJ122" i="10"/>
  <c r="AK122" i="10"/>
  <c r="AJ123" i="10"/>
  <c r="AK123" i="10"/>
  <c r="AH124" i="10"/>
  <c r="AJ124" i="10"/>
  <c r="AK124" i="10"/>
  <c r="AH125" i="10"/>
  <c r="AJ125" i="10"/>
  <c r="AK125" i="10"/>
  <c r="Z126" i="10"/>
  <c r="AJ126" i="10"/>
  <c r="AK126" i="10"/>
  <c r="AJ127" i="10"/>
  <c r="AK127" i="10"/>
  <c r="AJ128" i="10"/>
  <c r="AK128" i="10"/>
  <c r="AJ129" i="10"/>
  <c r="AK129" i="10"/>
  <c r="AJ130" i="10"/>
  <c r="AK130" i="10"/>
  <c r="AJ131" i="10"/>
  <c r="AK131" i="10"/>
  <c r="AH132" i="10"/>
  <c r="AJ132" i="10"/>
  <c r="AK132" i="10"/>
  <c r="AH133" i="10"/>
  <c r="AJ133" i="10"/>
  <c r="AK133" i="10"/>
  <c r="Z134" i="10"/>
  <c r="AJ134" i="10"/>
  <c r="AK134" i="10"/>
  <c r="AJ135" i="10"/>
  <c r="AK135" i="10"/>
  <c r="AJ136" i="10"/>
  <c r="AK136" i="10"/>
  <c r="AJ137" i="10"/>
  <c r="AK137" i="10"/>
  <c r="AJ138" i="10"/>
  <c r="AK138" i="10"/>
  <c r="AJ139" i="10"/>
  <c r="AK139" i="10"/>
  <c r="AJ140" i="10"/>
  <c r="AK140" i="10"/>
  <c r="AJ141" i="10"/>
  <c r="AK141" i="10"/>
  <c r="AJ142" i="10"/>
  <c r="AK142" i="10"/>
  <c r="AJ143" i="10"/>
  <c r="AK143" i="10"/>
  <c r="R144" i="10"/>
  <c r="Z144" i="10"/>
  <c r="AH144" i="10"/>
  <c r="AJ144" i="10"/>
  <c r="AK144" i="10"/>
  <c r="AH145" i="10"/>
  <c r="AJ145" i="10"/>
  <c r="AK145" i="10"/>
  <c r="Z146" i="10"/>
  <c r="AJ146" i="10"/>
  <c r="AK146" i="10"/>
  <c r="R147" i="10"/>
  <c r="AJ147" i="10"/>
  <c r="AK147" i="10"/>
  <c r="R148" i="10"/>
  <c r="AJ148" i="10"/>
  <c r="AK148" i="10"/>
  <c r="R149" i="10"/>
  <c r="Z149" i="10"/>
  <c r="AH149" i="10"/>
  <c r="AJ149" i="10"/>
  <c r="AK149" i="10"/>
  <c r="AJ150" i="10"/>
  <c r="AK150" i="10"/>
  <c r="AJ151" i="10"/>
  <c r="AK151" i="10"/>
  <c r="R152" i="10"/>
  <c r="Z152" i="10"/>
  <c r="AH152" i="10"/>
  <c r="AJ152" i="10"/>
  <c r="AK152" i="10"/>
  <c r="AH153" i="10"/>
  <c r="AJ153" i="10"/>
  <c r="AK153" i="10"/>
  <c r="Z154" i="10"/>
  <c r="AH154" i="10"/>
  <c r="AJ154" i="10"/>
  <c r="AK154" i="10"/>
  <c r="R155" i="10"/>
  <c r="AJ155" i="10"/>
  <c r="AK155" i="10"/>
  <c r="R156" i="10"/>
  <c r="AJ156" i="10"/>
  <c r="AK156" i="10"/>
  <c r="Z157" i="10"/>
  <c r="AJ157" i="10"/>
  <c r="AK157" i="10"/>
  <c r="R158" i="10"/>
  <c r="AJ158" i="10"/>
  <c r="AK158" i="10"/>
  <c r="AJ159" i="10"/>
  <c r="AK159" i="10"/>
  <c r="AJ160" i="10"/>
  <c r="AK160" i="10"/>
  <c r="AJ161" i="10"/>
  <c r="AK161" i="10"/>
  <c r="AJ162" i="10"/>
  <c r="AK162" i="10"/>
  <c r="AJ163" i="10"/>
  <c r="AK163" i="10"/>
  <c r="AJ164" i="10"/>
  <c r="AK164" i="10"/>
  <c r="AJ165" i="10"/>
  <c r="AK165" i="10"/>
  <c r="AH166" i="10"/>
  <c r="AJ166" i="10"/>
  <c r="AK166" i="10"/>
  <c r="Z167" i="10"/>
  <c r="AJ167" i="10"/>
  <c r="AK167" i="10"/>
  <c r="AH168" i="10"/>
  <c r="AJ168" i="10"/>
  <c r="AK168" i="10"/>
  <c r="AH169" i="10"/>
  <c r="AJ169" i="10"/>
  <c r="AK169" i="10"/>
  <c r="Z170" i="10"/>
  <c r="AJ170" i="10"/>
  <c r="AK170" i="10"/>
  <c r="R171" i="10"/>
  <c r="AJ171" i="10"/>
  <c r="AK171" i="10"/>
  <c r="R172" i="10"/>
  <c r="AJ172" i="10"/>
  <c r="AK172" i="10"/>
  <c r="A2" i="7"/>
  <c r="H4" i="1"/>
  <c r="A4" i="9" s="1"/>
  <c r="AH10" i="9" s="1"/>
  <c r="AJ7" i="7"/>
  <c r="AK7" i="7"/>
  <c r="AJ8" i="7"/>
  <c r="AK8" i="7"/>
  <c r="AJ9" i="7"/>
  <c r="AK9" i="7"/>
  <c r="AJ10" i="7"/>
  <c r="AK10" i="7"/>
  <c r="AJ11" i="7"/>
  <c r="AK11" i="7"/>
  <c r="AJ12" i="7"/>
  <c r="AK12" i="7"/>
  <c r="AJ13" i="7"/>
  <c r="AK13" i="7"/>
  <c r="AJ14" i="7"/>
  <c r="AK14" i="7"/>
  <c r="AJ15" i="7"/>
  <c r="AK15" i="7"/>
  <c r="AJ16" i="7"/>
  <c r="AK16" i="7"/>
  <c r="AJ17" i="7"/>
  <c r="AK17" i="7"/>
  <c r="AJ18" i="7"/>
  <c r="AK18" i="7"/>
  <c r="AJ19" i="7"/>
  <c r="AK19" i="7"/>
  <c r="AJ20" i="7"/>
  <c r="AK20" i="7"/>
  <c r="AJ21" i="7"/>
  <c r="AK21" i="7"/>
  <c r="AJ22" i="7"/>
  <c r="AK22" i="7"/>
  <c r="AJ23" i="7"/>
  <c r="AK23" i="7"/>
  <c r="AJ24" i="7"/>
  <c r="AK24" i="7"/>
  <c r="AJ25" i="7"/>
  <c r="AK25" i="7"/>
  <c r="AJ26" i="7"/>
  <c r="AK26" i="7"/>
  <c r="AJ27" i="7"/>
  <c r="AK27" i="7"/>
  <c r="AJ28" i="7"/>
  <c r="AK28" i="7"/>
  <c r="AJ29" i="7"/>
  <c r="AK29" i="7"/>
  <c r="AJ30" i="7"/>
  <c r="AK30" i="7"/>
  <c r="AJ31" i="7"/>
  <c r="AK31" i="7"/>
  <c r="AJ32" i="7"/>
  <c r="AK32" i="7"/>
  <c r="AJ33" i="7"/>
  <c r="AK33" i="7"/>
  <c r="AJ34" i="7"/>
  <c r="AK34" i="7"/>
  <c r="AJ35" i="7"/>
  <c r="AK35" i="7"/>
  <c r="AJ36" i="7"/>
  <c r="AK36" i="7"/>
  <c r="AJ37" i="7"/>
  <c r="AK37" i="7"/>
  <c r="AJ38" i="7"/>
  <c r="AK38" i="7"/>
  <c r="AJ39" i="7"/>
  <c r="AK39" i="7"/>
  <c r="AJ40" i="7"/>
  <c r="AK40" i="7"/>
  <c r="AJ41" i="7"/>
  <c r="AK41" i="7"/>
  <c r="AJ42" i="7"/>
  <c r="AK42" i="7"/>
  <c r="AJ43" i="7"/>
  <c r="AK43" i="7"/>
  <c r="AJ44" i="7"/>
  <c r="AK44" i="7"/>
  <c r="AJ45" i="7"/>
  <c r="AK45" i="7"/>
  <c r="AJ46" i="7"/>
  <c r="AK46" i="7"/>
  <c r="AJ47" i="7"/>
  <c r="AK47" i="7"/>
  <c r="AJ48" i="7"/>
  <c r="AK48" i="7"/>
  <c r="AJ49" i="7"/>
  <c r="AK49" i="7"/>
  <c r="AJ50" i="7"/>
  <c r="AK50" i="7"/>
  <c r="AJ51" i="7"/>
  <c r="AK51" i="7"/>
  <c r="AJ52" i="7"/>
  <c r="AK52" i="7"/>
  <c r="AJ53" i="7"/>
  <c r="AK53" i="7"/>
  <c r="AJ54" i="7"/>
  <c r="AK54" i="7"/>
  <c r="AJ55" i="7"/>
  <c r="AK55" i="7"/>
  <c r="AJ56" i="7"/>
  <c r="AK56" i="7"/>
  <c r="AJ57" i="7"/>
  <c r="AK57" i="7"/>
  <c r="AJ58" i="7"/>
  <c r="AK58" i="7"/>
  <c r="AJ59" i="7"/>
  <c r="AK59" i="7"/>
  <c r="AJ60" i="7"/>
  <c r="AK60" i="7"/>
  <c r="AJ61" i="7"/>
  <c r="AK61" i="7"/>
  <c r="AJ62" i="7"/>
  <c r="AK62" i="7"/>
  <c r="AJ63" i="7"/>
  <c r="AK63" i="7"/>
  <c r="AJ64" i="7"/>
  <c r="AK64" i="7"/>
  <c r="AJ65" i="7"/>
  <c r="AK65" i="7"/>
  <c r="AJ66" i="7"/>
  <c r="AK66" i="7"/>
  <c r="AJ67" i="7"/>
  <c r="AK67" i="7"/>
  <c r="AJ68" i="7"/>
  <c r="AK68" i="7"/>
  <c r="AJ69" i="7"/>
  <c r="AK69" i="7"/>
  <c r="AJ70" i="7"/>
  <c r="AK70" i="7"/>
  <c r="AJ71" i="7"/>
  <c r="AK71" i="7"/>
  <c r="AJ72" i="7"/>
  <c r="AK72" i="7"/>
  <c r="AJ73" i="7"/>
  <c r="AK73" i="7"/>
  <c r="AJ74" i="7"/>
  <c r="AK74" i="7"/>
  <c r="AJ75" i="7"/>
  <c r="AK75" i="7"/>
  <c r="AJ76" i="7"/>
  <c r="AK76" i="7"/>
  <c r="AJ77" i="7"/>
  <c r="AK77" i="7"/>
  <c r="AJ78" i="7"/>
  <c r="AK78" i="7"/>
  <c r="AJ79" i="7"/>
  <c r="AK79" i="7"/>
  <c r="AJ80" i="7"/>
  <c r="AK80" i="7"/>
  <c r="AJ81" i="7"/>
  <c r="AK81" i="7"/>
  <c r="AJ82" i="7"/>
  <c r="AK82" i="7"/>
  <c r="AJ83" i="7"/>
  <c r="AK83" i="7"/>
  <c r="AJ84" i="7"/>
  <c r="AK84" i="7"/>
  <c r="AJ85" i="7"/>
  <c r="AK85" i="7"/>
  <c r="AJ86" i="7"/>
  <c r="AK86" i="7"/>
  <c r="AJ87" i="7"/>
  <c r="AK87" i="7"/>
  <c r="AJ88" i="7"/>
  <c r="AK88" i="7"/>
  <c r="AJ89" i="7"/>
  <c r="AK89" i="7"/>
  <c r="AJ90" i="7"/>
  <c r="AK90" i="7"/>
  <c r="AJ91" i="7"/>
  <c r="AK91" i="7"/>
  <c r="AJ92" i="7"/>
  <c r="AK92" i="7"/>
  <c r="AJ93" i="7"/>
  <c r="AK93" i="7"/>
  <c r="AJ94" i="7"/>
  <c r="AK94" i="7"/>
  <c r="AJ95" i="7"/>
  <c r="AK95" i="7"/>
  <c r="AJ96" i="7"/>
  <c r="AK96" i="7"/>
  <c r="AJ97" i="7"/>
  <c r="AK97" i="7"/>
  <c r="AJ98" i="7"/>
  <c r="AK98" i="7"/>
  <c r="AJ99" i="7"/>
  <c r="AK99" i="7"/>
  <c r="AJ100" i="7"/>
  <c r="AK100" i="7"/>
  <c r="AJ101" i="7"/>
  <c r="AK101" i="7"/>
  <c r="AJ102" i="7"/>
  <c r="AK102" i="7"/>
  <c r="AJ103" i="7"/>
  <c r="AK103" i="7"/>
  <c r="AJ104" i="7"/>
  <c r="AK104" i="7"/>
  <c r="AJ105" i="7"/>
  <c r="AK105" i="7"/>
  <c r="AJ106" i="7"/>
  <c r="AK106" i="7"/>
  <c r="AJ107" i="7"/>
  <c r="AK107" i="7"/>
  <c r="AJ108" i="7"/>
  <c r="AK108" i="7"/>
  <c r="AJ109" i="7"/>
  <c r="AK109" i="7"/>
  <c r="AJ110" i="7"/>
  <c r="AK110" i="7"/>
  <c r="AJ111" i="7"/>
  <c r="AK111" i="7"/>
  <c r="AJ112" i="7"/>
  <c r="AK112" i="7"/>
  <c r="AJ113" i="7"/>
  <c r="AK113" i="7"/>
  <c r="AJ114" i="7"/>
  <c r="AK114" i="7"/>
  <c r="AJ115" i="7"/>
  <c r="AK115" i="7"/>
  <c r="AJ116" i="7"/>
  <c r="AK116" i="7"/>
  <c r="AJ117" i="7"/>
  <c r="AK117" i="7"/>
  <c r="AJ118" i="7"/>
  <c r="AK118" i="7"/>
  <c r="AJ119" i="7"/>
  <c r="AK119" i="7"/>
  <c r="AJ120" i="7"/>
  <c r="AK120" i="7"/>
  <c r="AJ121" i="7"/>
  <c r="AK121" i="7"/>
  <c r="AJ122" i="7"/>
  <c r="AK122" i="7"/>
  <c r="AJ123" i="7"/>
  <c r="AK123" i="7"/>
  <c r="AJ124" i="7"/>
  <c r="AK124" i="7"/>
  <c r="AJ125" i="7"/>
  <c r="AK125" i="7"/>
  <c r="AJ126" i="7"/>
  <c r="AK126" i="7"/>
  <c r="AJ127" i="7"/>
  <c r="AK127" i="7"/>
  <c r="AJ128" i="7"/>
  <c r="AK128" i="7"/>
  <c r="AJ129" i="7"/>
  <c r="AK129" i="7"/>
  <c r="AJ130" i="7"/>
  <c r="AK130" i="7"/>
  <c r="AJ131" i="7"/>
  <c r="AK131" i="7"/>
  <c r="AJ132" i="7"/>
  <c r="AK132" i="7"/>
  <c r="AJ133" i="7"/>
  <c r="AK133" i="7"/>
  <c r="AJ134" i="7"/>
  <c r="AK134" i="7"/>
  <c r="AJ135" i="7"/>
  <c r="AK135" i="7"/>
  <c r="AJ136" i="7"/>
  <c r="AK136" i="7"/>
  <c r="AJ137" i="7"/>
  <c r="AK137" i="7"/>
  <c r="AJ138" i="7"/>
  <c r="AK138" i="7"/>
  <c r="AJ139" i="7"/>
  <c r="AK139" i="7"/>
  <c r="AJ140" i="7"/>
  <c r="AK140" i="7"/>
  <c r="AJ141" i="7"/>
  <c r="AK141" i="7"/>
  <c r="AJ142" i="7"/>
  <c r="AK142" i="7"/>
  <c r="AJ143" i="7"/>
  <c r="AK143" i="7"/>
  <c r="AJ144" i="7"/>
  <c r="AK144" i="7"/>
  <c r="AJ145" i="7"/>
  <c r="AK145" i="7"/>
  <c r="AJ146" i="7"/>
  <c r="AK146" i="7"/>
  <c r="AJ147" i="7"/>
  <c r="AK147" i="7"/>
  <c r="AJ148" i="7"/>
  <c r="AK148" i="7"/>
  <c r="AJ149" i="7"/>
  <c r="AK149" i="7"/>
  <c r="AJ150" i="7"/>
  <c r="AK150" i="7"/>
  <c r="AJ151" i="7"/>
  <c r="AK151" i="7"/>
  <c r="AJ152" i="7"/>
  <c r="AK152" i="7"/>
  <c r="AJ153" i="7"/>
  <c r="AK153" i="7"/>
  <c r="AJ154" i="7"/>
  <c r="AK154" i="7"/>
  <c r="AJ155" i="7"/>
  <c r="AK155" i="7"/>
  <c r="AJ156" i="7"/>
  <c r="AK156" i="7"/>
  <c r="AJ157" i="7"/>
  <c r="AK157" i="7"/>
  <c r="AJ158" i="7"/>
  <c r="AK158" i="7"/>
  <c r="AJ159" i="7"/>
  <c r="AK159" i="7"/>
  <c r="AJ160" i="7"/>
  <c r="AK160" i="7"/>
  <c r="AJ161" i="7"/>
  <c r="AK161" i="7"/>
  <c r="AJ162" i="7"/>
  <c r="AK162" i="7"/>
  <c r="AJ163" i="7"/>
  <c r="AK163" i="7"/>
  <c r="AJ164" i="7"/>
  <c r="AK164" i="7"/>
  <c r="AJ165" i="7"/>
  <c r="AK165" i="7"/>
  <c r="AJ166" i="7"/>
  <c r="AK166" i="7"/>
  <c r="AJ167" i="7"/>
  <c r="AK167" i="7"/>
  <c r="AJ168" i="7"/>
  <c r="AK168" i="7"/>
  <c r="AJ169" i="7"/>
  <c r="AK169" i="7"/>
  <c r="AJ170" i="7"/>
  <c r="AK170" i="7"/>
  <c r="AJ171" i="7"/>
  <c r="AK171" i="7"/>
  <c r="AJ172" i="7"/>
  <c r="AK172" i="7"/>
  <c r="AJ173" i="7"/>
  <c r="AK173" i="7"/>
  <c r="AJ174" i="7"/>
  <c r="AK174" i="7"/>
  <c r="AJ175" i="7"/>
  <c r="AK175" i="7"/>
  <c r="AJ176" i="7"/>
  <c r="AK176" i="7"/>
  <c r="AJ177" i="7"/>
  <c r="AK177" i="7"/>
  <c r="AJ178" i="7"/>
  <c r="AK178" i="7"/>
  <c r="AJ179" i="7"/>
  <c r="AK179" i="7"/>
  <c r="AJ180" i="7"/>
  <c r="AK180" i="7"/>
  <c r="AJ181" i="7"/>
  <c r="AK181" i="7"/>
  <c r="AJ182" i="7"/>
  <c r="AK182" i="7"/>
  <c r="AJ183" i="7"/>
  <c r="AK183" i="7"/>
  <c r="AJ184" i="7"/>
  <c r="AK184" i="7"/>
  <c r="AJ185" i="7"/>
  <c r="AK185" i="7"/>
  <c r="AJ186" i="7"/>
  <c r="AK186" i="7"/>
  <c r="AJ187" i="7"/>
  <c r="AK187" i="7"/>
  <c r="AJ188" i="7"/>
  <c r="AK188" i="7"/>
  <c r="AJ189" i="7"/>
  <c r="AK189" i="7"/>
  <c r="AJ190" i="7"/>
  <c r="AK190" i="7"/>
  <c r="AJ191" i="7"/>
  <c r="AK191" i="7"/>
  <c r="AJ192" i="7"/>
  <c r="AK192" i="7"/>
  <c r="AJ193" i="7"/>
  <c r="AK193" i="7"/>
  <c r="AJ194" i="7"/>
  <c r="AK194" i="7"/>
  <c r="AJ195" i="7"/>
  <c r="AK195" i="7"/>
  <c r="AJ196" i="7"/>
  <c r="AK196" i="7"/>
  <c r="AJ197" i="7"/>
  <c r="AK197" i="7"/>
  <c r="AJ198" i="7"/>
  <c r="AK198" i="7"/>
  <c r="AJ199" i="7"/>
  <c r="AK199" i="7"/>
  <c r="AJ200" i="7"/>
  <c r="AK200" i="7"/>
  <c r="AJ201" i="7"/>
  <c r="AK201" i="7"/>
  <c r="AJ202" i="7"/>
  <c r="AK202" i="7"/>
  <c r="AJ203" i="7"/>
  <c r="AK203" i="7"/>
  <c r="AJ204" i="7"/>
  <c r="AK204" i="7"/>
  <c r="AJ205" i="7"/>
  <c r="AK205" i="7"/>
  <c r="AJ206" i="7"/>
  <c r="AK206" i="7"/>
  <c r="AJ207" i="7"/>
  <c r="AK207" i="7"/>
  <c r="AJ208" i="7"/>
  <c r="AK208" i="7"/>
  <c r="AJ209" i="7"/>
  <c r="AK209" i="7"/>
  <c r="AJ210" i="7"/>
  <c r="AK210" i="7"/>
  <c r="AJ211" i="7"/>
  <c r="AK211" i="7"/>
  <c r="AJ212" i="7"/>
  <c r="AK212" i="7"/>
  <c r="AJ213" i="7"/>
  <c r="AK213" i="7"/>
  <c r="AJ214" i="7"/>
  <c r="AK214" i="7"/>
  <c r="AJ215" i="7"/>
  <c r="AK215" i="7"/>
  <c r="AJ216" i="7"/>
  <c r="AK216" i="7"/>
  <c r="A2" i="8"/>
  <c r="AJ7" i="8"/>
  <c r="AK7" i="8"/>
  <c r="AJ8" i="8"/>
  <c r="AK8" i="8"/>
  <c r="AJ9" i="8"/>
  <c r="AK9" i="8"/>
  <c r="AJ10" i="8"/>
  <c r="AK10" i="8"/>
  <c r="AJ11" i="8"/>
  <c r="AK11" i="8"/>
  <c r="AJ12" i="8"/>
  <c r="AK12" i="8"/>
  <c r="AJ13" i="8"/>
  <c r="AK13" i="8"/>
  <c r="AJ14" i="8"/>
  <c r="AK14" i="8"/>
  <c r="AJ15" i="8"/>
  <c r="AK15" i="8"/>
  <c r="AJ16" i="8"/>
  <c r="AK16" i="8"/>
  <c r="AJ17" i="8"/>
  <c r="AK17" i="8"/>
  <c r="AJ18" i="8"/>
  <c r="AK18" i="8"/>
  <c r="AJ19" i="8"/>
  <c r="AK19" i="8"/>
  <c r="AJ20" i="8"/>
  <c r="AK20" i="8"/>
  <c r="AJ21" i="8"/>
  <c r="AK21" i="8"/>
  <c r="AJ22" i="8"/>
  <c r="AK22" i="8"/>
  <c r="AJ23" i="8"/>
  <c r="AK23" i="8"/>
  <c r="AJ24" i="8"/>
  <c r="AK24" i="8"/>
  <c r="AJ25" i="8"/>
  <c r="AK25" i="8"/>
  <c r="AJ26" i="8"/>
  <c r="AK26" i="8"/>
  <c r="AJ27" i="8"/>
  <c r="AK27" i="8"/>
  <c r="AJ28" i="8"/>
  <c r="AK28" i="8"/>
  <c r="AJ29" i="8"/>
  <c r="AK29" i="8"/>
  <c r="AJ30" i="8"/>
  <c r="AK30" i="8"/>
  <c r="AJ31" i="8"/>
  <c r="AK31" i="8"/>
  <c r="AJ32" i="8"/>
  <c r="AK32" i="8"/>
  <c r="AJ33" i="8"/>
  <c r="AK33" i="8"/>
  <c r="AJ34" i="8"/>
  <c r="AK34" i="8"/>
  <c r="AJ35" i="8"/>
  <c r="AK35" i="8"/>
  <c r="AJ36" i="8"/>
  <c r="AK36" i="8"/>
  <c r="AJ37" i="8"/>
  <c r="AK37" i="8"/>
  <c r="AJ38" i="8"/>
  <c r="AK38" i="8"/>
  <c r="AJ39" i="8"/>
  <c r="AK39" i="8"/>
  <c r="AJ40" i="8"/>
  <c r="AK40" i="8"/>
  <c r="AJ41" i="8"/>
  <c r="AK41" i="8"/>
  <c r="AJ42" i="8"/>
  <c r="AK42" i="8"/>
  <c r="AJ43" i="8"/>
  <c r="AK43" i="8"/>
  <c r="AJ44" i="8"/>
  <c r="AK44" i="8"/>
  <c r="AJ45" i="8"/>
  <c r="AK45" i="8"/>
  <c r="AJ46" i="8"/>
  <c r="AK46" i="8"/>
  <c r="AJ47" i="8"/>
  <c r="AK47" i="8"/>
  <c r="AJ48" i="8"/>
  <c r="AK48" i="8"/>
  <c r="AJ49" i="8"/>
  <c r="AK49" i="8"/>
  <c r="AJ50" i="8"/>
  <c r="AK50" i="8"/>
  <c r="AJ51" i="8"/>
  <c r="AK51" i="8"/>
  <c r="AJ52" i="8"/>
  <c r="AK52" i="8"/>
  <c r="AJ53" i="8"/>
  <c r="AK53" i="8"/>
  <c r="AJ54" i="8"/>
  <c r="AK54" i="8"/>
  <c r="AJ55" i="8"/>
  <c r="AK55" i="8"/>
  <c r="AJ56" i="8"/>
  <c r="AK56" i="8"/>
  <c r="AJ57" i="8"/>
  <c r="AK57" i="8"/>
  <c r="AJ58" i="8"/>
  <c r="AK58" i="8"/>
  <c r="AJ59" i="8"/>
  <c r="AK59" i="8"/>
  <c r="AJ60" i="8"/>
  <c r="AK60" i="8"/>
  <c r="AJ61" i="8"/>
  <c r="AK61" i="8"/>
  <c r="AJ62" i="8"/>
  <c r="AK62" i="8"/>
  <c r="AJ63" i="8"/>
  <c r="AK63" i="8"/>
  <c r="AJ64" i="8"/>
  <c r="AK64" i="8"/>
  <c r="AJ65" i="8"/>
  <c r="AK65" i="8"/>
  <c r="AJ66" i="8"/>
  <c r="AK66" i="8"/>
  <c r="AJ67" i="8"/>
  <c r="AK67" i="8"/>
  <c r="AJ68" i="8"/>
  <c r="AK68" i="8"/>
  <c r="AJ69" i="8"/>
  <c r="AK69" i="8"/>
  <c r="AJ70" i="8"/>
  <c r="AK70" i="8"/>
  <c r="AJ71" i="8"/>
  <c r="AK71" i="8"/>
  <c r="AJ72" i="8"/>
  <c r="AK72" i="8"/>
  <c r="AJ73" i="8"/>
  <c r="AK73" i="8"/>
  <c r="AJ74" i="8"/>
  <c r="AK74" i="8"/>
  <c r="AJ75" i="8"/>
  <c r="AK75" i="8"/>
  <c r="AJ76" i="8"/>
  <c r="AK76" i="8"/>
  <c r="AJ77" i="8"/>
  <c r="AK77" i="8"/>
  <c r="AJ78" i="8"/>
  <c r="AK78" i="8"/>
  <c r="AJ79" i="8"/>
  <c r="AK79" i="8"/>
  <c r="AJ80" i="8"/>
  <c r="AK80" i="8"/>
  <c r="AJ81" i="8"/>
  <c r="AK81" i="8"/>
  <c r="AJ82" i="8"/>
  <c r="AK82" i="8"/>
  <c r="AJ83" i="8"/>
  <c r="AK83" i="8"/>
  <c r="AJ84" i="8"/>
  <c r="AK84" i="8"/>
  <c r="AJ85" i="8"/>
  <c r="AK85" i="8"/>
  <c r="AJ86" i="8"/>
  <c r="AK86" i="8"/>
  <c r="AJ87" i="8"/>
  <c r="AK87" i="8"/>
  <c r="AJ88" i="8"/>
  <c r="AK88" i="8"/>
  <c r="AJ89" i="8"/>
  <c r="AK89" i="8"/>
  <c r="AJ90" i="8"/>
  <c r="AK90" i="8"/>
  <c r="AJ91" i="8"/>
  <c r="AK91" i="8"/>
  <c r="AJ92" i="8"/>
  <c r="AK92" i="8"/>
  <c r="AJ93" i="8"/>
  <c r="AK93" i="8"/>
  <c r="AJ94" i="8"/>
  <c r="AK94" i="8"/>
  <c r="AJ95" i="8"/>
  <c r="AK95" i="8"/>
  <c r="AJ96" i="8"/>
  <c r="AK96" i="8"/>
  <c r="AJ97" i="8"/>
  <c r="AK97" i="8"/>
  <c r="AJ98" i="8"/>
  <c r="AK98" i="8"/>
  <c r="AJ99" i="8"/>
  <c r="AK99" i="8"/>
  <c r="AJ100" i="8"/>
  <c r="AK100" i="8"/>
  <c r="AJ101" i="8"/>
  <c r="AK101" i="8"/>
  <c r="AJ102" i="8"/>
  <c r="AK102" i="8"/>
  <c r="AJ103" i="8"/>
  <c r="AK103" i="8"/>
  <c r="AJ104" i="8"/>
  <c r="AK104" i="8"/>
  <c r="AJ105" i="8"/>
  <c r="AK105" i="8"/>
  <c r="AJ106" i="8"/>
  <c r="AK106" i="8"/>
  <c r="AJ107" i="8"/>
  <c r="AK107" i="8"/>
  <c r="AJ108" i="8"/>
  <c r="AK108" i="8"/>
  <c r="AJ109" i="8"/>
  <c r="AK109" i="8"/>
  <c r="AJ110" i="8"/>
  <c r="AK110" i="8"/>
  <c r="AJ111" i="8"/>
  <c r="AK111" i="8"/>
  <c r="AJ112" i="8"/>
  <c r="AK112" i="8"/>
  <c r="AJ113" i="8"/>
  <c r="AK113" i="8"/>
  <c r="AJ114" i="8"/>
  <c r="AK114" i="8"/>
  <c r="AJ115" i="8"/>
  <c r="AK115" i="8"/>
  <c r="AJ116" i="8"/>
  <c r="AK116" i="8"/>
  <c r="AJ117" i="8"/>
  <c r="AK117" i="8"/>
  <c r="AJ118" i="8"/>
  <c r="AK118" i="8"/>
  <c r="AJ119" i="8"/>
  <c r="AK119" i="8"/>
  <c r="AJ120" i="8"/>
  <c r="AK120" i="8"/>
  <c r="AJ121" i="8"/>
  <c r="AK121" i="8"/>
  <c r="AJ122" i="8"/>
  <c r="AK122" i="8"/>
  <c r="AJ123" i="8"/>
  <c r="AK123" i="8"/>
  <c r="AJ124" i="8"/>
  <c r="AK124" i="8"/>
  <c r="AJ125" i="8"/>
  <c r="AK125" i="8"/>
  <c r="AJ126" i="8"/>
  <c r="AK126" i="8"/>
  <c r="AJ127" i="8"/>
  <c r="AK127" i="8"/>
  <c r="AJ128" i="8"/>
  <c r="AK128" i="8"/>
  <c r="AJ129" i="8"/>
  <c r="AK129" i="8"/>
  <c r="AJ130" i="8"/>
  <c r="AK130" i="8"/>
  <c r="AJ131" i="8"/>
  <c r="AK131" i="8"/>
  <c r="AJ132" i="8"/>
  <c r="AK132" i="8"/>
  <c r="AJ133" i="8"/>
  <c r="AK133" i="8"/>
  <c r="AJ134" i="8"/>
  <c r="AK134" i="8"/>
  <c r="AJ135" i="8"/>
  <c r="AK135" i="8"/>
  <c r="AJ136" i="8"/>
  <c r="AK136" i="8"/>
  <c r="AJ137" i="8"/>
  <c r="AK137" i="8"/>
  <c r="AJ138" i="8"/>
  <c r="AK138" i="8"/>
  <c r="AJ139" i="8"/>
  <c r="AK139" i="8"/>
  <c r="AJ140" i="8"/>
  <c r="AK140" i="8"/>
  <c r="AJ141" i="8"/>
  <c r="AK141" i="8"/>
  <c r="AJ142" i="8"/>
  <c r="AK142" i="8"/>
  <c r="AJ143" i="8"/>
  <c r="AK143" i="8"/>
  <c r="AJ144" i="8"/>
  <c r="AK144" i="8"/>
  <c r="AJ145" i="8"/>
  <c r="AK145" i="8"/>
  <c r="AJ146" i="8"/>
  <c r="AK146" i="8"/>
  <c r="AJ147" i="8"/>
  <c r="AK147" i="8"/>
  <c r="AJ148" i="8"/>
  <c r="AK148" i="8"/>
  <c r="AJ149" i="8"/>
  <c r="AK149" i="8"/>
  <c r="AJ150" i="8"/>
  <c r="AK150" i="8"/>
  <c r="AJ151" i="8"/>
  <c r="AK151" i="8"/>
  <c r="AJ152" i="8"/>
  <c r="AK152" i="8"/>
  <c r="AJ153" i="8"/>
  <c r="AK153" i="8"/>
  <c r="AJ154" i="8"/>
  <c r="AK154" i="8"/>
  <c r="AJ155" i="8"/>
  <c r="AK155" i="8"/>
  <c r="AJ156" i="8"/>
  <c r="AK156" i="8"/>
  <c r="AJ157" i="8"/>
  <c r="AK157" i="8"/>
  <c r="AJ158" i="8"/>
  <c r="AK158" i="8"/>
  <c r="AJ159" i="8"/>
  <c r="AK159" i="8"/>
  <c r="AJ160" i="8"/>
  <c r="AK160" i="8"/>
  <c r="AJ161" i="8"/>
  <c r="AK161" i="8"/>
  <c r="AJ162" i="8"/>
  <c r="AK162" i="8"/>
  <c r="AJ163" i="8"/>
  <c r="AK163" i="8"/>
  <c r="AJ164" i="8"/>
  <c r="AK164" i="8"/>
  <c r="AJ165" i="8"/>
  <c r="AK165" i="8"/>
  <c r="AJ166" i="8"/>
  <c r="AK166" i="8"/>
  <c r="AJ167" i="8"/>
  <c r="AK167" i="8"/>
  <c r="AJ168" i="8"/>
  <c r="AK168" i="8"/>
  <c r="AJ169" i="8"/>
  <c r="AK169" i="8"/>
  <c r="AJ170" i="8"/>
  <c r="AK170" i="8"/>
  <c r="AJ171" i="8"/>
  <c r="AK171" i="8"/>
  <c r="AJ172" i="8"/>
  <c r="AK172" i="8"/>
  <c r="AJ173" i="8"/>
  <c r="AK173" i="8"/>
  <c r="AJ174" i="8"/>
  <c r="AK174" i="8"/>
  <c r="AJ175" i="8"/>
  <c r="AK175" i="8"/>
  <c r="AJ176" i="8"/>
  <c r="AK176" i="8"/>
  <c r="AJ177" i="8"/>
  <c r="AK177" i="8"/>
  <c r="AJ178" i="8"/>
  <c r="AK178" i="8"/>
  <c r="AJ179" i="8"/>
  <c r="AK179" i="8"/>
  <c r="AJ180" i="8"/>
  <c r="AK180" i="8"/>
  <c r="AJ181" i="8"/>
  <c r="AK181" i="8"/>
  <c r="AJ182" i="8"/>
  <c r="AK182" i="8"/>
  <c r="AJ183" i="8"/>
  <c r="AK183" i="8"/>
  <c r="AJ184" i="8"/>
  <c r="AK184" i="8"/>
  <c r="AJ185" i="8"/>
  <c r="AK185" i="8"/>
  <c r="AJ186" i="8"/>
  <c r="AK186" i="8"/>
  <c r="AJ187" i="8"/>
  <c r="AK187" i="8"/>
  <c r="AJ188" i="8"/>
  <c r="AK188" i="8"/>
  <c r="AJ189" i="8"/>
  <c r="AK189" i="8"/>
  <c r="AJ190" i="8"/>
  <c r="AK190" i="8"/>
  <c r="AJ191" i="8"/>
  <c r="AK191" i="8"/>
  <c r="AJ192" i="8"/>
  <c r="AK192" i="8"/>
  <c r="AJ193" i="8"/>
  <c r="AK193" i="8"/>
  <c r="AJ194" i="8"/>
  <c r="AK194" i="8"/>
  <c r="AJ195" i="8"/>
  <c r="AK195" i="8"/>
  <c r="AJ196" i="8"/>
  <c r="AK196" i="8"/>
  <c r="AJ197" i="8"/>
  <c r="AK197" i="8"/>
  <c r="AJ198" i="8"/>
  <c r="AK198" i="8"/>
  <c r="AJ199" i="8"/>
  <c r="AK199" i="8"/>
  <c r="AJ200" i="8"/>
  <c r="AK200" i="8"/>
  <c r="AJ201" i="8"/>
  <c r="AK201" i="8"/>
  <c r="AJ202" i="8"/>
  <c r="AK202" i="8"/>
  <c r="AJ203" i="8"/>
  <c r="AK203" i="8"/>
  <c r="AJ204" i="8"/>
  <c r="AK204" i="8"/>
  <c r="AJ205" i="8"/>
  <c r="AK205" i="8"/>
  <c r="AJ206" i="8"/>
  <c r="AK206" i="8"/>
  <c r="AJ207" i="8"/>
  <c r="AK207" i="8"/>
  <c r="AJ208" i="8"/>
  <c r="AK208" i="8"/>
  <c r="AJ209" i="8"/>
  <c r="AK209" i="8"/>
  <c r="AJ210" i="8"/>
  <c r="AK210" i="8"/>
  <c r="AJ211" i="8"/>
  <c r="AK211" i="8"/>
  <c r="AJ212" i="8"/>
  <c r="AK212" i="8"/>
  <c r="AJ213" i="8"/>
  <c r="AK213" i="8"/>
  <c r="AJ214" i="8"/>
  <c r="AK214" i="8"/>
  <c r="AJ215" i="8"/>
  <c r="AK215" i="8"/>
  <c r="AJ216" i="8"/>
  <c r="AK216" i="8"/>
  <c r="AJ217" i="8"/>
  <c r="AK217" i="8"/>
  <c r="AJ218" i="8"/>
  <c r="AK218" i="8"/>
  <c r="AJ219" i="8"/>
  <c r="AK219" i="8"/>
  <c r="AJ220" i="8"/>
  <c r="AK220" i="8"/>
  <c r="AJ221" i="8"/>
  <c r="AK221" i="8"/>
  <c r="AJ222" i="8"/>
  <c r="AK222" i="8"/>
  <c r="AJ223" i="8"/>
  <c r="AK223" i="8"/>
  <c r="AJ224" i="8"/>
  <c r="AK224" i="8"/>
  <c r="AJ225" i="8"/>
  <c r="AK225" i="8"/>
  <c r="AJ226" i="8"/>
  <c r="AK226" i="8"/>
  <c r="AJ227" i="8"/>
  <c r="AK227" i="8"/>
  <c r="AJ228" i="8"/>
  <c r="AK228" i="8"/>
  <c r="AJ229" i="8"/>
  <c r="AK229" i="8"/>
  <c r="AJ230" i="8"/>
  <c r="AK230" i="8"/>
  <c r="AJ231" i="8"/>
  <c r="AK231" i="8"/>
  <c r="AJ232" i="8"/>
  <c r="AK232" i="8"/>
  <c r="A2" i="9"/>
  <c r="M5" i="9"/>
  <c r="N7" i="9"/>
  <c r="Q5" i="9"/>
  <c r="U5" i="9"/>
  <c r="Y5" i="9"/>
  <c r="AC5" i="9"/>
  <c r="AG5" i="9"/>
  <c r="AJ7" i="9"/>
  <c r="AK7" i="9"/>
  <c r="AJ8" i="9"/>
  <c r="AK8" i="9"/>
  <c r="AJ9" i="9"/>
  <c r="AK9" i="9"/>
  <c r="AJ10" i="9"/>
  <c r="AK10" i="9"/>
  <c r="AJ11" i="9"/>
  <c r="AK11" i="9"/>
  <c r="AJ12" i="9"/>
  <c r="AK12" i="9"/>
  <c r="AJ13" i="9"/>
  <c r="AK13" i="9"/>
  <c r="AJ14" i="9"/>
  <c r="AK14" i="9"/>
  <c r="AJ15" i="9"/>
  <c r="AK15" i="9"/>
  <c r="AJ16" i="9"/>
  <c r="AK16" i="9"/>
  <c r="AJ17" i="9"/>
  <c r="AK17" i="9"/>
  <c r="AJ18" i="9"/>
  <c r="AK18" i="9"/>
  <c r="AK117" i="6"/>
  <c r="AJ117" i="6"/>
  <c r="AK116" i="6"/>
  <c r="AJ116" i="6"/>
  <c r="AK115" i="6"/>
  <c r="AJ115" i="6"/>
  <c r="AK114" i="6"/>
  <c r="AJ114" i="6"/>
  <c r="AK113" i="6"/>
  <c r="AJ113" i="6"/>
  <c r="AK112" i="6"/>
  <c r="AJ112" i="6"/>
  <c r="AK111" i="6"/>
  <c r="AJ111" i="6"/>
  <c r="AK110" i="6"/>
  <c r="AJ110" i="6"/>
  <c r="AK109" i="6"/>
  <c r="AJ109" i="6"/>
  <c r="AK108" i="6"/>
  <c r="AJ108" i="6"/>
  <c r="AK107" i="6"/>
  <c r="AJ107" i="6"/>
  <c r="AK106" i="6"/>
  <c r="AJ106" i="6"/>
  <c r="AK105" i="6"/>
  <c r="AJ105" i="6"/>
  <c r="AK104" i="6"/>
  <c r="AJ104" i="6"/>
  <c r="AK103" i="6"/>
  <c r="AJ103" i="6"/>
  <c r="AK102" i="6"/>
  <c r="AJ102" i="6"/>
  <c r="AK101" i="6"/>
  <c r="AJ101" i="6"/>
  <c r="AK100" i="6"/>
  <c r="AJ100" i="6"/>
  <c r="AK99" i="6"/>
  <c r="AJ99" i="6"/>
  <c r="AK98" i="6"/>
  <c r="AJ98" i="6"/>
  <c r="AK97" i="6"/>
  <c r="AJ97" i="6"/>
  <c r="AK96" i="6"/>
  <c r="AJ96" i="6"/>
  <c r="AK95" i="6"/>
  <c r="AJ95" i="6"/>
  <c r="AK94" i="6"/>
  <c r="AJ94" i="6"/>
  <c r="AK93" i="6"/>
  <c r="AJ93" i="6"/>
  <c r="AK92" i="6"/>
  <c r="AJ92" i="6"/>
  <c r="AK91" i="6"/>
  <c r="AJ91" i="6"/>
  <c r="AK90" i="6"/>
  <c r="AJ90" i="6"/>
  <c r="AK89" i="6"/>
  <c r="AJ89" i="6"/>
  <c r="AK88" i="6"/>
  <c r="AJ88" i="6"/>
  <c r="AK87" i="6"/>
  <c r="AJ87" i="6"/>
  <c r="AK86" i="6"/>
  <c r="AJ86" i="6"/>
  <c r="AK85" i="6"/>
  <c r="AJ85" i="6"/>
  <c r="AK84" i="6"/>
  <c r="AJ84" i="6"/>
  <c r="AK83" i="6"/>
  <c r="AJ83" i="6"/>
  <c r="AK82" i="6"/>
  <c r="AJ82" i="6"/>
  <c r="AK81" i="6"/>
  <c r="AJ81" i="6"/>
  <c r="AK80" i="6"/>
  <c r="AJ80" i="6"/>
  <c r="AK79" i="6"/>
  <c r="AJ79" i="6"/>
  <c r="AK78" i="6"/>
  <c r="AJ78" i="6"/>
  <c r="AK77" i="6"/>
  <c r="AJ77" i="6"/>
  <c r="AK76" i="6"/>
  <c r="AJ76" i="6"/>
  <c r="AK75" i="6"/>
  <c r="AJ75" i="6"/>
  <c r="AK74" i="6"/>
  <c r="AJ74" i="6"/>
  <c r="AK73" i="6"/>
  <c r="AJ73" i="6"/>
  <c r="AK72" i="6"/>
  <c r="AJ72" i="6"/>
  <c r="AK71" i="6"/>
  <c r="AJ71" i="6"/>
  <c r="AK70" i="6"/>
  <c r="AJ70" i="6"/>
  <c r="AK69" i="6"/>
  <c r="AJ69" i="6"/>
  <c r="AK68" i="6"/>
  <c r="AJ68" i="6"/>
  <c r="AK67" i="6"/>
  <c r="AJ67" i="6"/>
  <c r="AK66" i="6"/>
  <c r="AJ66" i="6"/>
  <c r="AK65" i="6"/>
  <c r="AJ65" i="6"/>
  <c r="AK64" i="6"/>
  <c r="AJ64" i="6"/>
  <c r="AK63" i="6"/>
  <c r="AJ63" i="6"/>
  <c r="AK62" i="6"/>
  <c r="AJ62" i="6"/>
  <c r="AK61" i="6"/>
  <c r="AJ61" i="6"/>
  <c r="AK60" i="6"/>
  <c r="AJ60" i="6"/>
  <c r="AK59" i="6"/>
  <c r="AJ59" i="6"/>
  <c r="AK58" i="6"/>
  <c r="AJ58" i="6"/>
  <c r="AK57" i="6"/>
  <c r="AJ57" i="6"/>
  <c r="AK56" i="6"/>
  <c r="AJ56" i="6"/>
  <c r="AK55" i="6"/>
  <c r="AJ55" i="6"/>
  <c r="AK54" i="6"/>
  <c r="AJ54" i="6"/>
  <c r="AK53" i="6"/>
  <c r="AJ53" i="6"/>
  <c r="AK52" i="6"/>
  <c r="AJ52" i="6"/>
  <c r="AK51" i="6"/>
  <c r="AJ51" i="6"/>
  <c r="AK50" i="6"/>
  <c r="AJ50" i="6"/>
  <c r="AK49" i="6"/>
  <c r="AJ49" i="6"/>
  <c r="AK48" i="6"/>
  <c r="AJ48" i="6"/>
  <c r="AK47" i="6"/>
  <c r="AJ47" i="6"/>
  <c r="AK46" i="6"/>
  <c r="AJ46" i="6"/>
  <c r="AK45" i="6"/>
  <c r="AJ45" i="6"/>
  <c r="AK44" i="6"/>
  <c r="AJ44" i="6"/>
  <c r="AK43" i="6"/>
  <c r="AJ43" i="6"/>
  <c r="AK42" i="6"/>
  <c r="AJ42" i="6"/>
  <c r="AK41" i="6"/>
  <c r="AJ41" i="6"/>
  <c r="AK40" i="6"/>
  <c r="AJ40" i="6"/>
  <c r="AK39" i="6"/>
  <c r="AJ39" i="6"/>
  <c r="AK38" i="6"/>
  <c r="AJ38" i="6"/>
  <c r="AK37" i="6"/>
  <c r="AJ37" i="6"/>
  <c r="AK36" i="6"/>
  <c r="AJ36" i="6"/>
  <c r="AK35" i="6"/>
  <c r="AJ35" i="6"/>
  <c r="AK34" i="6"/>
  <c r="AJ34" i="6"/>
  <c r="AK33" i="6"/>
  <c r="AJ33" i="6"/>
  <c r="AK32" i="6"/>
  <c r="AJ32" i="6"/>
  <c r="AK31" i="6"/>
  <c r="AJ31" i="6"/>
  <c r="AK30" i="6"/>
  <c r="AJ30" i="6"/>
  <c r="AK29" i="6"/>
  <c r="AJ29" i="6"/>
  <c r="AK28" i="6"/>
  <c r="AJ28" i="6"/>
  <c r="AK27" i="6"/>
  <c r="AJ27" i="6"/>
  <c r="AK26" i="6"/>
  <c r="AJ26" i="6"/>
  <c r="AK25" i="6"/>
  <c r="AJ25" i="6"/>
  <c r="AK24" i="6"/>
  <c r="AJ24" i="6"/>
  <c r="AK23" i="6"/>
  <c r="AJ23" i="6"/>
  <c r="AK22" i="6"/>
  <c r="AJ22" i="6"/>
  <c r="AK21" i="6"/>
  <c r="AJ21" i="6"/>
  <c r="AK20" i="6"/>
  <c r="AJ20" i="6"/>
  <c r="AK19" i="6"/>
  <c r="AJ19" i="6"/>
  <c r="AK14" i="6"/>
  <c r="AJ14" i="6"/>
  <c r="AK13" i="6"/>
  <c r="AJ13" i="6"/>
  <c r="AK12" i="6"/>
  <c r="AJ12" i="6"/>
  <c r="AK11" i="6"/>
  <c r="AJ11" i="6"/>
  <c r="AK10" i="6"/>
  <c r="AJ10" i="6"/>
  <c r="AK9" i="6"/>
  <c r="AJ9" i="6"/>
  <c r="AK8" i="6"/>
  <c r="AJ8" i="6"/>
  <c r="AK7" i="6"/>
  <c r="AJ7" i="6"/>
  <c r="C18" i="1"/>
  <c r="C17" i="1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K50" i="3"/>
  <c r="AK51" i="3"/>
  <c r="AK52" i="3"/>
  <c r="AK53" i="3"/>
  <c r="AK54" i="3"/>
  <c r="AK55" i="3"/>
  <c r="AK56" i="3"/>
  <c r="AK57" i="3"/>
  <c r="AK58" i="3"/>
  <c r="AK59" i="3"/>
  <c r="AK60" i="3"/>
  <c r="AK61" i="3"/>
  <c r="AK62" i="3"/>
  <c r="AK63" i="3"/>
  <c r="AK64" i="3"/>
  <c r="AK65" i="3"/>
  <c r="AK66" i="3"/>
  <c r="AK67" i="3"/>
  <c r="AK68" i="3"/>
  <c r="AK69" i="3"/>
  <c r="AK70" i="3"/>
  <c r="AK71" i="3"/>
  <c r="AK72" i="3"/>
  <c r="AK73" i="3"/>
  <c r="AK74" i="3"/>
  <c r="AK75" i="3"/>
  <c r="AK76" i="3"/>
  <c r="AK77" i="3"/>
  <c r="AK78" i="3"/>
  <c r="AK79" i="3"/>
  <c r="AK80" i="3"/>
  <c r="AK81" i="3"/>
  <c r="AK82" i="3"/>
  <c r="AK83" i="3"/>
  <c r="AK84" i="3"/>
  <c r="AK85" i="3"/>
  <c r="AK86" i="3"/>
  <c r="AK87" i="3"/>
  <c r="AK88" i="3"/>
  <c r="AK89" i="3"/>
  <c r="AK90" i="3"/>
  <c r="AK91" i="3"/>
  <c r="AK92" i="3"/>
  <c r="AK93" i="3"/>
  <c r="AK94" i="3"/>
  <c r="AK95" i="3"/>
  <c r="AK96" i="3"/>
  <c r="AK97" i="3"/>
  <c r="AK98" i="3"/>
  <c r="AK99" i="3"/>
  <c r="AK100" i="3"/>
  <c r="AK101" i="3"/>
  <c r="AK102" i="3"/>
  <c r="AK103" i="3"/>
  <c r="AK104" i="3"/>
  <c r="AK105" i="3"/>
  <c r="AK106" i="3"/>
  <c r="AK107" i="3"/>
  <c r="AK108" i="3"/>
  <c r="AK109" i="3"/>
  <c r="AK110" i="3"/>
  <c r="AK111" i="3"/>
  <c r="AK112" i="3"/>
  <c r="AK113" i="3"/>
  <c r="AK114" i="3"/>
  <c r="AK115" i="3"/>
  <c r="AK116" i="3"/>
  <c r="AK117" i="3"/>
  <c r="AK118" i="3"/>
  <c r="AK119" i="3"/>
  <c r="AK120" i="3"/>
  <c r="AK121" i="3"/>
  <c r="AK122" i="3"/>
  <c r="AK123" i="3"/>
  <c r="AK124" i="3"/>
  <c r="AK125" i="3"/>
  <c r="AK126" i="3"/>
  <c r="AK127" i="3"/>
  <c r="AK128" i="3"/>
  <c r="AK129" i="3"/>
  <c r="AK130" i="3"/>
  <c r="AK131" i="3"/>
  <c r="AK132" i="3"/>
  <c r="AK133" i="3"/>
  <c r="AK134" i="3"/>
  <c r="AK135" i="3"/>
  <c r="AK136" i="3"/>
  <c r="AK137" i="3"/>
  <c r="AK138" i="3"/>
  <c r="AK139" i="3"/>
  <c r="AK140" i="3"/>
  <c r="AK141" i="3"/>
  <c r="AK142" i="3"/>
  <c r="AK143" i="3"/>
  <c r="AK144" i="3"/>
  <c r="AK145" i="3"/>
  <c r="AK146" i="3"/>
  <c r="AK147" i="3"/>
  <c r="AK148" i="3"/>
  <c r="AK149" i="3"/>
  <c r="AK150" i="3"/>
  <c r="AK151" i="3"/>
  <c r="AK152" i="3"/>
  <c r="AK153" i="3"/>
  <c r="AK154" i="3"/>
  <c r="AK155" i="3"/>
  <c r="AK156" i="3"/>
  <c r="AK157" i="3"/>
  <c r="AK158" i="3"/>
  <c r="AK159" i="3"/>
  <c r="AK160" i="3"/>
  <c r="AK161" i="3"/>
  <c r="AK162" i="3"/>
  <c r="AK163" i="3"/>
  <c r="AK164" i="3"/>
  <c r="AK165" i="3"/>
  <c r="AK166" i="3"/>
  <c r="AK167" i="3"/>
  <c r="AK168" i="3"/>
  <c r="AK169" i="3"/>
  <c r="AK170" i="3"/>
  <c r="AK171" i="3"/>
  <c r="AK172" i="3"/>
  <c r="AK173" i="3"/>
  <c r="AK174" i="3"/>
  <c r="AK175" i="3"/>
  <c r="AK176" i="3"/>
  <c r="AK177" i="3"/>
  <c r="AK178" i="3"/>
  <c r="AK179" i="3"/>
  <c r="AK180" i="3"/>
  <c r="AK181" i="3"/>
  <c r="AK182" i="3"/>
  <c r="AK183" i="3"/>
  <c r="AK184" i="3"/>
  <c r="AK185" i="3"/>
  <c r="AK186" i="3"/>
  <c r="AK187" i="3"/>
  <c r="AK188" i="3"/>
  <c r="AK189" i="3"/>
  <c r="AK190" i="3"/>
  <c r="AK191" i="3"/>
  <c r="AK192" i="3"/>
  <c r="AK193" i="3"/>
  <c r="AK194" i="3"/>
  <c r="AK195" i="3"/>
  <c r="AK196" i="3"/>
  <c r="AK197" i="3"/>
  <c r="AK198" i="3"/>
  <c r="AK199" i="3"/>
  <c r="AK200" i="3"/>
  <c r="AK201" i="3"/>
  <c r="AK202" i="3"/>
  <c r="AK203" i="3"/>
  <c r="AK204" i="3"/>
  <c r="AK205" i="3"/>
  <c r="AK206" i="3"/>
  <c r="AK207" i="3"/>
  <c r="AK208" i="3"/>
  <c r="AK209" i="3"/>
  <c r="AK210" i="3"/>
  <c r="AK211" i="3"/>
  <c r="AK212" i="3"/>
  <c r="AK213" i="3"/>
  <c r="AK214" i="3"/>
  <c r="AK215" i="3"/>
  <c r="AK216" i="3"/>
  <c r="AK217" i="3"/>
  <c r="AK218" i="3"/>
  <c r="AK219" i="3"/>
  <c r="AK220" i="3"/>
  <c r="AK221" i="3"/>
  <c r="AK222" i="3"/>
  <c r="AK223" i="3"/>
  <c r="AK7" i="3"/>
  <c r="AJ8" i="3"/>
  <c r="AJ9" i="3"/>
  <c r="AJ10" i="3"/>
  <c r="AJ11" i="3"/>
  <c r="AJ12" i="3"/>
  <c r="AJ13" i="3"/>
  <c r="AJ14" i="3"/>
  <c r="AJ15" i="3"/>
  <c r="AJ16" i="3"/>
  <c r="AJ17" i="3"/>
  <c r="AJ18" i="3"/>
  <c r="AJ19" i="3"/>
  <c r="AJ20" i="3"/>
  <c r="AJ21" i="3"/>
  <c r="AJ22" i="3"/>
  <c r="AJ23" i="3"/>
  <c r="AJ24" i="3"/>
  <c r="AJ25" i="3"/>
  <c r="AJ26" i="3"/>
  <c r="AJ27" i="3"/>
  <c r="AJ28" i="3"/>
  <c r="AJ29" i="3"/>
  <c r="AJ30" i="3"/>
  <c r="AJ31" i="3"/>
  <c r="AJ32" i="3"/>
  <c r="AJ33" i="3"/>
  <c r="AJ34" i="3"/>
  <c r="AJ35" i="3"/>
  <c r="AJ36" i="3"/>
  <c r="AJ37" i="3"/>
  <c r="AJ38" i="3"/>
  <c r="AJ39" i="3"/>
  <c r="AJ40" i="3"/>
  <c r="AJ41" i="3"/>
  <c r="AJ42" i="3"/>
  <c r="AJ43" i="3"/>
  <c r="AJ44" i="3"/>
  <c r="AJ45" i="3"/>
  <c r="AJ46" i="3"/>
  <c r="AJ47" i="3"/>
  <c r="AJ48" i="3"/>
  <c r="AJ49" i="3"/>
  <c r="AJ50" i="3"/>
  <c r="AJ51" i="3"/>
  <c r="AJ52" i="3"/>
  <c r="AJ53" i="3"/>
  <c r="AJ54" i="3"/>
  <c r="AJ55" i="3"/>
  <c r="AJ56" i="3"/>
  <c r="AJ57" i="3"/>
  <c r="AJ58" i="3"/>
  <c r="AJ59" i="3"/>
  <c r="AJ60" i="3"/>
  <c r="AJ61" i="3"/>
  <c r="AJ62" i="3"/>
  <c r="AJ63" i="3"/>
  <c r="AJ64" i="3"/>
  <c r="AJ65" i="3"/>
  <c r="AJ66" i="3"/>
  <c r="AJ67" i="3"/>
  <c r="AJ68" i="3"/>
  <c r="AJ69" i="3"/>
  <c r="AJ70" i="3"/>
  <c r="AJ71" i="3"/>
  <c r="AJ72" i="3"/>
  <c r="AJ73" i="3"/>
  <c r="AJ74" i="3"/>
  <c r="AJ75" i="3"/>
  <c r="AJ76" i="3"/>
  <c r="AJ77" i="3"/>
  <c r="AJ78" i="3"/>
  <c r="AJ79" i="3"/>
  <c r="AJ80" i="3"/>
  <c r="AJ81" i="3"/>
  <c r="AJ82" i="3"/>
  <c r="AJ83" i="3"/>
  <c r="AJ84" i="3"/>
  <c r="AJ85" i="3"/>
  <c r="AJ86" i="3"/>
  <c r="AJ87" i="3"/>
  <c r="AJ88" i="3"/>
  <c r="AJ89" i="3"/>
  <c r="AJ90" i="3"/>
  <c r="AJ91" i="3"/>
  <c r="AJ92" i="3"/>
  <c r="AJ93" i="3"/>
  <c r="AJ94" i="3"/>
  <c r="AJ95" i="3"/>
  <c r="AJ96" i="3"/>
  <c r="AJ97" i="3"/>
  <c r="AJ98" i="3"/>
  <c r="AJ99" i="3"/>
  <c r="AJ100" i="3"/>
  <c r="AJ101" i="3"/>
  <c r="AJ102" i="3"/>
  <c r="AJ103" i="3"/>
  <c r="AJ104" i="3"/>
  <c r="AJ105" i="3"/>
  <c r="AJ106" i="3"/>
  <c r="AJ107" i="3"/>
  <c r="AJ108" i="3"/>
  <c r="AJ109" i="3"/>
  <c r="AJ110" i="3"/>
  <c r="AJ111" i="3"/>
  <c r="AJ112" i="3"/>
  <c r="AJ113" i="3"/>
  <c r="AJ114" i="3"/>
  <c r="AJ115" i="3"/>
  <c r="AJ116" i="3"/>
  <c r="AJ117" i="3"/>
  <c r="AJ118" i="3"/>
  <c r="AJ119" i="3"/>
  <c r="AJ120" i="3"/>
  <c r="AJ121" i="3"/>
  <c r="AJ122" i="3"/>
  <c r="AJ123" i="3"/>
  <c r="AJ124" i="3"/>
  <c r="AJ125" i="3"/>
  <c r="AJ126" i="3"/>
  <c r="AJ127" i="3"/>
  <c r="AJ128" i="3"/>
  <c r="AJ129" i="3"/>
  <c r="AJ130" i="3"/>
  <c r="AJ131" i="3"/>
  <c r="AJ132" i="3"/>
  <c r="AJ133" i="3"/>
  <c r="AJ134" i="3"/>
  <c r="AJ135" i="3"/>
  <c r="AJ136" i="3"/>
  <c r="AJ137" i="3"/>
  <c r="AJ138" i="3"/>
  <c r="AJ139" i="3"/>
  <c r="AJ140" i="3"/>
  <c r="AJ141" i="3"/>
  <c r="AJ142" i="3"/>
  <c r="AJ143" i="3"/>
  <c r="AJ144" i="3"/>
  <c r="AJ145" i="3"/>
  <c r="AJ146" i="3"/>
  <c r="AJ147" i="3"/>
  <c r="AJ148" i="3"/>
  <c r="AJ149" i="3"/>
  <c r="AJ150" i="3"/>
  <c r="AJ151" i="3"/>
  <c r="AJ152" i="3"/>
  <c r="AJ153" i="3"/>
  <c r="AJ154" i="3"/>
  <c r="AJ155" i="3"/>
  <c r="AJ156" i="3"/>
  <c r="AJ157" i="3"/>
  <c r="AJ158" i="3"/>
  <c r="AJ159" i="3"/>
  <c r="AJ160" i="3"/>
  <c r="AJ161" i="3"/>
  <c r="AJ162" i="3"/>
  <c r="AJ163" i="3"/>
  <c r="AJ164" i="3"/>
  <c r="AJ165" i="3"/>
  <c r="AJ166" i="3"/>
  <c r="AJ167" i="3"/>
  <c r="AJ168" i="3"/>
  <c r="AJ169" i="3"/>
  <c r="AJ170" i="3"/>
  <c r="AJ171" i="3"/>
  <c r="AJ172" i="3"/>
  <c r="AJ173" i="3"/>
  <c r="AJ174" i="3"/>
  <c r="AJ175" i="3"/>
  <c r="AJ176" i="3"/>
  <c r="AJ177" i="3"/>
  <c r="AJ178" i="3"/>
  <c r="AJ179" i="3"/>
  <c r="AJ180" i="3"/>
  <c r="AJ181" i="3"/>
  <c r="AJ182" i="3"/>
  <c r="AJ183" i="3"/>
  <c r="AJ184" i="3"/>
  <c r="AJ185" i="3"/>
  <c r="AJ186" i="3"/>
  <c r="AJ187" i="3"/>
  <c r="AJ188" i="3"/>
  <c r="AJ189" i="3"/>
  <c r="AJ190" i="3"/>
  <c r="AJ191" i="3"/>
  <c r="AJ192" i="3"/>
  <c r="AJ193" i="3"/>
  <c r="AJ194" i="3"/>
  <c r="AJ195" i="3"/>
  <c r="AJ196" i="3"/>
  <c r="AJ197" i="3"/>
  <c r="AJ198" i="3"/>
  <c r="AJ199" i="3"/>
  <c r="AJ200" i="3"/>
  <c r="AJ201" i="3"/>
  <c r="AJ202" i="3"/>
  <c r="AJ203" i="3"/>
  <c r="AJ204" i="3"/>
  <c r="AJ205" i="3"/>
  <c r="AJ206" i="3"/>
  <c r="AJ207" i="3"/>
  <c r="AJ208" i="3"/>
  <c r="AJ209" i="3"/>
  <c r="AJ210" i="3"/>
  <c r="AJ211" i="3"/>
  <c r="AJ212" i="3"/>
  <c r="AJ213" i="3"/>
  <c r="AJ214" i="3"/>
  <c r="AJ215" i="3"/>
  <c r="AJ216" i="3"/>
  <c r="AJ217" i="3"/>
  <c r="AJ218" i="3"/>
  <c r="AJ219" i="3"/>
  <c r="AJ220" i="3"/>
  <c r="AJ221" i="3"/>
  <c r="AJ222" i="3"/>
  <c r="AJ223" i="3"/>
  <c r="AJ7" i="3"/>
  <c r="AG5" i="3"/>
  <c r="AC5" i="3"/>
  <c r="Y5" i="3"/>
  <c r="U5" i="3"/>
  <c r="Q5" i="3"/>
  <c r="M5" i="3"/>
  <c r="A2" i="3"/>
  <c r="Z169" i="10"/>
  <c r="Z166" i="10"/>
  <c r="Z163" i="10"/>
  <c r="R154" i="10"/>
  <c r="Z151" i="10"/>
  <c r="AH150" i="10"/>
  <c r="R146" i="10"/>
  <c r="Z143" i="10"/>
  <c r="Z133" i="10"/>
  <c r="R127" i="10"/>
  <c r="R118" i="10"/>
  <c r="AH92" i="10"/>
  <c r="R75" i="10"/>
  <c r="R68" i="10"/>
  <c r="V125" i="10"/>
  <c r="R166" i="10"/>
  <c r="AH161" i="10"/>
  <c r="Z142" i="10"/>
  <c r="Z139" i="10"/>
  <c r="Z138" i="10"/>
  <c r="AH136" i="10"/>
  <c r="AH129" i="10"/>
  <c r="AH121" i="10"/>
  <c r="AH120" i="10"/>
  <c r="Z114" i="10"/>
  <c r="AH113" i="10"/>
  <c r="AH112" i="10"/>
  <c r="Z106" i="10"/>
  <c r="AH105" i="10"/>
  <c r="AH104" i="10"/>
  <c r="Z98" i="10"/>
  <c r="AH97" i="10"/>
  <c r="AH96" i="10"/>
  <c r="R95" i="10"/>
  <c r="Z93" i="10"/>
  <c r="R79" i="10"/>
  <c r="AH77" i="10"/>
  <c r="AH76" i="10"/>
  <c r="Z72" i="10"/>
  <c r="AH71" i="10"/>
  <c r="AH70" i="10"/>
  <c r="Z64" i="10"/>
  <c r="AH63" i="10"/>
  <c r="AH62" i="10"/>
  <c r="Z56" i="10"/>
  <c r="AH55" i="10"/>
  <c r="AH54" i="10"/>
  <c r="Z48" i="10"/>
  <c r="AH47" i="10"/>
  <c r="AH46" i="10"/>
  <c r="Z40" i="10"/>
  <c r="AH39" i="10"/>
  <c r="AH38" i="10"/>
  <c r="V171" i="10"/>
  <c r="V163" i="10"/>
  <c r="V155" i="10"/>
  <c r="V143" i="10"/>
  <c r="V135" i="10"/>
  <c r="V124" i="10"/>
  <c r="V113" i="10"/>
  <c r="V103" i="10"/>
  <c r="V92" i="10"/>
  <c r="V84" i="10"/>
  <c r="V75" i="10"/>
  <c r="V66" i="10"/>
  <c r="V55" i="10"/>
  <c r="V45" i="10"/>
  <c r="V30" i="10"/>
  <c r="R26" i="10"/>
  <c r="AH20" i="10"/>
  <c r="Z14" i="10"/>
  <c r="R10" i="10"/>
  <c r="AD164" i="10"/>
  <c r="AD112" i="10"/>
  <c r="AD75" i="10"/>
  <c r="AD11" i="10"/>
  <c r="N10" i="10"/>
  <c r="N81" i="10"/>
  <c r="N90" i="10"/>
  <c r="N94" i="10"/>
  <c r="N98" i="10"/>
  <c r="N102" i="10"/>
  <c r="N106" i="10"/>
  <c r="N110" i="10"/>
  <c r="N114" i="10"/>
  <c r="N118" i="10"/>
  <c r="N122" i="10"/>
  <c r="N126" i="10"/>
  <c r="N130" i="10"/>
  <c r="N134" i="10"/>
  <c r="N138" i="10"/>
  <c r="N146" i="10"/>
  <c r="N150" i="10"/>
  <c r="N154" i="10"/>
  <c r="N158" i="10"/>
  <c r="N162" i="10"/>
  <c r="N166" i="10"/>
  <c r="N170" i="10"/>
  <c r="R7" i="10"/>
  <c r="AD8" i="10"/>
  <c r="AD12" i="10"/>
  <c r="AD16" i="10"/>
  <c r="AD20" i="10"/>
  <c r="AD24" i="10"/>
  <c r="AD28" i="10"/>
  <c r="AD32" i="10"/>
  <c r="AD39" i="10"/>
  <c r="AD43" i="10"/>
  <c r="AD47" i="10"/>
  <c r="AD51" i="10"/>
  <c r="AD55" i="10"/>
  <c r="AD59" i="10"/>
  <c r="AD63" i="10"/>
  <c r="AD67" i="10"/>
  <c r="AD71" i="10"/>
  <c r="AD77" i="10"/>
  <c r="AD81" i="10"/>
  <c r="AD85" i="10"/>
  <c r="AD89" i="10"/>
  <c r="AD93" i="10"/>
  <c r="AD97" i="10"/>
  <c r="AD101" i="10"/>
  <c r="AD105" i="10"/>
  <c r="AD109" i="10"/>
  <c r="AD113" i="10"/>
  <c r="AD117" i="10"/>
  <c r="AD121" i="10"/>
  <c r="AD125" i="10"/>
  <c r="AD129" i="10"/>
  <c r="AD133" i="10"/>
  <c r="AD137" i="10"/>
  <c r="AD141" i="10"/>
  <c r="AD145" i="10"/>
  <c r="AD153" i="10"/>
  <c r="AD157" i="10"/>
  <c r="AD161" i="10"/>
  <c r="AD165" i="10"/>
  <c r="AD169" i="10"/>
  <c r="AH7" i="10"/>
  <c r="V8" i="10"/>
  <c r="AH9" i="10"/>
  <c r="V10" i="10"/>
  <c r="AH11" i="10"/>
  <c r="V12" i="10"/>
  <c r="AH13" i="10"/>
  <c r="V14" i="10"/>
  <c r="AH15" i="10"/>
  <c r="V16" i="10"/>
  <c r="AH17" i="10"/>
  <c r="V18" i="10"/>
  <c r="AH19" i="10"/>
  <c r="V20" i="10"/>
  <c r="AH21" i="10"/>
  <c r="V22" i="10"/>
  <c r="AH23" i="10"/>
  <c r="V24" i="10"/>
  <c r="AH25" i="10"/>
  <c r="V26" i="10"/>
  <c r="AH27" i="10"/>
  <c r="V28" i="10"/>
  <c r="AH29" i="10"/>
  <c r="N73" i="10"/>
  <c r="N82" i="10"/>
  <c r="N91" i="10"/>
  <c r="N95" i="10"/>
  <c r="N99" i="10"/>
  <c r="N103" i="10"/>
  <c r="N107" i="10"/>
  <c r="N111" i="10"/>
  <c r="N115" i="10"/>
  <c r="N119" i="10"/>
  <c r="N123" i="10"/>
  <c r="N127" i="10"/>
  <c r="N131" i="10"/>
  <c r="N135" i="10"/>
  <c r="N139" i="10"/>
  <c r="N143" i="10"/>
  <c r="N147" i="10"/>
  <c r="N151" i="10"/>
  <c r="N155" i="10"/>
  <c r="N159" i="10"/>
  <c r="N163" i="10"/>
  <c r="N167" i="10"/>
  <c r="N171" i="10"/>
  <c r="V7" i="10"/>
  <c r="AD9" i="10"/>
  <c r="AD13" i="10"/>
  <c r="AD17" i="10"/>
  <c r="AD21" i="10"/>
  <c r="AD25" i="10"/>
  <c r="AD29" i="10"/>
  <c r="AD33" i="10"/>
  <c r="AD40" i="10"/>
  <c r="AD44" i="10"/>
  <c r="AD48" i="10"/>
  <c r="AD52" i="10"/>
  <c r="AD56" i="10"/>
  <c r="AD60" i="10"/>
  <c r="AD64" i="10"/>
  <c r="AD68" i="10"/>
  <c r="AD72" i="10"/>
  <c r="N85" i="10"/>
  <c r="N89" i="10"/>
  <c r="N97" i="10"/>
  <c r="N105" i="10"/>
  <c r="N113" i="10"/>
  <c r="N121" i="10"/>
  <c r="N129" i="10"/>
  <c r="N137" i="10"/>
  <c r="N160" i="10"/>
  <c r="N168" i="10"/>
  <c r="Z7" i="10"/>
  <c r="AD14" i="10"/>
  <c r="AD22" i="10"/>
  <c r="AD30" i="10"/>
  <c r="AD41" i="10"/>
  <c r="AD49" i="10"/>
  <c r="AD57" i="10"/>
  <c r="AD65" i="10"/>
  <c r="AD73" i="10"/>
  <c r="AD76" i="10"/>
  <c r="AD82" i="10"/>
  <c r="AD92" i="10"/>
  <c r="AD98" i="10"/>
  <c r="AD103" i="10"/>
  <c r="AD108" i="10"/>
  <c r="AD114" i="10"/>
  <c r="AD119" i="10"/>
  <c r="AD124" i="10"/>
  <c r="AD130" i="10"/>
  <c r="AD135" i="10"/>
  <c r="AD140" i="10"/>
  <c r="AD146" i="10"/>
  <c r="AD150" i="10"/>
  <c r="AD155" i="10"/>
  <c r="AD160" i="10"/>
  <c r="AD166" i="10"/>
  <c r="AD171" i="10"/>
  <c r="R8" i="10"/>
  <c r="AH10" i="10"/>
  <c r="V11" i="10"/>
  <c r="R12" i="10"/>
  <c r="AH14" i="10"/>
  <c r="V15" i="10"/>
  <c r="R16" i="10"/>
  <c r="AH18" i="10"/>
  <c r="V19" i="10"/>
  <c r="R20" i="10"/>
  <c r="AH22" i="10"/>
  <c r="V23" i="10"/>
  <c r="R24" i="10"/>
  <c r="AH26" i="10"/>
  <c r="V27" i="10"/>
  <c r="R28" i="10"/>
  <c r="Z30" i="10"/>
  <c r="R31" i="10"/>
  <c r="N75" i="10"/>
  <c r="N92" i="10"/>
  <c r="N100" i="10"/>
  <c r="N108" i="10"/>
  <c r="N116" i="10"/>
  <c r="N124" i="10"/>
  <c r="N132" i="10"/>
  <c r="N140" i="10"/>
  <c r="N145" i="10"/>
  <c r="N153" i="10"/>
  <c r="N161" i="10"/>
  <c r="N169" i="10"/>
  <c r="AD7" i="10"/>
  <c r="AD15" i="10"/>
  <c r="AD23" i="10"/>
  <c r="AD31" i="10"/>
  <c r="AD42" i="10"/>
  <c r="AD50" i="10"/>
  <c r="AD58" i="10"/>
  <c r="AD66" i="10"/>
  <c r="AD74" i="10"/>
  <c r="AD83" i="10"/>
  <c r="AD88" i="10"/>
  <c r="AD94" i="10"/>
  <c r="AD99" i="10"/>
  <c r="AD104" i="10"/>
  <c r="AD110" i="10"/>
  <c r="AD115" i="10"/>
  <c r="AD120" i="10"/>
  <c r="AD126" i="10"/>
  <c r="AD131" i="10"/>
  <c r="AD136" i="10"/>
  <c r="AD142" i="10"/>
  <c r="AD147" i="10"/>
  <c r="AD151" i="10"/>
  <c r="AD156" i="10"/>
  <c r="AD162" i="10"/>
  <c r="AD167" i="10"/>
  <c r="AD172" i="10"/>
  <c r="Z8" i="10"/>
  <c r="R9" i="10"/>
  <c r="Z11" i="10"/>
  <c r="Z12" i="10"/>
  <c r="R13" i="10"/>
  <c r="Z15" i="10"/>
  <c r="Z16" i="10"/>
  <c r="R17" i="10"/>
  <c r="Z19" i="10"/>
  <c r="Z20" i="10"/>
  <c r="R21" i="10"/>
  <c r="Z23" i="10"/>
  <c r="Z24" i="10"/>
  <c r="R25" i="10"/>
  <c r="Z27" i="10"/>
  <c r="Z28" i="10"/>
  <c r="R29" i="10"/>
  <c r="AH30" i="10"/>
  <c r="V31" i="10"/>
  <c r="AH32" i="10"/>
  <c r="V33" i="10"/>
  <c r="AH34" i="10"/>
  <c r="V36" i="10"/>
  <c r="V40" i="10"/>
  <c r="V44" i="10"/>
  <c r="V48" i="10"/>
  <c r="V52" i="10"/>
  <c r="V56" i="10"/>
  <c r="V60" i="10"/>
  <c r="V64" i="10"/>
  <c r="V68" i="10"/>
  <c r="V72" i="10"/>
  <c r="V82" i="10"/>
  <c r="V90" i="10"/>
  <c r="V94" i="10"/>
  <c r="V98" i="10"/>
  <c r="V102" i="10"/>
  <c r="V106" i="10"/>
  <c r="V110" i="10"/>
  <c r="V114" i="10"/>
  <c r="V118" i="10"/>
  <c r="V122" i="10"/>
  <c r="V126" i="10"/>
  <c r="V130" i="10"/>
  <c r="V134" i="10"/>
  <c r="N101" i="10"/>
  <c r="N117" i="10"/>
  <c r="N133" i="10"/>
  <c r="N156" i="10"/>
  <c r="N172" i="10"/>
  <c r="AD18" i="10"/>
  <c r="AD37" i="10"/>
  <c r="AD53" i="10"/>
  <c r="AD69" i="10"/>
  <c r="AD106" i="10"/>
  <c r="AD116" i="10"/>
  <c r="AD127" i="10"/>
  <c r="AD138" i="10"/>
  <c r="AD148" i="10"/>
  <c r="AD158" i="10"/>
  <c r="AD168" i="10"/>
  <c r="AH8" i="10"/>
  <c r="Z9" i="10"/>
  <c r="Z10" i="10"/>
  <c r="AH16" i="10"/>
  <c r="Z17" i="10"/>
  <c r="Z18" i="10"/>
  <c r="AH24" i="10"/>
  <c r="Z25" i="10"/>
  <c r="Z26" i="10"/>
  <c r="AH33" i="10"/>
  <c r="V34" i="10"/>
  <c r="V35" i="10"/>
  <c r="V41" i="10"/>
  <c r="V46" i="10"/>
  <c r="V51" i="10"/>
  <c r="V57" i="10"/>
  <c r="V62" i="10"/>
  <c r="V67" i="10"/>
  <c r="V73" i="10"/>
  <c r="V76" i="10"/>
  <c r="V80" i="10"/>
  <c r="V85" i="10"/>
  <c r="V89" i="10"/>
  <c r="V95" i="10"/>
  <c r="V100" i="10"/>
  <c r="V105" i="10"/>
  <c r="V111" i="10"/>
  <c r="V116" i="10"/>
  <c r="V121" i="10"/>
  <c r="V127" i="10"/>
  <c r="V132" i="10"/>
  <c r="V137" i="10"/>
  <c r="V141" i="10"/>
  <c r="V145" i="10"/>
  <c r="V153" i="10"/>
  <c r="V157" i="10"/>
  <c r="V161" i="10"/>
  <c r="V165" i="10"/>
  <c r="V169" i="10"/>
  <c r="Z35" i="10"/>
  <c r="Z36" i="10"/>
  <c r="Z37" i="10"/>
  <c r="R38" i="10"/>
  <c r="AH40" i="10"/>
  <c r="Z41" i="10"/>
  <c r="R42" i="10"/>
  <c r="AH44" i="10"/>
  <c r="Z45" i="10"/>
  <c r="R46" i="10"/>
  <c r="AH48" i="10"/>
  <c r="Z49" i="10"/>
  <c r="R50" i="10"/>
  <c r="AH52" i="10"/>
  <c r="Z53" i="10"/>
  <c r="R54" i="10"/>
  <c r="AH56" i="10"/>
  <c r="Z57" i="10"/>
  <c r="R58" i="10"/>
  <c r="AH60" i="10"/>
  <c r="Z61" i="10"/>
  <c r="R62" i="10"/>
  <c r="AH64" i="10"/>
  <c r="Z65" i="10"/>
  <c r="R66" i="10"/>
  <c r="AH68" i="10"/>
  <c r="Z69" i="10"/>
  <c r="R70" i="10"/>
  <c r="AH72" i="10"/>
  <c r="Z73" i="10"/>
  <c r="R74" i="10"/>
  <c r="Z75" i="10"/>
  <c r="R76" i="10"/>
  <c r="Z79" i="10"/>
  <c r="R80" i="10"/>
  <c r="AH82" i="10"/>
  <c r="Z83" i="10"/>
  <c r="R84" i="10"/>
  <c r="R88" i="10"/>
  <c r="AH90" i="10"/>
  <c r="Z91" i="10"/>
  <c r="R92" i="10"/>
  <c r="AH94" i="10"/>
  <c r="Z95" i="10"/>
  <c r="R96" i="10"/>
  <c r="AH98" i="10"/>
  <c r="Z99" i="10"/>
  <c r="R100" i="10"/>
  <c r="AH102" i="10"/>
  <c r="Z103" i="10"/>
  <c r="R104" i="10"/>
  <c r="AH106" i="10"/>
  <c r="Z107" i="10"/>
  <c r="R108" i="10"/>
  <c r="AH110" i="10"/>
  <c r="Z111" i="10"/>
  <c r="R112" i="10"/>
  <c r="AH114" i="10"/>
  <c r="Z115" i="10"/>
  <c r="R116" i="10"/>
  <c r="AH118" i="10"/>
  <c r="Z119" i="10"/>
  <c r="R120" i="10"/>
  <c r="AH122" i="10"/>
  <c r="Z123" i="10"/>
  <c r="R124" i="10"/>
  <c r="AH126" i="10"/>
  <c r="Z127" i="10"/>
  <c r="R128" i="10"/>
  <c r="AH130" i="10"/>
  <c r="Z131" i="10"/>
  <c r="R132" i="10"/>
  <c r="AH134" i="10"/>
  <c r="Z135" i="10"/>
  <c r="R136" i="10"/>
  <c r="AH138" i="10"/>
  <c r="N80" i="10"/>
  <c r="N88" i="10"/>
  <c r="N104" i="10"/>
  <c r="N120" i="10"/>
  <c r="N136" i="10"/>
  <c r="N148" i="10"/>
  <c r="N157" i="10"/>
  <c r="AD19" i="10"/>
  <c r="AD38" i="10"/>
  <c r="AD54" i="10"/>
  <c r="AD70" i="10"/>
  <c r="AD79" i="10"/>
  <c r="AD96" i="10"/>
  <c r="AD107" i="10"/>
  <c r="AD118" i="10"/>
  <c r="AD128" i="10"/>
  <c r="AD139" i="10"/>
  <c r="AD159" i="10"/>
  <c r="AD170" i="10"/>
  <c r="V13" i="10"/>
  <c r="R14" i="10"/>
  <c r="R15" i="10"/>
  <c r="V21" i="10"/>
  <c r="R22" i="10"/>
  <c r="R23" i="10"/>
  <c r="V29" i="10"/>
  <c r="R30" i="10"/>
  <c r="Z31" i="10"/>
  <c r="R32" i="10"/>
  <c r="Z34" i="10"/>
  <c r="V37" i="10"/>
  <c r="V42" i="10"/>
  <c r="V47" i="10"/>
  <c r="V53" i="10"/>
  <c r="V58" i="10"/>
  <c r="V63" i="10"/>
  <c r="V69" i="10"/>
  <c r="V74" i="10"/>
  <c r="V77" i="10"/>
  <c r="V81" i="10"/>
  <c r="V91" i="10"/>
  <c r="V96" i="10"/>
  <c r="V101" i="10"/>
  <c r="V107" i="10"/>
  <c r="V112" i="10"/>
  <c r="V117" i="10"/>
  <c r="V123" i="10"/>
  <c r="V128" i="10"/>
  <c r="V133" i="10"/>
  <c r="V138" i="10"/>
  <c r="V142" i="10"/>
  <c r="V146" i="10"/>
  <c r="V150" i="10"/>
  <c r="V158" i="10"/>
  <c r="V162" i="10"/>
  <c r="V166" i="10"/>
  <c r="V170" i="10"/>
  <c r="AH35" i="10"/>
  <c r="AH36" i="10"/>
  <c r="AH37" i="10"/>
  <c r="Z38" i="10"/>
  <c r="R39" i="10"/>
  <c r="AH41" i="10"/>
  <c r="Z42" i="10"/>
  <c r="R43" i="10"/>
  <c r="AH45" i="10"/>
  <c r="Z46" i="10"/>
  <c r="R47" i="10"/>
  <c r="AH49" i="10"/>
  <c r="Z50" i="10"/>
  <c r="R51" i="10"/>
  <c r="AH53" i="10"/>
  <c r="Z54" i="10"/>
  <c r="R55" i="10"/>
  <c r="AH57" i="10"/>
  <c r="Z58" i="10"/>
  <c r="R59" i="10"/>
  <c r="AH61" i="10"/>
  <c r="Z62" i="10"/>
  <c r="R63" i="10"/>
  <c r="AH65" i="10"/>
  <c r="Z66" i="10"/>
  <c r="R67" i="10"/>
  <c r="AH69" i="10"/>
  <c r="Z70" i="10"/>
  <c r="R71" i="10"/>
  <c r="AH73" i="10"/>
  <c r="Z74" i="10"/>
  <c r="AH75" i="10"/>
  <c r="Z76" i="10"/>
  <c r="R77" i="10"/>
  <c r="AH79" i="10"/>
  <c r="Z80" i="10"/>
  <c r="R81" i="10"/>
  <c r="Z84" i="10"/>
  <c r="R85" i="10"/>
  <c r="Z88" i="10"/>
  <c r="R89" i="10"/>
  <c r="AH91" i="10"/>
  <c r="Z92" i="10"/>
  <c r="R93" i="10"/>
  <c r="Z96" i="10"/>
  <c r="R97" i="10"/>
  <c r="AH99" i="10"/>
  <c r="Z100" i="10"/>
  <c r="R101" i="10"/>
  <c r="AH103" i="10"/>
  <c r="Z104" i="10"/>
  <c r="R105" i="10"/>
  <c r="AH107" i="10"/>
  <c r="Z108" i="10"/>
  <c r="R109" i="10"/>
  <c r="AH111" i="10"/>
  <c r="Z112" i="10"/>
  <c r="R113" i="10"/>
  <c r="AH115" i="10"/>
  <c r="Z116" i="10"/>
  <c r="R117" i="10"/>
  <c r="AH119" i="10"/>
  <c r="Z120" i="10"/>
  <c r="R121" i="10"/>
  <c r="AH123" i="10"/>
  <c r="Z124" i="10"/>
  <c r="R125" i="10"/>
  <c r="AH127" i="10"/>
  <c r="Z128" i="10"/>
  <c r="R129" i="10"/>
  <c r="AH131" i="10"/>
  <c r="Z132" i="10"/>
  <c r="R133" i="10"/>
  <c r="AH135" i="10"/>
  <c r="Z136" i="10"/>
  <c r="R137" i="10"/>
  <c r="AH139" i="10"/>
  <c r="Z140" i="10"/>
  <c r="R141" i="10"/>
  <c r="AH143" i="10"/>
  <c r="R145" i="10"/>
  <c r="AH147" i="10"/>
  <c r="Z148" i="10"/>
  <c r="AH151" i="10"/>
  <c r="R153" i="10"/>
  <c r="AH155" i="10"/>
  <c r="Z156" i="10"/>
  <c r="R157" i="10"/>
  <c r="AH159" i="10"/>
  <c r="Z160" i="10"/>
  <c r="R161" i="10"/>
  <c r="AH163" i="10"/>
  <c r="Z164" i="10"/>
  <c r="R165" i="10"/>
  <c r="AH167" i="10"/>
  <c r="Z168" i="10"/>
  <c r="R169" i="10"/>
  <c r="AH171" i="10"/>
  <c r="Z172" i="10"/>
  <c r="N164" i="10"/>
  <c r="AD10" i="10"/>
  <c r="AD26" i="10"/>
  <c r="AD45" i="10"/>
  <c r="AD61" i="10"/>
  <c r="AD80" i="10"/>
  <c r="AD90" i="10"/>
  <c r="AD100" i="10"/>
  <c r="AD111" i="10"/>
  <c r="AD122" i="10"/>
  <c r="AD132" i="10"/>
  <c r="AD143" i="10"/>
  <c r="N84" i="10"/>
  <c r="N93" i="10"/>
  <c r="N125" i="10"/>
  <c r="N141" i="10"/>
  <c r="R170" i="10"/>
  <c r="R168" i="10"/>
  <c r="R167" i="10"/>
  <c r="AH165" i="10"/>
  <c r="AH164" i="10"/>
  <c r="AH162" i="10"/>
  <c r="Z153" i="10"/>
  <c r="Z145" i="10"/>
  <c r="AH142" i="10"/>
  <c r="R135" i="10"/>
  <c r="R134" i="10"/>
  <c r="R126" i="10"/>
  <c r="Z125" i="10"/>
  <c r="R119" i="10"/>
  <c r="Z117" i="10"/>
  <c r="R111" i="10"/>
  <c r="R110" i="10"/>
  <c r="Z109" i="10"/>
  <c r="R103" i="10"/>
  <c r="R102" i="10"/>
  <c r="Z101" i="10"/>
  <c r="Z94" i="10"/>
  <c r="AH93" i="10"/>
  <c r="Z85" i="10"/>
  <c r="R69" i="10"/>
  <c r="Z67" i="10"/>
  <c r="R61" i="10"/>
  <c r="R60" i="10"/>
  <c r="Z59" i="10"/>
  <c r="R53" i="10"/>
  <c r="R52" i="10"/>
  <c r="Z51" i="10"/>
  <c r="R45" i="10"/>
  <c r="R44" i="10"/>
  <c r="Z43" i="10"/>
  <c r="V172" i="10"/>
  <c r="V164" i="10"/>
  <c r="V156" i="10"/>
  <c r="V151" i="10"/>
  <c r="V136" i="10"/>
  <c r="V115" i="10"/>
  <c r="V104" i="10"/>
  <c r="V93" i="10"/>
  <c r="V70" i="10"/>
  <c r="V59" i="10"/>
  <c r="V49" i="10"/>
  <c r="V38" i="10"/>
  <c r="Z29" i="10"/>
  <c r="V25" i="10"/>
  <c r="R19" i="10"/>
  <c r="Z13" i="10"/>
  <c r="V9" i="10"/>
  <c r="AD123" i="10"/>
  <c r="AD91" i="10"/>
  <c r="AD27" i="10"/>
  <c r="N128" i="10"/>
  <c r="Z165" i="10"/>
  <c r="R164" i="10"/>
  <c r="R163" i="10"/>
  <c r="Z162" i="10"/>
  <c r="AH160" i="10"/>
  <c r="Z159" i="10"/>
  <c r="AH158" i="10"/>
  <c r="R151" i="10"/>
  <c r="Z150" i="10"/>
  <c r="R143" i="10"/>
  <c r="AH141" i="10"/>
  <c r="AH140" i="10"/>
  <c r="AH137" i="10"/>
  <c r="Z130" i="10"/>
  <c r="AH128" i="10"/>
  <c r="Z122" i="10"/>
  <c r="R94" i="10"/>
  <c r="AH172" i="10"/>
  <c r="Z171" i="10"/>
  <c r="AH170" i="10"/>
  <c r="R162" i="10"/>
  <c r="Z161" i="10"/>
  <c r="R160" i="10"/>
  <c r="R159" i="10"/>
  <c r="Z158" i="10"/>
  <c r="AH157" i="10"/>
  <c r="AH156" i="10"/>
  <c r="Z155" i="10"/>
  <c r="R150" i="10"/>
  <c r="AH148" i="10"/>
  <c r="Z147" i="10"/>
  <c r="AH146" i="10"/>
  <c r="R142" i="10"/>
  <c r="Z141" i="10"/>
  <c r="R140" i="10"/>
  <c r="R139" i="10"/>
  <c r="R138" i="10"/>
  <c r="Z137" i="10"/>
  <c r="R131" i="10"/>
  <c r="R130" i="10"/>
  <c r="Z129" i="10"/>
  <c r="R123" i="10"/>
  <c r="R122" i="10"/>
  <c r="Z121" i="10"/>
  <c r="R115" i="10"/>
  <c r="R114" i="10"/>
  <c r="Z113" i="10"/>
  <c r="R107" i="10"/>
  <c r="R106" i="10"/>
  <c r="Z105" i="10"/>
  <c r="R99" i="10"/>
  <c r="R98" i="10"/>
  <c r="Z97" i="10"/>
  <c r="Z90" i="10"/>
  <c r="AH89" i="10"/>
  <c r="AH88" i="10"/>
  <c r="Z82" i="10"/>
  <c r="AH81" i="10"/>
  <c r="AH80" i="10"/>
  <c r="Z77" i="10"/>
  <c r="R73" i="10"/>
  <c r="R72" i="10"/>
  <c r="Z71" i="10"/>
  <c r="R65" i="10"/>
  <c r="R64" i="10"/>
  <c r="Z63" i="10"/>
  <c r="R57" i="10"/>
  <c r="R56" i="10"/>
  <c r="Z55" i="10"/>
  <c r="R49" i="10"/>
  <c r="R48" i="10"/>
  <c r="Z47" i="10"/>
  <c r="R41" i="10"/>
  <c r="R40" i="10"/>
  <c r="Z39" i="10"/>
  <c r="V168" i="10"/>
  <c r="V160" i="10"/>
  <c r="V148" i="10"/>
  <c r="V140" i="10"/>
  <c r="V131" i="10"/>
  <c r="V120" i="10"/>
  <c r="V109" i="10"/>
  <c r="V99" i="10"/>
  <c r="V88" i="10"/>
  <c r="V83" i="10"/>
  <c r="V65" i="10"/>
  <c r="V54" i="10"/>
  <c r="V43" i="10"/>
  <c r="Z33" i="10"/>
  <c r="Z32" i="10"/>
  <c r="AH31" i="10"/>
  <c r="R27" i="10"/>
  <c r="Z21" i="10"/>
  <c r="V17" i="10"/>
  <c r="R11" i="10"/>
  <c r="AD163" i="10"/>
  <c r="AD102" i="10"/>
  <c r="AD62" i="10"/>
  <c r="N72" i="10"/>
  <c r="N78" i="10"/>
  <c r="N70" i="10"/>
  <c r="N77" i="10"/>
  <c r="N83" i="10"/>
  <c r="N79" i="10"/>
  <c r="N76" i="10"/>
  <c r="N74" i="10"/>
  <c r="N68" i="10"/>
  <c r="N61" i="10"/>
  <c r="N71" i="10"/>
  <c r="N54" i="10"/>
  <c r="N67" i="10"/>
  <c r="N51" i="10"/>
  <c r="N62" i="10"/>
  <c r="N66" i="10"/>
  <c r="N58" i="10"/>
  <c r="N46" i="10"/>
  <c r="N69" i="10"/>
  <c r="N65" i="10"/>
  <c r="N57" i="10"/>
  <c r="N43" i="10"/>
  <c r="N64" i="10"/>
  <c r="N60" i="10"/>
  <c r="N56" i="10"/>
  <c r="N50" i="10"/>
  <c r="N42" i="10"/>
  <c r="N63" i="10"/>
  <c r="N59" i="10"/>
  <c r="N55" i="10"/>
  <c r="N47" i="10"/>
  <c r="N53" i="10"/>
  <c r="N49" i="10"/>
  <c r="N45" i="10"/>
  <c r="N40" i="10"/>
  <c r="N52" i="10"/>
  <c r="N48" i="10"/>
  <c r="N44" i="10"/>
  <c r="N37" i="10"/>
  <c r="N28" i="10"/>
  <c r="N41" i="10"/>
  <c r="N21" i="10"/>
  <c r="N39" i="10"/>
  <c r="N17" i="10"/>
  <c r="R10" i="9"/>
  <c r="N33" i="10"/>
  <c r="N32" i="10"/>
  <c r="N12" i="10"/>
  <c r="N27" i="10"/>
  <c r="N23" i="10"/>
  <c r="N36" i="10"/>
  <c r="N31" i="10"/>
  <c r="N25" i="10"/>
  <c r="N20" i="10"/>
  <c r="N9" i="10"/>
  <c r="N35" i="10"/>
  <c r="N29" i="10"/>
  <c r="N24" i="10"/>
  <c r="N19" i="10"/>
  <c r="AH18" i="9"/>
  <c r="N38" i="10"/>
  <c r="N34" i="10"/>
  <c r="N30" i="10"/>
  <c r="N26" i="10"/>
  <c r="N22" i="10"/>
  <c r="N18" i="10"/>
  <c r="Z15" i="9"/>
  <c r="N8" i="10"/>
  <c r="N16" i="10"/>
  <c r="N13" i="10"/>
  <c r="N15" i="10"/>
  <c r="N11" i="10"/>
  <c r="N7" i="10"/>
  <c r="N14" i="10"/>
  <c r="N16" i="9"/>
  <c r="V10" i="9"/>
  <c r="Z13" i="9"/>
  <c r="N9" i="9"/>
  <c r="R12" i="9"/>
  <c r="V15" i="9"/>
  <c r="AH12" i="9"/>
  <c r="AD14" i="9"/>
  <c r="R17" i="9"/>
  <c r="V8" i="9"/>
  <c r="AD34" i="10"/>
  <c r="R35" i="10"/>
  <c r="R37" i="10"/>
  <c r="AD36" i="10"/>
  <c r="R36" i="10"/>
  <c r="AD35" i="10"/>
  <c r="H2" i="6"/>
  <c r="H2" i="10" s="1"/>
  <c r="C2" i="6"/>
  <c r="C2" i="10" s="1"/>
  <c r="AD128" i="7"/>
  <c r="AD157" i="7"/>
  <c r="AD275" i="7"/>
  <c r="AD123" i="7"/>
  <c r="Z74" i="8"/>
  <c r="AH262" i="8"/>
  <c r="AH223" i="3"/>
  <c r="AH219" i="3"/>
  <c r="AH215" i="3"/>
  <c r="AH211" i="3"/>
  <c r="AH207" i="3"/>
  <c r="AH203" i="3"/>
  <c r="AH199" i="3"/>
  <c r="AH195" i="3"/>
  <c r="AH191" i="3"/>
  <c r="AH187" i="3"/>
  <c r="AH183" i="3"/>
  <c r="AH179" i="3"/>
  <c r="AH175" i="3"/>
  <c r="AH171" i="3"/>
  <c r="AH167" i="3"/>
  <c r="AH163" i="3"/>
  <c r="AH159" i="3"/>
  <c r="AH155" i="3"/>
  <c r="AH151" i="3"/>
  <c r="AH147" i="3"/>
  <c r="AH143" i="3"/>
  <c r="AH139" i="3"/>
  <c r="AH135" i="3"/>
  <c r="AH131" i="3"/>
  <c r="AH127" i="3"/>
  <c r="AH123" i="3"/>
  <c r="AH119" i="3"/>
  <c r="AH115" i="3"/>
  <c r="AH111" i="3"/>
  <c r="AH107" i="3"/>
  <c r="AH103" i="3"/>
  <c r="AH99" i="3"/>
  <c r="AH95" i="3"/>
  <c r="AH91" i="3"/>
  <c r="AH87" i="3"/>
  <c r="AH83" i="3"/>
  <c r="AH79" i="3"/>
  <c r="AH75" i="3"/>
  <c r="AH71" i="3"/>
  <c r="AH67" i="3"/>
  <c r="AH63" i="3"/>
  <c r="AH59" i="3"/>
  <c r="AH55" i="3"/>
  <c r="AH51" i="3"/>
  <c r="AH47" i="3"/>
  <c r="AH43" i="3"/>
  <c r="AH39" i="3"/>
  <c r="AH35" i="3"/>
  <c r="AH31" i="3"/>
  <c r="AH27" i="3"/>
  <c r="AD222" i="3"/>
  <c r="AD218" i="3"/>
  <c r="AD214" i="3"/>
  <c r="AD210" i="3"/>
  <c r="AD206" i="3"/>
  <c r="AD202" i="3"/>
  <c r="AD198" i="3"/>
  <c r="AD194" i="3"/>
  <c r="AD190" i="3"/>
  <c r="AD186" i="3"/>
  <c r="AD182" i="3"/>
  <c r="AD178" i="3"/>
  <c r="AD174" i="3"/>
  <c r="AD170" i="3"/>
  <c r="AD166" i="3"/>
  <c r="AD162" i="3"/>
  <c r="AD158" i="3"/>
  <c r="AD154" i="3"/>
  <c r="AD150" i="3"/>
  <c r="AD146" i="3"/>
  <c r="AD142" i="3"/>
  <c r="AD138" i="3"/>
  <c r="AD134" i="3"/>
  <c r="AD130" i="3"/>
  <c r="AD126" i="3"/>
  <c r="AD122" i="3"/>
  <c r="AD118" i="3"/>
  <c r="AD114" i="3"/>
  <c r="AD110" i="3"/>
  <c r="AD106" i="3"/>
  <c r="AD102" i="3"/>
  <c r="AD98" i="3"/>
  <c r="AD94" i="3"/>
  <c r="AD90" i="3"/>
  <c r="AD86" i="3"/>
  <c r="AD82" i="3"/>
  <c r="AD78" i="3"/>
  <c r="AD74" i="3"/>
  <c r="AD70" i="3"/>
  <c r="AD66" i="3"/>
  <c r="AD62" i="3"/>
  <c r="AD58" i="3"/>
  <c r="AD54" i="3"/>
  <c r="AD50" i="3"/>
  <c r="AD46" i="3"/>
  <c r="AD42" i="3"/>
  <c r="AD38" i="3"/>
  <c r="AD34" i="3"/>
  <c r="AD30" i="3"/>
  <c r="AD26" i="3"/>
  <c r="Z221" i="3"/>
  <c r="Z217" i="3"/>
  <c r="Z213" i="3"/>
  <c r="Z209" i="3"/>
  <c r="Z205" i="3"/>
  <c r="Z201" i="3"/>
  <c r="Z197" i="3"/>
  <c r="Z193" i="3"/>
  <c r="Z189" i="3"/>
  <c r="Z185" i="3"/>
  <c r="Z181" i="3"/>
  <c r="Z177" i="3"/>
  <c r="Z173" i="3"/>
  <c r="Z169" i="3"/>
  <c r="Z165" i="3"/>
  <c r="Z161" i="3"/>
  <c r="Z157" i="3"/>
  <c r="Z153" i="3"/>
  <c r="Z149" i="3"/>
  <c r="Z145" i="3"/>
  <c r="Z141" i="3"/>
  <c r="Z137" i="3"/>
  <c r="Z133" i="3"/>
  <c r="Z129" i="3"/>
  <c r="Z125" i="3"/>
  <c r="Z121" i="3"/>
  <c r="Z117" i="3"/>
  <c r="Z113" i="3"/>
  <c r="Z109" i="3"/>
  <c r="Z105" i="3"/>
  <c r="Z101" i="3"/>
  <c r="Z97" i="3"/>
  <c r="Z93" i="3"/>
  <c r="Z89" i="3"/>
  <c r="Z85" i="3"/>
  <c r="Z81" i="3"/>
  <c r="Z77" i="3"/>
  <c r="Z73" i="3"/>
  <c r="Z69" i="3"/>
  <c r="Z65" i="3"/>
  <c r="Z61" i="3"/>
  <c r="Z57" i="3"/>
  <c r="Z53" i="3"/>
  <c r="Z49" i="3"/>
  <c r="Z45" i="3"/>
  <c r="Z41" i="3"/>
  <c r="Z37" i="3"/>
  <c r="Z33" i="3"/>
  <c r="Z29" i="3"/>
  <c r="Z25" i="3"/>
  <c r="V220" i="3"/>
  <c r="V216" i="3"/>
  <c r="V212" i="3"/>
  <c r="V208" i="3"/>
  <c r="V204" i="3"/>
  <c r="V200" i="3"/>
  <c r="V196" i="3"/>
  <c r="V192" i="3"/>
  <c r="V188" i="3"/>
  <c r="V184" i="3"/>
  <c r="V180" i="3"/>
  <c r="V176" i="3"/>
  <c r="V172" i="3"/>
  <c r="V168" i="3"/>
  <c r="V164" i="3"/>
  <c r="V160" i="3"/>
  <c r="V156" i="3"/>
  <c r="V152" i="3"/>
  <c r="V148" i="3"/>
  <c r="V144" i="3"/>
  <c r="V140" i="3"/>
  <c r="V136" i="3"/>
  <c r="V132" i="3"/>
  <c r="V128" i="3"/>
  <c r="V124" i="3"/>
  <c r="V120" i="3"/>
  <c r="AH222" i="3"/>
  <c r="AH218" i="3"/>
  <c r="AH214" i="3"/>
  <c r="AH210" i="3"/>
  <c r="AH206" i="3"/>
  <c r="AH202" i="3"/>
  <c r="AH198" i="3"/>
  <c r="AH194" i="3"/>
  <c r="AH190" i="3"/>
  <c r="AH186" i="3"/>
  <c r="AH182" i="3"/>
  <c r="AH178" i="3"/>
  <c r="AH174" i="3"/>
  <c r="AH170" i="3"/>
  <c r="AH166" i="3"/>
  <c r="AH162" i="3"/>
  <c r="AH158" i="3"/>
  <c r="AH154" i="3"/>
  <c r="AH150" i="3"/>
  <c r="AH146" i="3"/>
  <c r="AH142" i="3"/>
  <c r="AH138" i="3"/>
  <c r="AH134" i="3"/>
  <c r="AH130" i="3"/>
  <c r="AH126" i="3"/>
  <c r="AH122" i="3"/>
  <c r="AH118" i="3"/>
  <c r="AH114" i="3"/>
  <c r="AH110" i="3"/>
  <c r="AH106" i="3"/>
  <c r="AH102" i="3"/>
  <c r="AH98" i="3"/>
  <c r="AH94" i="3"/>
  <c r="AH90" i="3"/>
  <c r="AH86" i="3"/>
  <c r="AH82" i="3"/>
  <c r="AH78" i="3"/>
  <c r="AH74" i="3"/>
  <c r="AH70" i="3"/>
  <c r="AH66" i="3"/>
  <c r="AH62" i="3"/>
  <c r="AH58" i="3"/>
  <c r="AH54" i="3"/>
  <c r="AH50" i="3"/>
  <c r="AH46" i="3"/>
  <c r="AH42" i="3"/>
  <c r="AH38" i="3"/>
  <c r="AH34" i="3"/>
  <c r="AH30" i="3"/>
  <c r="AH26" i="3"/>
  <c r="AD221" i="3"/>
  <c r="AD217" i="3"/>
  <c r="AD213" i="3"/>
  <c r="AD209" i="3"/>
  <c r="AD205" i="3"/>
  <c r="AD201" i="3"/>
  <c r="AD197" i="3"/>
  <c r="AD193" i="3"/>
  <c r="AD189" i="3"/>
  <c r="AD185" i="3"/>
  <c r="AD181" i="3"/>
  <c r="AD177" i="3"/>
  <c r="AD173" i="3"/>
  <c r="AD169" i="3"/>
  <c r="AD165" i="3"/>
  <c r="AD161" i="3"/>
  <c r="AD157" i="3"/>
  <c r="AD153" i="3"/>
  <c r="AD149" i="3"/>
  <c r="AD145" i="3"/>
  <c r="AD141" i="3"/>
  <c r="AD137" i="3"/>
  <c r="AD133" i="3"/>
  <c r="AD129" i="3"/>
  <c r="AD125" i="3"/>
  <c r="AD121" i="3"/>
  <c r="AD117" i="3"/>
  <c r="AD113" i="3"/>
  <c r="AD109" i="3"/>
  <c r="AD105" i="3"/>
  <c r="AD101" i="3"/>
  <c r="AD97" i="3"/>
  <c r="AD93" i="3"/>
  <c r="AD89" i="3"/>
  <c r="AD85" i="3"/>
  <c r="AD81" i="3"/>
  <c r="AD77" i="3"/>
  <c r="AD73" i="3"/>
  <c r="AD69" i="3"/>
  <c r="AD65" i="3"/>
  <c r="AD61" i="3"/>
  <c r="AD57" i="3"/>
  <c r="AD53" i="3"/>
  <c r="AD49" i="3"/>
  <c r="AD45" i="3"/>
  <c r="AD41" i="3"/>
  <c r="AD37" i="3"/>
  <c r="AD33" i="3"/>
  <c r="AD29" i="3"/>
  <c r="AD25" i="3"/>
  <c r="Z220" i="3"/>
  <c r="Z216" i="3"/>
  <c r="Z212" i="3"/>
  <c r="Z208" i="3"/>
  <c r="Z204" i="3"/>
  <c r="Z200" i="3"/>
  <c r="Z196" i="3"/>
  <c r="Z192" i="3"/>
  <c r="Z188" i="3"/>
  <c r="Z184" i="3"/>
  <c r="Z180" i="3"/>
  <c r="Z176" i="3"/>
  <c r="Z172" i="3"/>
  <c r="Z168" i="3"/>
  <c r="Z164" i="3"/>
  <c r="Z160" i="3"/>
  <c r="Z156" i="3"/>
  <c r="Z152" i="3"/>
  <c r="Z148" i="3"/>
  <c r="Z144" i="3"/>
  <c r="Z140" i="3"/>
  <c r="Z136" i="3"/>
  <c r="Z132" i="3"/>
  <c r="Z128" i="3"/>
  <c r="Z124" i="3"/>
  <c r="Z120" i="3"/>
  <c r="Z116" i="3"/>
  <c r="Z112" i="3"/>
  <c r="Z108" i="3"/>
  <c r="Z104" i="3"/>
  <c r="Z100" i="3"/>
  <c r="Z96" i="3"/>
  <c r="Z92" i="3"/>
  <c r="Z88" i="3"/>
  <c r="Z84" i="3"/>
  <c r="Z80" i="3"/>
  <c r="Z76" i="3"/>
  <c r="Z72" i="3"/>
  <c r="Z68" i="3"/>
  <c r="Z64" i="3"/>
  <c r="Z60" i="3"/>
  <c r="Z56" i="3"/>
  <c r="Z52" i="3"/>
  <c r="Z48" i="3"/>
  <c r="Z44" i="3"/>
  <c r="Z40" i="3"/>
  <c r="Z36" i="3"/>
  <c r="Z32" i="3"/>
  <c r="Z28" i="3"/>
  <c r="V223" i="3"/>
  <c r="V219" i="3"/>
  <c r="V215" i="3"/>
  <c r="V211" i="3"/>
  <c r="V207" i="3"/>
  <c r="V203" i="3"/>
  <c r="V199" i="3"/>
  <c r="V195" i="3"/>
  <c r="V191" i="3"/>
  <c r="V187" i="3"/>
  <c r="V183" i="3"/>
  <c r="V179" i="3"/>
  <c r="V175" i="3"/>
  <c r="V171" i="3"/>
  <c r="V167" i="3"/>
  <c r="V163" i="3"/>
  <c r="V159" i="3"/>
  <c r="V155" i="3"/>
  <c r="V151" i="3"/>
  <c r="V147" i="3"/>
  <c r="V143" i="3"/>
  <c r="V139" i="3"/>
  <c r="V135" i="3"/>
  <c r="V131" i="3"/>
  <c r="V127" i="3"/>
  <c r="AH220" i="3"/>
  <c r="AH212" i="3"/>
  <c r="AH204" i="3"/>
  <c r="AH196" i="3"/>
  <c r="AH188" i="3"/>
  <c r="AH180" i="3"/>
  <c r="AH172" i="3"/>
  <c r="AH164" i="3"/>
  <c r="AH156" i="3"/>
  <c r="AH148" i="3"/>
  <c r="AH140" i="3"/>
  <c r="AH132" i="3"/>
  <c r="AH124" i="3"/>
  <c r="AH116" i="3"/>
  <c r="AH108" i="3"/>
  <c r="AH100" i="3"/>
  <c r="AH92" i="3"/>
  <c r="AH84" i="3"/>
  <c r="AH76" i="3"/>
  <c r="AH68" i="3"/>
  <c r="AH60" i="3"/>
  <c r="AH52" i="3"/>
  <c r="AH44" i="3"/>
  <c r="AH36" i="3"/>
  <c r="AH28" i="3"/>
  <c r="AD219" i="3"/>
  <c r="AD211" i="3"/>
  <c r="AD203" i="3"/>
  <c r="AD195" i="3"/>
  <c r="AD187" i="3"/>
  <c r="AD179" i="3"/>
  <c r="AD171" i="3"/>
  <c r="AD163" i="3"/>
  <c r="AD155" i="3"/>
  <c r="AD147" i="3"/>
  <c r="AD139" i="3"/>
  <c r="AD131" i="3"/>
  <c r="AD123" i="3"/>
  <c r="AD115" i="3"/>
  <c r="AD107" i="3"/>
  <c r="AD99" i="3"/>
  <c r="AD91" i="3"/>
  <c r="AD83" i="3"/>
  <c r="AD75" i="3"/>
  <c r="AD67" i="3"/>
  <c r="AD59" i="3"/>
  <c r="AD51" i="3"/>
  <c r="AD43" i="3"/>
  <c r="AD35" i="3"/>
  <c r="AD27" i="3"/>
  <c r="Z218" i="3"/>
  <c r="Z210" i="3"/>
  <c r="Z202" i="3"/>
  <c r="Z194" i="3"/>
  <c r="Z186" i="3"/>
  <c r="Z178" i="3"/>
  <c r="Z170" i="3"/>
  <c r="Z162" i="3"/>
  <c r="Z154" i="3"/>
  <c r="Z146" i="3"/>
  <c r="Z138" i="3"/>
  <c r="Z130" i="3"/>
  <c r="Z122" i="3"/>
  <c r="Z114" i="3"/>
  <c r="Z106" i="3"/>
  <c r="Z98" i="3"/>
  <c r="Z90" i="3"/>
  <c r="Z82" i="3"/>
  <c r="Z74" i="3"/>
  <c r="Z66" i="3"/>
  <c r="Z58" i="3"/>
  <c r="Z50" i="3"/>
  <c r="Z42" i="3"/>
  <c r="Z34" i="3"/>
  <c r="Z26" i="3"/>
  <c r="V217" i="3"/>
  <c r="V209" i="3"/>
  <c r="V201" i="3"/>
  <c r="V193" i="3"/>
  <c r="V185" i="3"/>
  <c r="V177" i="3"/>
  <c r="V169" i="3"/>
  <c r="V161" i="3"/>
  <c r="V153" i="3"/>
  <c r="V145" i="3"/>
  <c r="V137" i="3"/>
  <c r="V129" i="3"/>
  <c r="V122" i="3"/>
  <c r="V117" i="3"/>
  <c r="V113" i="3"/>
  <c r="V109" i="3"/>
  <c r="V105" i="3"/>
  <c r="V101" i="3"/>
  <c r="V97" i="3"/>
  <c r="V93" i="3"/>
  <c r="V89" i="3"/>
  <c r="V85" i="3"/>
  <c r="V81" i="3"/>
  <c r="V77" i="3"/>
  <c r="V73" i="3"/>
  <c r="V69" i="3"/>
  <c r="V65" i="3"/>
  <c r="V61" i="3"/>
  <c r="V57" i="3"/>
  <c r="V53" i="3"/>
  <c r="V49" i="3"/>
  <c r="V45" i="3"/>
  <c r="V41" i="3"/>
  <c r="V37" i="3"/>
  <c r="V33" i="3"/>
  <c r="V29" i="3"/>
  <c r="V25" i="3"/>
  <c r="R29" i="3"/>
  <c r="R33" i="3"/>
  <c r="R37" i="3"/>
  <c r="R41" i="3"/>
  <c r="R45" i="3"/>
  <c r="R49" i="3"/>
  <c r="R53" i="3"/>
  <c r="R57" i="3"/>
  <c r="R61" i="3"/>
  <c r="R65" i="3"/>
  <c r="R69" i="3"/>
  <c r="R73" i="3"/>
  <c r="R77" i="3"/>
  <c r="R81" i="3"/>
  <c r="R85" i="3"/>
  <c r="R89" i="3"/>
  <c r="R93" i="3"/>
  <c r="R97" i="3"/>
  <c r="R101" i="3"/>
  <c r="R105" i="3"/>
  <c r="R109" i="3"/>
  <c r="R113" i="3"/>
  <c r="R117" i="3"/>
  <c r="R121" i="3"/>
  <c r="R125" i="3"/>
  <c r="R129" i="3"/>
  <c r="R133" i="3"/>
  <c r="R137" i="3"/>
  <c r="R141" i="3"/>
  <c r="R145" i="3"/>
  <c r="R149" i="3"/>
  <c r="R153" i="3"/>
  <c r="R157" i="3"/>
  <c r="R161" i="3"/>
  <c r="R165" i="3"/>
  <c r="R169" i="3"/>
  <c r="R173" i="3"/>
  <c r="R177" i="3"/>
  <c r="R181" i="3"/>
  <c r="R185" i="3"/>
  <c r="R189" i="3"/>
  <c r="R193" i="3"/>
  <c r="R197" i="3"/>
  <c r="R201" i="3"/>
  <c r="R205" i="3"/>
  <c r="R209" i="3"/>
  <c r="R213" i="3"/>
  <c r="R217" i="3"/>
  <c r="R221" i="3"/>
  <c r="N27" i="3"/>
  <c r="N31" i="3"/>
  <c r="N35" i="3"/>
  <c r="N39" i="3"/>
  <c r="N43" i="3"/>
  <c r="N47" i="3"/>
  <c r="N51" i="3"/>
  <c r="N55" i="3"/>
  <c r="N59" i="3"/>
  <c r="N63" i="3"/>
  <c r="N67" i="3"/>
  <c r="N71" i="3"/>
  <c r="N75" i="3"/>
  <c r="N79" i="3"/>
  <c r="N83" i="3"/>
  <c r="N87" i="3"/>
  <c r="N91" i="3"/>
  <c r="N95" i="3"/>
  <c r="N99" i="3"/>
  <c r="N103" i="3"/>
  <c r="N107" i="3"/>
  <c r="N111" i="3"/>
  <c r="N115" i="3"/>
  <c r="N119" i="3"/>
  <c r="N123" i="3"/>
  <c r="N127" i="3"/>
  <c r="N131" i="3"/>
  <c r="N135" i="3"/>
  <c r="N139" i="3"/>
  <c r="N143" i="3"/>
  <c r="N147" i="3"/>
  <c r="N151" i="3"/>
  <c r="N155" i="3"/>
  <c r="N159" i="3"/>
  <c r="N163" i="3"/>
  <c r="N167" i="3"/>
  <c r="N171" i="3"/>
  <c r="N175" i="3"/>
  <c r="N179" i="3"/>
  <c r="N183" i="3"/>
  <c r="N187" i="3"/>
  <c r="N191" i="3"/>
  <c r="N195" i="3"/>
  <c r="N199" i="3"/>
  <c r="N203" i="3"/>
  <c r="N207" i="3"/>
  <c r="N211" i="3"/>
  <c r="N215" i="3"/>
  <c r="N219" i="3"/>
  <c r="N223" i="3"/>
  <c r="Z24" i="3"/>
  <c r="AH22" i="3"/>
  <c r="AD21" i="3"/>
  <c r="Z20" i="3"/>
  <c r="AH18" i="3"/>
  <c r="AD17" i="3"/>
  <c r="Z16" i="3"/>
  <c r="AH14" i="3"/>
  <c r="AD13" i="3"/>
  <c r="Z12" i="3"/>
  <c r="AH10" i="3"/>
  <c r="AD9" i="3"/>
  <c r="Z8" i="3"/>
  <c r="V23" i="3"/>
  <c r="V19" i="3"/>
  <c r="V15" i="3"/>
  <c r="V11" i="3"/>
  <c r="V7" i="3"/>
  <c r="R21" i="3"/>
  <c r="R17" i="3"/>
  <c r="R13" i="3"/>
  <c r="R9" i="3"/>
  <c r="N9" i="3"/>
  <c r="N13" i="3"/>
  <c r="N17" i="3"/>
  <c r="N21" i="3"/>
  <c r="N7" i="3"/>
  <c r="AH216" i="3"/>
  <c r="AH200" i="3"/>
  <c r="AH184" i="3"/>
  <c r="AH168" i="3"/>
  <c r="AH152" i="3"/>
  <c r="AH136" i="3"/>
  <c r="AH120" i="3"/>
  <c r="AH104" i="3"/>
  <c r="AH88" i="3"/>
  <c r="AH72" i="3"/>
  <c r="AH56" i="3"/>
  <c r="AH40" i="3"/>
  <c r="AD223" i="3"/>
  <c r="AD207" i="3"/>
  <c r="AD191" i="3"/>
  <c r="AD175" i="3"/>
  <c r="AD159" i="3"/>
  <c r="AD143" i="3"/>
  <c r="AD127" i="3"/>
  <c r="AD111" i="3"/>
  <c r="AD95" i="3"/>
  <c r="AD79" i="3"/>
  <c r="AD63" i="3"/>
  <c r="AD47" i="3"/>
  <c r="Z222" i="3"/>
  <c r="Z206" i="3"/>
  <c r="Z190" i="3"/>
  <c r="Z174" i="3"/>
  <c r="Z158" i="3"/>
  <c r="Z142" i="3"/>
  <c r="Z126" i="3"/>
  <c r="Z110" i="3"/>
  <c r="Z102" i="3"/>
  <c r="Z86" i="3"/>
  <c r="Z70" i="3"/>
  <c r="Z54" i="3"/>
  <c r="Z38" i="3"/>
  <c r="V213" i="3"/>
  <c r="V197" i="3"/>
  <c r="V181" i="3"/>
  <c r="V165" i="3"/>
  <c r="V149" i="3"/>
  <c r="V133" i="3"/>
  <c r="V119" i="3"/>
  <c r="V111" i="3"/>
  <c r="V103" i="3"/>
  <c r="V95" i="3"/>
  <c r="V91" i="3"/>
  <c r="V83" i="3"/>
  <c r="V75" i="3"/>
  <c r="V67" i="3"/>
  <c r="V59" i="3"/>
  <c r="V51" i="3"/>
  <c r="V43" i="3"/>
  <c r="V27" i="3"/>
  <c r="R31" i="3"/>
  <c r="R39" i="3"/>
  <c r="R47" i="3"/>
  <c r="R55" i="3"/>
  <c r="R63" i="3"/>
  <c r="R71" i="3"/>
  <c r="R79" i="3"/>
  <c r="R87" i="3"/>
  <c r="R95" i="3"/>
  <c r="R103" i="3"/>
  <c r="R111" i="3"/>
  <c r="R119" i="3"/>
  <c r="R127" i="3"/>
  <c r="R135" i="3"/>
  <c r="R143" i="3"/>
  <c r="R147" i="3"/>
  <c r="R155" i="3"/>
  <c r="R163" i="3"/>
  <c r="R171" i="3"/>
  <c r="R179" i="3"/>
  <c r="R187" i="3"/>
  <c r="R195" i="3"/>
  <c r="R203" i="3"/>
  <c r="R211" i="3"/>
  <c r="R219" i="3"/>
  <c r="N29" i="3"/>
  <c r="N37" i="3"/>
  <c r="N45" i="3"/>
  <c r="N53" i="3"/>
  <c r="N61" i="3"/>
  <c r="N73" i="3"/>
  <c r="N81" i="3"/>
  <c r="N89" i="3"/>
  <c r="N97" i="3"/>
  <c r="N105" i="3"/>
  <c r="N113" i="3"/>
  <c r="N121" i="3"/>
  <c r="N129" i="3"/>
  <c r="N137" i="3"/>
  <c r="N145" i="3"/>
  <c r="N153" i="3"/>
  <c r="N161" i="3"/>
  <c r="N169" i="3"/>
  <c r="N177" i="3"/>
  <c r="N185" i="3"/>
  <c r="N193" i="3"/>
  <c r="N201" i="3"/>
  <c r="N209" i="3"/>
  <c r="N221" i="3"/>
  <c r="AD23" i="3"/>
  <c r="Z22" i="3"/>
  <c r="AD19" i="3"/>
  <c r="AH16" i="3"/>
  <c r="Z14" i="3"/>
  <c r="AD11" i="3"/>
  <c r="AH8" i="3"/>
  <c r="R25" i="3"/>
  <c r="V17" i="3"/>
  <c r="R23" i="3"/>
  <c r="R15" i="3"/>
  <c r="R11" i="3"/>
  <c r="N11" i="3"/>
  <c r="N19" i="3"/>
  <c r="AH213" i="3"/>
  <c r="AH189" i="3"/>
  <c r="AH181" i="3"/>
  <c r="AH165" i="3"/>
  <c r="AH149" i="3"/>
  <c r="AH133" i="3"/>
  <c r="AH109" i="3"/>
  <c r="AH93" i="3"/>
  <c r="AH69" i="3"/>
  <c r="AH45" i="3"/>
  <c r="AD220" i="3"/>
  <c r="AD204" i="3"/>
  <c r="AD188" i="3"/>
  <c r="AD164" i="3"/>
  <c r="AD148" i="3"/>
  <c r="AD124" i="3"/>
  <c r="AD100" i="3"/>
  <c r="AD84" i="3"/>
  <c r="AD60" i="3"/>
  <c r="AD44" i="3"/>
  <c r="Z219" i="3"/>
  <c r="Z195" i="3"/>
  <c r="Z171" i="3"/>
  <c r="Z155" i="3"/>
  <c r="Z131" i="3"/>
  <c r="Z107" i="3"/>
  <c r="Z83" i="3"/>
  <c r="Z67" i="3"/>
  <c r="Z43" i="3"/>
  <c r="V218" i="3"/>
  <c r="V194" i="3"/>
  <c r="V178" i="3"/>
  <c r="V154" i="3"/>
  <c r="V123" i="3"/>
  <c r="V110" i="3"/>
  <c r="V102" i="3"/>
  <c r="V90" i="3"/>
  <c r="V78" i="3"/>
  <c r="V70" i="3"/>
  <c r="V58" i="3"/>
  <c r="V46" i="3"/>
  <c r="V34" i="3"/>
  <c r="V26" i="3"/>
  <c r="R36" i="3"/>
  <c r="R52" i="3"/>
  <c r="R64" i="3"/>
  <c r="R72" i="3"/>
  <c r="R84" i="3"/>
  <c r="R92" i="3"/>
  <c r="R104" i="3"/>
  <c r="R116" i="3"/>
  <c r="R124" i="3"/>
  <c r="R136" i="3"/>
  <c r="R144" i="3"/>
  <c r="R152" i="3"/>
  <c r="R164" i="3"/>
  <c r="R176" i="3"/>
  <c r="R188" i="3"/>
  <c r="R196" i="3"/>
  <c r="R208" i="3"/>
  <c r="R220" i="3"/>
  <c r="N30" i="3"/>
  <c r="N42" i="3"/>
  <c r="N54" i="3"/>
  <c r="N66" i="3"/>
  <c r="N78" i="3"/>
  <c r="N86" i="3"/>
  <c r="N98" i="3"/>
  <c r="N106" i="3"/>
  <c r="N118" i="3"/>
  <c r="N130" i="3"/>
  <c r="N142" i="3"/>
  <c r="N154" i="3"/>
  <c r="N162" i="3"/>
  <c r="N174" i="3"/>
  <c r="N186" i="3"/>
  <c r="N202" i="3"/>
  <c r="N214" i="3"/>
  <c r="N222" i="3"/>
  <c r="AD24" i="3"/>
  <c r="AH21" i="3"/>
  <c r="Z19" i="3"/>
  <c r="AD16" i="3"/>
  <c r="AH13" i="3"/>
  <c r="AH9" i="3"/>
  <c r="V24" i="3"/>
  <c r="V16" i="3"/>
  <c r="V8" i="3"/>
  <c r="R14" i="3"/>
  <c r="N8" i="3"/>
  <c r="N16" i="3"/>
  <c r="AH217" i="3"/>
  <c r="AH209" i="3"/>
  <c r="AH201" i="3"/>
  <c r="AH193" i="3"/>
  <c r="AH185" i="3"/>
  <c r="AH177" i="3"/>
  <c r="AH169" i="3"/>
  <c r="AH161" i="3"/>
  <c r="AH153" i="3"/>
  <c r="AH145" i="3"/>
  <c r="AH137" i="3"/>
  <c r="AH129" i="3"/>
  <c r="AH121" i="3"/>
  <c r="AH113" i="3"/>
  <c r="AH105" i="3"/>
  <c r="AH97" i="3"/>
  <c r="AH89" i="3"/>
  <c r="AH81" i="3"/>
  <c r="AH73" i="3"/>
  <c r="AH65" i="3"/>
  <c r="AH57" i="3"/>
  <c r="AH49" i="3"/>
  <c r="AH41" i="3"/>
  <c r="AH33" i="3"/>
  <c r="AH25" i="3"/>
  <c r="AD216" i="3"/>
  <c r="AD208" i="3"/>
  <c r="AD200" i="3"/>
  <c r="AD192" i="3"/>
  <c r="AD184" i="3"/>
  <c r="AD176" i="3"/>
  <c r="AD168" i="3"/>
  <c r="AD160" i="3"/>
  <c r="AD152" i="3"/>
  <c r="AD144" i="3"/>
  <c r="AD136" i="3"/>
  <c r="AD128" i="3"/>
  <c r="AD120" i="3"/>
  <c r="AD112" i="3"/>
  <c r="AD104" i="3"/>
  <c r="AD96" i="3"/>
  <c r="AD88" i="3"/>
  <c r="AD80" i="3"/>
  <c r="AD72" i="3"/>
  <c r="AD64" i="3"/>
  <c r="AD56" i="3"/>
  <c r="AD48" i="3"/>
  <c r="AD40" i="3"/>
  <c r="AD32" i="3"/>
  <c r="Z223" i="3"/>
  <c r="Z215" i="3"/>
  <c r="Z207" i="3"/>
  <c r="Z199" i="3"/>
  <c r="Z191" i="3"/>
  <c r="Z183" i="3"/>
  <c r="Z175" i="3"/>
  <c r="Z167" i="3"/>
  <c r="Z159" i="3"/>
  <c r="Z151" i="3"/>
  <c r="Z143" i="3"/>
  <c r="Z135" i="3"/>
  <c r="Z127" i="3"/>
  <c r="Z119" i="3"/>
  <c r="Z111" i="3"/>
  <c r="Z103" i="3"/>
  <c r="Z95" i="3"/>
  <c r="Z87" i="3"/>
  <c r="Z79" i="3"/>
  <c r="Z71" i="3"/>
  <c r="Z63" i="3"/>
  <c r="Z55" i="3"/>
  <c r="Z47" i="3"/>
  <c r="Z39" i="3"/>
  <c r="Z31" i="3"/>
  <c r="V222" i="3"/>
  <c r="V214" i="3"/>
  <c r="V206" i="3"/>
  <c r="V198" i="3"/>
  <c r="V190" i="3"/>
  <c r="V182" i="3"/>
  <c r="V174" i="3"/>
  <c r="V166" i="3"/>
  <c r="V158" i="3"/>
  <c r="V150" i="3"/>
  <c r="V142" i="3"/>
  <c r="V134" i="3"/>
  <c r="V126" i="3"/>
  <c r="V121" i="3"/>
  <c r="V116" i="3"/>
  <c r="V112" i="3"/>
  <c r="V108" i="3"/>
  <c r="V104" i="3"/>
  <c r="V100" i="3"/>
  <c r="V96" i="3"/>
  <c r="V92" i="3"/>
  <c r="V88" i="3"/>
  <c r="V84" i="3"/>
  <c r="V80" i="3"/>
  <c r="V76" i="3"/>
  <c r="V72" i="3"/>
  <c r="V68" i="3"/>
  <c r="V64" i="3"/>
  <c r="V60" i="3"/>
  <c r="V56" i="3"/>
  <c r="V52" i="3"/>
  <c r="V48" i="3"/>
  <c r="V44" i="3"/>
  <c r="V40" i="3"/>
  <c r="V36" i="3"/>
  <c r="V32" i="3"/>
  <c r="V28" i="3"/>
  <c r="R26" i="3"/>
  <c r="R30" i="3"/>
  <c r="R34" i="3"/>
  <c r="R38" i="3"/>
  <c r="R42" i="3"/>
  <c r="R46" i="3"/>
  <c r="R50" i="3"/>
  <c r="R54" i="3"/>
  <c r="R58" i="3"/>
  <c r="R62" i="3"/>
  <c r="R66" i="3"/>
  <c r="R70" i="3"/>
  <c r="R74" i="3"/>
  <c r="R78" i="3"/>
  <c r="R82" i="3"/>
  <c r="R86" i="3"/>
  <c r="R90" i="3"/>
  <c r="R94" i="3"/>
  <c r="R98" i="3"/>
  <c r="R102" i="3"/>
  <c r="R106" i="3"/>
  <c r="R110" i="3"/>
  <c r="R114" i="3"/>
  <c r="R118" i="3"/>
  <c r="R122" i="3"/>
  <c r="R126" i="3"/>
  <c r="R130" i="3"/>
  <c r="R134" i="3"/>
  <c r="R138" i="3"/>
  <c r="R142" i="3"/>
  <c r="R146" i="3"/>
  <c r="R150" i="3"/>
  <c r="R154" i="3"/>
  <c r="R158" i="3"/>
  <c r="R162" i="3"/>
  <c r="R166" i="3"/>
  <c r="R170" i="3"/>
  <c r="R174" i="3"/>
  <c r="R178" i="3"/>
  <c r="R182" i="3"/>
  <c r="R186" i="3"/>
  <c r="R190" i="3"/>
  <c r="R194" i="3"/>
  <c r="R198" i="3"/>
  <c r="R202" i="3"/>
  <c r="R206" i="3"/>
  <c r="R210" i="3"/>
  <c r="R214" i="3"/>
  <c r="R218" i="3"/>
  <c r="R222" i="3"/>
  <c r="N28" i="3"/>
  <c r="N32" i="3"/>
  <c r="N36" i="3"/>
  <c r="N40" i="3"/>
  <c r="N44" i="3"/>
  <c r="N48" i="3"/>
  <c r="N52" i="3"/>
  <c r="N56" i="3"/>
  <c r="N60" i="3"/>
  <c r="N64" i="3"/>
  <c r="N68" i="3"/>
  <c r="N72" i="3"/>
  <c r="N76" i="3"/>
  <c r="N80" i="3"/>
  <c r="N84" i="3"/>
  <c r="N88" i="3"/>
  <c r="N92" i="3"/>
  <c r="N96" i="3"/>
  <c r="N100" i="3"/>
  <c r="N104" i="3"/>
  <c r="N108" i="3"/>
  <c r="N112" i="3"/>
  <c r="N116" i="3"/>
  <c r="N120" i="3"/>
  <c r="N124" i="3"/>
  <c r="N128" i="3"/>
  <c r="N132" i="3"/>
  <c r="N136" i="3"/>
  <c r="N140" i="3"/>
  <c r="N144" i="3"/>
  <c r="N148" i="3"/>
  <c r="N152" i="3"/>
  <c r="N156" i="3"/>
  <c r="N160" i="3"/>
  <c r="N164" i="3"/>
  <c r="N168" i="3"/>
  <c r="N172" i="3"/>
  <c r="N176" i="3"/>
  <c r="N180" i="3"/>
  <c r="N184" i="3"/>
  <c r="N188" i="3"/>
  <c r="N192" i="3"/>
  <c r="N196" i="3"/>
  <c r="N200" i="3"/>
  <c r="N204" i="3"/>
  <c r="N208" i="3"/>
  <c r="N212" i="3"/>
  <c r="N216" i="3"/>
  <c r="N220" i="3"/>
  <c r="Z7" i="3"/>
  <c r="AH23" i="3"/>
  <c r="AD22" i="3"/>
  <c r="Z21" i="3"/>
  <c r="AH19" i="3"/>
  <c r="AD18" i="3"/>
  <c r="Z17" i="3"/>
  <c r="AH15" i="3"/>
  <c r="AD14" i="3"/>
  <c r="Z13" i="3"/>
  <c r="AH11" i="3"/>
  <c r="AD10" i="3"/>
  <c r="Z9" i="3"/>
  <c r="AH7" i="3"/>
  <c r="V22" i="3"/>
  <c r="V18" i="3"/>
  <c r="V14" i="3"/>
  <c r="V10" i="3"/>
  <c r="R24" i="3"/>
  <c r="R20" i="3"/>
  <c r="R16" i="3"/>
  <c r="R12" i="3"/>
  <c r="R8" i="3"/>
  <c r="N10" i="3"/>
  <c r="N14" i="3"/>
  <c r="N18" i="3"/>
  <c r="N22" i="3"/>
  <c r="AH208" i="3"/>
  <c r="AH192" i="3"/>
  <c r="AH176" i="3"/>
  <c r="AH160" i="3"/>
  <c r="AH144" i="3"/>
  <c r="AH128" i="3"/>
  <c r="AH112" i="3"/>
  <c r="AH96" i="3"/>
  <c r="AH80" i="3"/>
  <c r="AH64" i="3"/>
  <c r="AH48" i="3"/>
  <c r="AH32" i="3"/>
  <c r="AD215" i="3"/>
  <c r="AD199" i="3"/>
  <c r="AD183" i="3"/>
  <c r="AD167" i="3"/>
  <c r="AD151" i="3"/>
  <c r="AD135" i="3"/>
  <c r="AD119" i="3"/>
  <c r="AD103" i="3"/>
  <c r="AD87" i="3"/>
  <c r="AD71" i="3"/>
  <c r="AD55" i="3"/>
  <c r="AD39" i="3"/>
  <c r="AD31" i="3"/>
  <c r="Z214" i="3"/>
  <c r="Z198" i="3"/>
  <c r="Z182" i="3"/>
  <c r="Z166" i="3"/>
  <c r="Z150" i="3"/>
  <c r="Z134" i="3"/>
  <c r="Z118" i="3"/>
  <c r="Z94" i="3"/>
  <c r="Z78" i="3"/>
  <c r="Z62" i="3"/>
  <c r="Z46" i="3"/>
  <c r="Z30" i="3"/>
  <c r="V221" i="3"/>
  <c r="V205" i="3"/>
  <c r="V189" i="3"/>
  <c r="V173" i="3"/>
  <c r="V157" i="3"/>
  <c r="V141" i="3"/>
  <c r="V125" i="3"/>
  <c r="V115" i="3"/>
  <c r="V107" i="3"/>
  <c r="V99" i="3"/>
  <c r="V87" i="3"/>
  <c r="V79" i="3"/>
  <c r="V71" i="3"/>
  <c r="V63" i="3"/>
  <c r="V55" i="3"/>
  <c r="V47" i="3"/>
  <c r="V39" i="3"/>
  <c r="V31" i="3"/>
  <c r="R27" i="3"/>
  <c r="R35" i="3"/>
  <c r="R43" i="3"/>
  <c r="R51" i="3"/>
  <c r="R59" i="3"/>
  <c r="R67" i="3"/>
  <c r="R75" i="3"/>
  <c r="R83" i="3"/>
  <c r="R91" i="3"/>
  <c r="R99" i="3"/>
  <c r="R107" i="3"/>
  <c r="R115" i="3"/>
  <c r="R123" i="3"/>
  <c r="R131" i="3"/>
  <c r="R139" i="3"/>
  <c r="R151" i="3"/>
  <c r="R159" i="3"/>
  <c r="R167" i="3"/>
  <c r="R175" i="3"/>
  <c r="R183" i="3"/>
  <c r="R191" i="3"/>
  <c r="R199" i="3"/>
  <c r="R207" i="3"/>
  <c r="R215" i="3"/>
  <c r="R223" i="3"/>
  <c r="N33" i="3"/>
  <c r="N41" i="3"/>
  <c r="N49" i="3"/>
  <c r="N57" i="3"/>
  <c r="N65" i="3"/>
  <c r="N69" i="3"/>
  <c r="N77" i="3"/>
  <c r="N85" i="3"/>
  <c r="N93" i="3"/>
  <c r="N101" i="3"/>
  <c r="N109" i="3"/>
  <c r="N117" i="3"/>
  <c r="N125" i="3"/>
  <c r="N133" i="3"/>
  <c r="N141" i="3"/>
  <c r="N149" i="3"/>
  <c r="N157" i="3"/>
  <c r="N165" i="3"/>
  <c r="N173" i="3"/>
  <c r="N181" i="3"/>
  <c r="N189" i="3"/>
  <c r="N197" i="3"/>
  <c r="N205" i="3"/>
  <c r="N213" i="3"/>
  <c r="AH24" i="3"/>
  <c r="AH20" i="3"/>
  <c r="Z18" i="3"/>
  <c r="AD15" i="3"/>
  <c r="AH12" i="3"/>
  <c r="Z10" i="3"/>
  <c r="AD7" i="3"/>
  <c r="V21" i="3"/>
  <c r="V9" i="3"/>
  <c r="R19" i="3"/>
  <c r="R7" i="3"/>
  <c r="N15" i="3"/>
  <c r="N23" i="3"/>
  <c r="AH221" i="3"/>
  <c r="AH197" i="3"/>
  <c r="AH173" i="3"/>
  <c r="AH157" i="3"/>
  <c r="AH141" i="3"/>
  <c r="AH117" i="3"/>
  <c r="AH101" i="3"/>
  <c r="AH85" i="3"/>
  <c r="AH61" i="3"/>
  <c r="AH53" i="3"/>
  <c r="AH37" i="3"/>
  <c r="AD212" i="3"/>
  <c r="AD196" i="3"/>
  <c r="AD172" i="3"/>
  <c r="AD156" i="3"/>
  <c r="AD132" i="3"/>
  <c r="AD116" i="3"/>
  <c r="AD92" i="3"/>
  <c r="AD76" i="3"/>
  <c r="AD52" i="3"/>
  <c r="AD28" i="3"/>
  <c r="Z203" i="3"/>
  <c r="Z187" i="3"/>
  <c r="Z163" i="3"/>
  <c r="Z147" i="3"/>
  <c r="Z123" i="3"/>
  <c r="Z99" i="3"/>
  <c r="Z75" i="3"/>
  <c r="Z51" i="3"/>
  <c r="Z35" i="3"/>
  <c r="V210" i="3"/>
  <c r="V186" i="3"/>
  <c r="V170" i="3"/>
  <c r="V146" i="3"/>
  <c r="V130" i="3"/>
  <c r="V118" i="3"/>
  <c r="V106" i="3"/>
  <c r="V94" i="3"/>
  <c r="V86" i="3"/>
  <c r="V74" i="3"/>
  <c r="V62" i="3"/>
  <c r="V50" i="3"/>
  <c r="V38" i="3"/>
  <c r="V30" i="3"/>
  <c r="R32" i="3"/>
  <c r="R40" i="3"/>
  <c r="R48" i="3"/>
  <c r="R60" i="3"/>
  <c r="R76" i="3"/>
  <c r="R88" i="3"/>
  <c r="R100" i="3"/>
  <c r="R108" i="3"/>
  <c r="R120" i="3"/>
  <c r="R132" i="3"/>
  <c r="R148" i="3"/>
  <c r="R160" i="3"/>
  <c r="R168" i="3"/>
  <c r="R180" i="3"/>
  <c r="R192" i="3"/>
  <c r="R204" i="3"/>
  <c r="R212" i="3"/>
  <c r="N26" i="3"/>
  <c r="N38" i="3"/>
  <c r="N46" i="3"/>
  <c r="N58" i="3"/>
  <c r="N70" i="3"/>
  <c r="N82" i="3"/>
  <c r="N94" i="3"/>
  <c r="N102" i="3"/>
  <c r="N114" i="3"/>
  <c r="N122" i="3"/>
  <c r="N134" i="3"/>
  <c r="N146" i="3"/>
  <c r="N158" i="3"/>
  <c r="N170" i="3"/>
  <c r="N178" i="3"/>
  <c r="N190" i="3"/>
  <c r="N198" i="3"/>
  <c r="N210" i="3"/>
  <c r="N218" i="3"/>
  <c r="Z23" i="3"/>
  <c r="AD20" i="3"/>
  <c r="AH17" i="3"/>
  <c r="Z15" i="3"/>
  <c r="AD12" i="3"/>
  <c r="AD8" i="3"/>
  <c r="N25" i="3"/>
  <c r="V20" i="3"/>
  <c r="V12" i="3"/>
  <c r="R22" i="3"/>
  <c r="R10" i="3"/>
  <c r="N12" i="3"/>
  <c r="N24" i="3"/>
  <c r="V35" i="3"/>
  <c r="N217" i="3"/>
  <c r="V13" i="3"/>
  <c r="AH205" i="3"/>
  <c r="AH125" i="3"/>
  <c r="AH77" i="3"/>
  <c r="AH29" i="3"/>
  <c r="AD180" i="3"/>
  <c r="AD140" i="3"/>
  <c r="AD108" i="3"/>
  <c r="AD68" i="3"/>
  <c r="AD36" i="3"/>
  <c r="Z211" i="3"/>
  <c r="Z179" i="3"/>
  <c r="Z139" i="3"/>
  <c r="Z115" i="3"/>
  <c r="Z91" i="3"/>
  <c r="Z59" i="3"/>
  <c r="Z27" i="3"/>
  <c r="V202" i="3"/>
  <c r="V162" i="3"/>
  <c r="V138" i="3"/>
  <c r="V114" i="3"/>
  <c r="V98" i="3"/>
  <c r="V82" i="3"/>
  <c r="V66" i="3"/>
  <c r="V54" i="3"/>
  <c r="V42" i="3"/>
  <c r="R28" i="3"/>
  <c r="R44" i="3"/>
  <c r="R56" i="3"/>
  <c r="R68" i="3"/>
  <c r="R80" i="3"/>
  <c r="R96" i="3"/>
  <c r="R112" i="3"/>
  <c r="R128" i="3"/>
  <c r="R140" i="3"/>
  <c r="R156" i="3"/>
  <c r="R172" i="3"/>
  <c r="R184" i="3"/>
  <c r="R200" i="3"/>
  <c r="R216" i="3"/>
  <c r="N34" i="3"/>
  <c r="N50" i="3"/>
  <c r="N62" i="3"/>
  <c r="N74" i="3"/>
  <c r="N90" i="3"/>
  <c r="N110" i="3"/>
  <c r="N126" i="3"/>
  <c r="N138" i="3"/>
  <c r="N150" i="3"/>
  <c r="N166" i="3"/>
  <c r="N182" i="3"/>
  <c r="N194" i="3"/>
  <c r="N206" i="3"/>
  <c r="Z11" i="3"/>
  <c r="R18" i="3"/>
  <c r="N20" i="3"/>
  <c r="AD477" i="8"/>
  <c r="N477" i="8"/>
  <c r="V476" i="8"/>
  <c r="AD475" i="8"/>
  <c r="N475" i="8"/>
  <c r="V474" i="8"/>
  <c r="AD473" i="8"/>
  <c r="N473" i="8"/>
  <c r="V472" i="8"/>
  <c r="AD471" i="8"/>
  <c r="N471" i="8"/>
  <c r="V470" i="8"/>
  <c r="AD469" i="8"/>
  <c r="N469" i="8"/>
  <c r="V468" i="8"/>
  <c r="AD467" i="8"/>
  <c r="N467" i="8"/>
  <c r="V466" i="8"/>
  <c r="AD465" i="8"/>
  <c r="N465" i="8"/>
  <c r="V464" i="8"/>
  <c r="AD463" i="8"/>
  <c r="N463" i="8"/>
  <c r="V462" i="8"/>
  <c r="AD461" i="8"/>
  <c r="N461" i="8"/>
  <c r="V460" i="8"/>
  <c r="AD459" i="8"/>
  <c r="N459" i="8"/>
  <c r="V458" i="8"/>
  <c r="AD457" i="8"/>
  <c r="N457" i="8"/>
  <c r="V456" i="8"/>
  <c r="AD455" i="8"/>
  <c r="N455" i="8"/>
  <c r="V454" i="8"/>
  <c r="AD453" i="8"/>
  <c r="N453" i="8"/>
  <c r="V452" i="8"/>
  <c r="AD451" i="8"/>
  <c r="N451" i="8"/>
  <c r="V450" i="8"/>
  <c r="AD449" i="8"/>
  <c r="N449" i="8"/>
  <c r="V448" i="8"/>
  <c r="AD447" i="8"/>
  <c r="N447" i="8"/>
  <c r="V446" i="8"/>
  <c r="AD445" i="8"/>
  <c r="N445" i="8"/>
  <c r="V444" i="8"/>
  <c r="AD443" i="8"/>
  <c r="N443" i="8"/>
  <c r="V442" i="8"/>
  <c r="AD441" i="8"/>
  <c r="N441" i="8"/>
  <c r="V440" i="8"/>
  <c r="AD439" i="8"/>
  <c r="N439" i="8"/>
  <c r="V438" i="8"/>
  <c r="AD437" i="8"/>
  <c r="N437" i="8"/>
  <c r="V436" i="8"/>
  <c r="AD435" i="8"/>
  <c r="N435" i="8"/>
  <c r="V434" i="8"/>
  <c r="AD433" i="8"/>
  <c r="N433" i="8"/>
  <c r="V432" i="8"/>
  <c r="AD431" i="8"/>
  <c r="N431" i="8"/>
  <c r="V430" i="8"/>
  <c r="AD429" i="8"/>
  <c r="N429" i="8"/>
  <c r="V428" i="8"/>
  <c r="AD427" i="8"/>
  <c r="N427" i="8"/>
  <c r="V426" i="8"/>
  <c r="AD425" i="8"/>
  <c r="N425" i="8"/>
  <c r="V424" i="8"/>
  <c r="AD423" i="8"/>
  <c r="N423" i="8"/>
  <c r="V422" i="8"/>
  <c r="AD421" i="8"/>
  <c r="N421" i="8"/>
  <c r="V420" i="8"/>
  <c r="AD419" i="8"/>
  <c r="N419" i="8"/>
  <c r="V418" i="8"/>
  <c r="AD417" i="8"/>
  <c r="N417" i="8"/>
  <c r="V416" i="8"/>
  <c r="AD415" i="8"/>
  <c r="N415" i="8"/>
  <c r="V414" i="8"/>
  <c r="AD413" i="8"/>
  <c r="N413" i="8"/>
  <c r="V412" i="8"/>
  <c r="AD411" i="8"/>
  <c r="N411" i="8"/>
  <c r="V410" i="8"/>
  <c r="AD409" i="8"/>
  <c r="N409" i="8"/>
  <c r="V408" i="8"/>
  <c r="AD407" i="8"/>
  <c r="N407" i="8"/>
  <c r="Z477" i="8"/>
  <c r="AH476" i="8"/>
  <c r="R476" i="8"/>
  <c r="Z475" i="8"/>
  <c r="AH474" i="8"/>
  <c r="R474" i="8"/>
  <c r="Z473" i="8"/>
  <c r="AH472" i="8"/>
  <c r="R472" i="8"/>
  <c r="Z471" i="8"/>
  <c r="AH470" i="8"/>
  <c r="R470" i="8"/>
  <c r="Z469" i="8"/>
  <c r="AH468" i="8"/>
  <c r="R468" i="8"/>
  <c r="Z467" i="8"/>
  <c r="AH466" i="8"/>
  <c r="R466" i="8"/>
  <c r="Z465" i="8"/>
  <c r="AH464" i="8"/>
  <c r="R464" i="8"/>
  <c r="Z463" i="8"/>
  <c r="AH462" i="8"/>
  <c r="R462" i="8"/>
  <c r="Z461" i="8"/>
  <c r="AH460" i="8"/>
  <c r="R460" i="8"/>
  <c r="Z459" i="8"/>
  <c r="AH458" i="8"/>
  <c r="R458" i="8"/>
  <c r="Z457" i="8"/>
  <c r="AH456" i="8"/>
  <c r="R456" i="8"/>
  <c r="Z455" i="8"/>
  <c r="AH454" i="8"/>
  <c r="R454" i="8"/>
  <c r="Z453" i="8"/>
  <c r="AH452" i="8"/>
  <c r="R452" i="8"/>
  <c r="Z451" i="8"/>
  <c r="AH450" i="8"/>
  <c r="R450" i="8"/>
  <c r="Z449" i="8"/>
  <c r="AH448" i="8"/>
  <c r="R448" i="8"/>
  <c r="Z447" i="8"/>
  <c r="AH446" i="8"/>
  <c r="R446" i="8"/>
  <c r="Z445" i="8"/>
  <c r="AH444" i="8"/>
  <c r="R444" i="8"/>
  <c r="Z443" i="8"/>
  <c r="AH442" i="8"/>
  <c r="R442" i="8"/>
  <c r="Z441" i="8"/>
  <c r="AH440" i="8"/>
  <c r="R440" i="8"/>
  <c r="Z439" i="8"/>
  <c r="AH438" i="8"/>
  <c r="R438" i="8"/>
  <c r="Z437" i="8"/>
  <c r="AH436" i="8"/>
  <c r="R436" i="8"/>
  <c r="Z435" i="8"/>
  <c r="AH434" i="8"/>
  <c r="R434" i="8"/>
  <c r="Z433" i="8"/>
  <c r="AH432" i="8"/>
  <c r="R432" i="8"/>
  <c r="Z431" i="8"/>
  <c r="AH430" i="8"/>
  <c r="R430" i="8"/>
  <c r="Z429" i="8"/>
  <c r="AH428" i="8"/>
  <c r="R428" i="8"/>
  <c r="Z427" i="8"/>
  <c r="AH426" i="8"/>
  <c r="R426" i="8"/>
  <c r="Z425" i="8"/>
  <c r="AH424" i="8"/>
  <c r="R424" i="8"/>
  <c r="Z423" i="8"/>
  <c r="AH422" i="8"/>
  <c r="R422" i="8"/>
  <c r="Z421" i="8"/>
  <c r="AH420" i="8"/>
  <c r="R420" i="8"/>
  <c r="Z419" i="8"/>
  <c r="AH418" i="8"/>
  <c r="R418" i="8"/>
  <c r="Z417" i="8"/>
  <c r="AH416" i="8"/>
  <c r="R416" i="8"/>
  <c r="Z415" i="8"/>
  <c r="AH414" i="8"/>
  <c r="R414" i="8"/>
  <c r="Z413" i="8"/>
  <c r="AH412" i="8"/>
  <c r="R412" i="8"/>
  <c r="Z411" i="8"/>
  <c r="AH410" i="8"/>
  <c r="R410" i="8"/>
  <c r="Z409" i="8"/>
  <c r="AH408" i="8"/>
  <c r="R408" i="8"/>
  <c r="Z407" i="8"/>
  <c r="AH406" i="8"/>
  <c r="V477" i="8"/>
  <c r="AD476" i="8"/>
  <c r="N476" i="8"/>
  <c r="V475" i="8"/>
  <c r="AD474" i="8"/>
  <c r="N474" i="8"/>
  <c r="V473" i="8"/>
  <c r="AD472" i="8"/>
  <c r="N472" i="8"/>
  <c r="V471" i="8"/>
  <c r="AD470" i="8"/>
  <c r="N470" i="8"/>
  <c r="V469" i="8"/>
  <c r="AD468" i="8"/>
  <c r="N468" i="8"/>
  <c r="V467" i="8"/>
  <c r="AD466" i="8"/>
  <c r="N466" i="8"/>
  <c r="V465" i="8"/>
  <c r="AD464" i="8"/>
  <c r="N464" i="8"/>
  <c r="V463" i="8"/>
  <c r="AD462" i="8"/>
  <c r="N462" i="8"/>
  <c r="V461" i="8"/>
  <c r="AD460" i="8"/>
  <c r="N460" i="8"/>
  <c r="V459" i="8"/>
  <c r="AD458" i="8"/>
  <c r="N458" i="8"/>
  <c r="V457" i="8"/>
  <c r="AD456" i="8"/>
  <c r="N456" i="8"/>
  <c r="V455" i="8"/>
  <c r="AD454" i="8"/>
  <c r="N454" i="8"/>
  <c r="V453" i="8"/>
  <c r="AD452" i="8"/>
  <c r="N452" i="8"/>
  <c r="V451" i="8"/>
  <c r="AD450" i="8"/>
  <c r="N450" i="8"/>
  <c r="V449" i="8"/>
  <c r="AD448" i="8"/>
  <c r="N448" i="8"/>
  <c r="V447" i="8"/>
  <c r="AD446" i="8"/>
  <c r="N446" i="8"/>
  <c r="V445" i="8"/>
  <c r="AD444" i="8"/>
  <c r="N444" i="8"/>
  <c r="V443" i="8"/>
  <c r="AD442" i="8"/>
  <c r="N442" i="8"/>
  <c r="V441" i="8"/>
  <c r="AD440" i="8"/>
  <c r="N440" i="8"/>
  <c r="V439" i="8"/>
  <c r="AD438" i="8"/>
  <c r="N438" i="8"/>
  <c r="V437" i="8"/>
  <c r="AD436" i="8"/>
  <c r="N436" i="8"/>
  <c r="V435" i="8"/>
  <c r="AD434" i="8"/>
  <c r="N434" i="8"/>
  <c r="V433" i="8"/>
  <c r="AD432" i="8"/>
  <c r="N432" i="8"/>
  <c r="V431" i="8"/>
  <c r="AD430" i="8"/>
  <c r="N430" i="8"/>
  <c r="V429" i="8"/>
  <c r="AD428" i="8"/>
  <c r="N428" i="8"/>
  <c r="V427" i="8"/>
  <c r="AD426" i="8"/>
  <c r="N426" i="8"/>
  <c r="V425" i="8"/>
  <c r="AD424" i="8"/>
  <c r="N424" i="8"/>
  <c r="V423" i="8"/>
  <c r="AD422" i="8"/>
  <c r="N422" i="8"/>
  <c r="V421" i="8"/>
  <c r="R477" i="8"/>
  <c r="Z474" i="8"/>
  <c r="AH471" i="8"/>
  <c r="R469" i="8"/>
  <c r="Z466" i="8"/>
  <c r="AH463" i="8"/>
  <c r="R461" i="8"/>
  <c r="Z458" i="8"/>
  <c r="AH455" i="8"/>
  <c r="R453" i="8"/>
  <c r="Z450" i="8"/>
  <c r="AH447" i="8"/>
  <c r="R445" i="8"/>
  <c r="Z442" i="8"/>
  <c r="AH439" i="8"/>
  <c r="R437" i="8"/>
  <c r="Z434" i="8"/>
  <c r="AH431" i="8"/>
  <c r="R429" i="8"/>
  <c r="Z426" i="8"/>
  <c r="AH423" i="8"/>
  <c r="R421" i="8"/>
  <c r="AH419" i="8"/>
  <c r="Z418" i="8"/>
  <c r="R417" i="8"/>
  <c r="AH415" i="8"/>
  <c r="Z414" i="8"/>
  <c r="R413" i="8"/>
  <c r="AH411" i="8"/>
  <c r="Z410" i="8"/>
  <c r="R409" i="8"/>
  <c r="AH407" i="8"/>
  <c r="Z406" i="8"/>
  <c r="AH405" i="8"/>
  <c r="R405" i="8"/>
  <c r="Z404" i="8"/>
  <c r="AH403" i="8"/>
  <c r="R403" i="8"/>
  <c r="Z402" i="8"/>
  <c r="AH401" i="8"/>
  <c r="R401" i="8"/>
  <c r="Z400" i="8"/>
  <c r="AH399" i="8"/>
  <c r="R399" i="8"/>
  <c r="Z398" i="8"/>
  <c r="AH397" i="8"/>
  <c r="R397" i="8"/>
  <c r="Z396" i="8"/>
  <c r="AH395" i="8"/>
  <c r="R395" i="8"/>
  <c r="Z394" i="8"/>
  <c r="Z393" i="8"/>
  <c r="AH392" i="8"/>
  <c r="R392" i="8"/>
  <c r="Z391" i="8"/>
  <c r="AH390" i="8"/>
  <c r="R390" i="8"/>
  <c r="Z389" i="8"/>
  <c r="AH388" i="8"/>
  <c r="R388" i="8"/>
  <c r="Z387" i="8"/>
  <c r="AH386" i="8"/>
  <c r="R386" i="8"/>
  <c r="Z385" i="8"/>
  <c r="AH384" i="8"/>
  <c r="R384" i="8"/>
  <c r="Z383" i="8"/>
  <c r="AH382" i="8"/>
  <c r="R382" i="8"/>
  <c r="Z381" i="8"/>
  <c r="AH380" i="8"/>
  <c r="R380" i="8"/>
  <c r="Z379" i="8"/>
  <c r="AH378" i="8"/>
  <c r="R378" i="8"/>
  <c r="Z377" i="8"/>
  <c r="AH376" i="8"/>
  <c r="R376" i="8"/>
  <c r="Z375" i="8"/>
  <c r="AH374" i="8"/>
  <c r="R374" i="8"/>
  <c r="Z373" i="8"/>
  <c r="AH372" i="8"/>
  <c r="R372" i="8"/>
  <c r="Z371" i="8"/>
  <c r="AH370" i="8"/>
  <c r="R370" i="8"/>
  <c r="Z369" i="8"/>
  <c r="AH368" i="8"/>
  <c r="R368" i="8"/>
  <c r="Z367" i="8"/>
  <c r="AH366" i="8"/>
  <c r="R366" i="8"/>
  <c r="Z365" i="8"/>
  <c r="AH364" i="8"/>
  <c r="R364" i="8"/>
  <c r="Z363" i="8"/>
  <c r="AH362" i="8"/>
  <c r="R362" i="8"/>
  <c r="Z361" i="8"/>
  <c r="AH360" i="8"/>
  <c r="R360" i="8"/>
  <c r="Z359" i="8"/>
  <c r="AH358" i="8"/>
  <c r="R358" i="8"/>
  <c r="Z357" i="8"/>
  <c r="AH356" i="8"/>
  <c r="R356" i="8"/>
  <c r="Z355" i="8"/>
  <c r="AH354" i="8"/>
  <c r="R354" i="8"/>
  <c r="Z353" i="8"/>
  <c r="AH352" i="8"/>
  <c r="R352" i="8"/>
  <c r="Z351" i="8"/>
  <c r="AH350" i="8"/>
  <c r="R350" i="8"/>
  <c r="Z349" i="8"/>
  <c r="AH348" i="8"/>
  <c r="R348" i="8"/>
  <c r="Z347" i="8"/>
  <c r="AH346" i="8"/>
  <c r="R346" i="8"/>
  <c r="Z345" i="8"/>
  <c r="AH344" i="8"/>
  <c r="R344" i="8"/>
  <c r="Z343" i="8"/>
  <c r="AH342" i="8"/>
  <c r="R342" i="8"/>
  <c r="Z341" i="8"/>
  <c r="AH340" i="8"/>
  <c r="R340" i="8"/>
  <c r="Z339" i="8"/>
  <c r="AH338" i="8"/>
  <c r="R338" i="8"/>
  <c r="Z337" i="8"/>
  <c r="AH336" i="8"/>
  <c r="R336" i="8"/>
  <c r="Z335" i="8"/>
  <c r="AH334" i="8"/>
  <c r="R334" i="8"/>
  <c r="Z333" i="8"/>
  <c r="AH332" i="8"/>
  <c r="R332" i="8"/>
  <c r="Z331" i="8"/>
  <c r="AH330" i="8"/>
  <c r="R330" i="8"/>
  <c r="Z329" i="8"/>
  <c r="AH328" i="8"/>
  <c r="R328" i="8"/>
  <c r="Z327" i="8"/>
  <c r="AH326" i="8"/>
  <c r="R326" i="8"/>
  <c r="Z325" i="8"/>
  <c r="AH324" i="8"/>
  <c r="R324" i="8"/>
  <c r="Z323" i="8"/>
  <c r="AH322" i="8"/>
  <c r="R322" i="8"/>
  <c r="Z321" i="8"/>
  <c r="AH320" i="8"/>
  <c r="R320" i="8"/>
  <c r="Z319" i="8"/>
  <c r="AH318" i="8"/>
  <c r="R318" i="8"/>
  <c r="Z317" i="8"/>
  <c r="AH316" i="8"/>
  <c r="R316" i="8"/>
  <c r="Z476" i="8"/>
  <c r="AH473" i="8"/>
  <c r="R471" i="8"/>
  <c r="Z468" i="8"/>
  <c r="AH465" i="8"/>
  <c r="R463" i="8"/>
  <c r="Z460" i="8"/>
  <c r="AH457" i="8"/>
  <c r="R455" i="8"/>
  <c r="Z452" i="8"/>
  <c r="AH449" i="8"/>
  <c r="R447" i="8"/>
  <c r="Z444" i="8"/>
  <c r="AH441" i="8"/>
  <c r="R439" i="8"/>
  <c r="Z436" i="8"/>
  <c r="AH433" i="8"/>
  <c r="R431" i="8"/>
  <c r="Z428" i="8"/>
  <c r="AH425" i="8"/>
  <c r="R423" i="8"/>
  <c r="AD420" i="8"/>
  <c r="V419" i="8"/>
  <c r="N418" i="8"/>
  <c r="AD416" i="8"/>
  <c r="V415" i="8"/>
  <c r="N414" i="8"/>
  <c r="AD412" i="8"/>
  <c r="V411" i="8"/>
  <c r="N410" i="8"/>
  <c r="AD408" i="8"/>
  <c r="V407" i="8"/>
  <c r="V406" i="8"/>
  <c r="AD405" i="8"/>
  <c r="N405" i="8"/>
  <c r="V404" i="8"/>
  <c r="AD403" i="8"/>
  <c r="N403" i="8"/>
  <c r="V402" i="8"/>
  <c r="AD401" i="8"/>
  <c r="N401" i="8"/>
  <c r="V400" i="8"/>
  <c r="AD399" i="8"/>
  <c r="N399" i="8"/>
  <c r="V398" i="8"/>
  <c r="AD397" i="8"/>
  <c r="N397" i="8"/>
  <c r="V396" i="8"/>
  <c r="AD395" i="8"/>
  <c r="N395" i="8"/>
  <c r="V394" i="8"/>
  <c r="V393" i="8"/>
  <c r="AD392" i="8"/>
  <c r="N392" i="8"/>
  <c r="V391" i="8"/>
  <c r="AD390" i="8"/>
  <c r="N390" i="8"/>
  <c r="V389" i="8"/>
  <c r="AD388" i="8"/>
  <c r="N388" i="8"/>
  <c r="V387" i="8"/>
  <c r="AD386" i="8"/>
  <c r="N386" i="8"/>
  <c r="V385" i="8"/>
  <c r="AD384" i="8"/>
  <c r="N384" i="8"/>
  <c r="V383" i="8"/>
  <c r="AD382" i="8"/>
  <c r="N382" i="8"/>
  <c r="V381" i="8"/>
  <c r="AD380" i="8"/>
  <c r="N380" i="8"/>
  <c r="V379" i="8"/>
  <c r="AD378" i="8"/>
  <c r="N378" i="8"/>
  <c r="V377" i="8"/>
  <c r="AD376" i="8"/>
  <c r="N376" i="8"/>
  <c r="V375" i="8"/>
  <c r="AD374" i="8"/>
  <c r="N374" i="8"/>
  <c r="V373" i="8"/>
  <c r="AD372" i="8"/>
  <c r="N372" i="8"/>
  <c r="V371" i="8"/>
  <c r="AD370" i="8"/>
  <c r="N370" i="8"/>
  <c r="V369" i="8"/>
  <c r="AD368" i="8"/>
  <c r="N368" i="8"/>
  <c r="V367" i="8"/>
  <c r="AD366" i="8"/>
  <c r="N366" i="8"/>
  <c r="V365" i="8"/>
  <c r="AD364" i="8"/>
  <c r="N364" i="8"/>
  <c r="V363" i="8"/>
  <c r="AD362" i="8"/>
  <c r="N362" i="8"/>
  <c r="V361" i="8"/>
  <c r="AD360" i="8"/>
  <c r="N360" i="8"/>
  <c r="V359" i="8"/>
  <c r="AD358" i="8"/>
  <c r="N358" i="8"/>
  <c r="V357" i="8"/>
  <c r="AD356" i="8"/>
  <c r="N356" i="8"/>
  <c r="V355" i="8"/>
  <c r="AD354" i="8"/>
  <c r="N354" i="8"/>
  <c r="V353" i="8"/>
  <c r="AD352" i="8"/>
  <c r="N352" i="8"/>
  <c r="V351" i="8"/>
  <c r="AD350" i="8"/>
  <c r="N350" i="8"/>
  <c r="V349" i="8"/>
  <c r="AD348" i="8"/>
  <c r="N348" i="8"/>
  <c r="V347" i="8"/>
  <c r="AD346" i="8"/>
  <c r="N346" i="8"/>
  <c r="V345" i="8"/>
  <c r="AD344" i="8"/>
  <c r="N344" i="8"/>
  <c r="V343" i="8"/>
  <c r="AD342" i="8"/>
  <c r="N342" i="8"/>
  <c r="V341" i="8"/>
  <c r="AD340" i="8"/>
  <c r="N340" i="8"/>
  <c r="V339" i="8"/>
  <c r="AD338" i="8"/>
  <c r="N338" i="8"/>
  <c r="V337" i="8"/>
  <c r="AD336" i="8"/>
  <c r="N336" i="8"/>
  <c r="V335" i="8"/>
  <c r="AD334" i="8"/>
  <c r="N334" i="8"/>
  <c r="V333" i="8"/>
  <c r="AD332" i="8"/>
  <c r="N332" i="8"/>
  <c r="V331" i="8"/>
  <c r="AD330" i="8"/>
  <c r="N330" i="8"/>
  <c r="V329" i="8"/>
  <c r="AD328" i="8"/>
  <c r="N328" i="8"/>
  <c r="V327" i="8"/>
  <c r="AD326" i="8"/>
  <c r="N326" i="8"/>
  <c r="V325" i="8"/>
  <c r="AD324" i="8"/>
  <c r="N324" i="8"/>
  <c r="V323" i="8"/>
  <c r="AD322" i="8"/>
  <c r="N322" i="8"/>
  <c r="V321" i="8"/>
  <c r="AD320" i="8"/>
  <c r="N320" i="8"/>
  <c r="V319" i="8"/>
  <c r="AD318" i="8"/>
  <c r="N318" i="8"/>
  <c r="V317" i="8"/>
  <c r="AD316" i="8"/>
  <c r="N316" i="8"/>
  <c r="AH475" i="8"/>
  <c r="R473" i="8"/>
  <c r="Z470" i="8"/>
  <c r="AH467" i="8"/>
  <c r="R465" i="8"/>
  <c r="Z462" i="8"/>
  <c r="AH459" i="8"/>
  <c r="R457" i="8"/>
  <c r="Z454" i="8"/>
  <c r="AH451" i="8"/>
  <c r="R449" i="8"/>
  <c r="Z446" i="8"/>
  <c r="AH443" i="8"/>
  <c r="R441" i="8"/>
  <c r="Z438" i="8"/>
  <c r="AH435" i="8"/>
  <c r="R433" i="8"/>
  <c r="Z430" i="8"/>
  <c r="AH427" i="8"/>
  <c r="R425" i="8"/>
  <c r="Z422" i="8"/>
  <c r="Z420" i="8"/>
  <c r="R419" i="8"/>
  <c r="AH417" i="8"/>
  <c r="Z416" i="8"/>
  <c r="R415" i="8"/>
  <c r="AH413" i="8"/>
  <c r="Z412" i="8"/>
  <c r="R411" i="8"/>
  <c r="AH409" i="8"/>
  <c r="Z408" i="8"/>
  <c r="R407" i="8"/>
  <c r="R406" i="8"/>
  <c r="Z405" i="8"/>
  <c r="AH404" i="8"/>
  <c r="R404" i="8"/>
  <c r="Z403" i="8"/>
  <c r="AH402" i="8"/>
  <c r="R402" i="8"/>
  <c r="Z401" i="8"/>
  <c r="AH400" i="8"/>
  <c r="R400" i="8"/>
  <c r="Z399" i="8"/>
  <c r="AH398" i="8"/>
  <c r="R398" i="8"/>
  <c r="Z397" i="8"/>
  <c r="AH396" i="8"/>
  <c r="R396" i="8"/>
  <c r="Z395" i="8"/>
  <c r="AH394" i="8"/>
  <c r="R394" i="8"/>
  <c r="AH393" i="8"/>
  <c r="R393" i="8"/>
  <c r="Z392" i="8"/>
  <c r="AH391" i="8"/>
  <c r="R391" i="8"/>
  <c r="Z390" i="8"/>
  <c r="AH389" i="8"/>
  <c r="R389" i="8"/>
  <c r="Z388" i="8"/>
  <c r="AH387" i="8"/>
  <c r="R387" i="8"/>
  <c r="Z386" i="8"/>
  <c r="AH385" i="8"/>
  <c r="R385" i="8"/>
  <c r="Z384" i="8"/>
  <c r="AH383" i="8"/>
  <c r="R383" i="8"/>
  <c r="Z382" i="8"/>
  <c r="AH381" i="8"/>
  <c r="R381" i="8"/>
  <c r="Z380" i="8"/>
  <c r="AH379" i="8"/>
  <c r="R379" i="8"/>
  <c r="Z378" i="8"/>
  <c r="AH377" i="8"/>
  <c r="R377" i="8"/>
  <c r="Z376" i="8"/>
  <c r="AH375" i="8"/>
  <c r="R375" i="8"/>
  <c r="Z374" i="8"/>
  <c r="AH373" i="8"/>
  <c r="R373" i="8"/>
  <c r="Z372" i="8"/>
  <c r="AH371" i="8"/>
  <c r="R371" i="8"/>
  <c r="Z370" i="8"/>
  <c r="AH369" i="8"/>
  <c r="R369" i="8"/>
  <c r="Z368" i="8"/>
  <c r="AH367" i="8"/>
  <c r="R367" i="8"/>
  <c r="Z366" i="8"/>
  <c r="AH365" i="8"/>
  <c r="R365" i="8"/>
  <c r="Z364" i="8"/>
  <c r="AH363" i="8"/>
  <c r="R363" i="8"/>
  <c r="Z362" i="8"/>
  <c r="AH361" i="8"/>
  <c r="R361" i="8"/>
  <c r="Z360" i="8"/>
  <c r="AH359" i="8"/>
  <c r="R359" i="8"/>
  <c r="Z358" i="8"/>
  <c r="AH357" i="8"/>
  <c r="R357" i="8"/>
  <c r="Z356" i="8"/>
  <c r="AH355" i="8"/>
  <c r="R355" i="8"/>
  <c r="Z354" i="8"/>
  <c r="AH353" i="8"/>
  <c r="R353" i="8"/>
  <c r="Z352" i="8"/>
  <c r="AH351" i="8"/>
  <c r="R351" i="8"/>
  <c r="Z350" i="8"/>
  <c r="AH349" i="8"/>
  <c r="R349" i="8"/>
  <c r="Z348" i="8"/>
  <c r="AH347" i="8"/>
  <c r="R347" i="8"/>
  <c r="Z346" i="8"/>
  <c r="AH345" i="8"/>
  <c r="R345" i="8"/>
  <c r="Z344" i="8"/>
  <c r="AH343" i="8"/>
  <c r="R343" i="8"/>
  <c r="Z342" i="8"/>
  <c r="AH341" i="8"/>
  <c r="R341" i="8"/>
  <c r="Z340" i="8"/>
  <c r="AH339" i="8"/>
  <c r="R339" i="8"/>
  <c r="Z338" i="8"/>
  <c r="AH337" i="8"/>
  <c r="R337" i="8"/>
  <c r="Z336" i="8"/>
  <c r="AH335" i="8"/>
  <c r="R335" i="8"/>
  <c r="Z334" i="8"/>
  <c r="AH333" i="8"/>
  <c r="R333" i="8"/>
  <c r="Z332" i="8"/>
  <c r="AH331" i="8"/>
  <c r="R331" i="8"/>
  <c r="Z330" i="8"/>
  <c r="AH329" i="8"/>
  <c r="R329" i="8"/>
  <c r="Z328" i="8"/>
  <c r="AH327" i="8"/>
  <c r="R327" i="8"/>
  <c r="Z326" i="8"/>
  <c r="AH325" i="8"/>
  <c r="R325" i="8"/>
  <c r="Z324" i="8"/>
  <c r="AH323" i="8"/>
  <c r="R323" i="8"/>
  <c r="Z322" i="8"/>
  <c r="AH321" i="8"/>
  <c r="R321" i="8"/>
  <c r="Z320" i="8"/>
  <c r="AH319" i="8"/>
  <c r="R319" i="8"/>
  <c r="Z318" i="8"/>
  <c r="AH317" i="8"/>
  <c r="R317" i="8"/>
  <c r="Z316" i="8"/>
  <c r="AH315" i="8"/>
  <c r="R475" i="8"/>
  <c r="Z464" i="8"/>
  <c r="AH453" i="8"/>
  <c r="R443" i="8"/>
  <c r="Z432" i="8"/>
  <c r="AH421" i="8"/>
  <c r="N416" i="8"/>
  <c r="AD410" i="8"/>
  <c r="N406" i="8"/>
  <c r="V403" i="8"/>
  <c r="AD400" i="8"/>
  <c r="N398" i="8"/>
  <c r="V395" i="8"/>
  <c r="AD393" i="8"/>
  <c r="N391" i="8"/>
  <c r="V388" i="8"/>
  <c r="AD385" i="8"/>
  <c r="N383" i="8"/>
  <c r="V380" i="8"/>
  <c r="AD377" i="8"/>
  <c r="N375" i="8"/>
  <c r="V372" i="8"/>
  <c r="AD369" i="8"/>
  <c r="N367" i="8"/>
  <c r="V364" i="8"/>
  <c r="AD361" i="8"/>
  <c r="N359" i="8"/>
  <c r="V356" i="8"/>
  <c r="AD353" i="8"/>
  <c r="N351" i="8"/>
  <c r="V348" i="8"/>
  <c r="AD345" i="8"/>
  <c r="N343" i="8"/>
  <c r="V340" i="8"/>
  <c r="AD337" i="8"/>
  <c r="N335" i="8"/>
  <c r="V332" i="8"/>
  <c r="AD329" i="8"/>
  <c r="N327" i="8"/>
  <c r="V324" i="8"/>
  <c r="AD321" i="8"/>
  <c r="N319" i="8"/>
  <c r="V316" i="8"/>
  <c r="R315" i="8"/>
  <c r="Z314" i="8"/>
  <c r="AH313" i="8"/>
  <c r="R313" i="8"/>
  <c r="Z312" i="8"/>
  <c r="AH311" i="8"/>
  <c r="R311" i="8"/>
  <c r="Z310" i="8"/>
  <c r="AH309" i="8"/>
  <c r="R309" i="8"/>
  <c r="Z308" i="8"/>
  <c r="AH307" i="8"/>
  <c r="R307" i="8"/>
  <c r="Z306" i="8"/>
  <c r="AH305" i="8"/>
  <c r="R305" i="8"/>
  <c r="Z304" i="8"/>
  <c r="AH303" i="8"/>
  <c r="R303" i="8"/>
  <c r="Z302" i="8"/>
  <c r="AH301" i="8"/>
  <c r="R301" i="8"/>
  <c r="Z300" i="8"/>
  <c r="AH299" i="8"/>
  <c r="R299" i="8"/>
  <c r="Z298" i="8"/>
  <c r="AH297" i="8"/>
  <c r="R297" i="8"/>
  <c r="Z296" i="8"/>
  <c r="AH295" i="8"/>
  <c r="R295" i="8"/>
  <c r="Z294" i="8"/>
  <c r="AH293" i="8"/>
  <c r="R293" i="8"/>
  <c r="Z292" i="8"/>
  <c r="AH291" i="8"/>
  <c r="R291" i="8"/>
  <c r="Z290" i="8"/>
  <c r="AH289" i="8"/>
  <c r="R289" i="8"/>
  <c r="Z288" i="8"/>
  <c r="AH287" i="8"/>
  <c r="R287" i="8"/>
  <c r="Z286" i="8"/>
  <c r="AH285" i="8"/>
  <c r="R285" i="8"/>
  <c r="Z284" i="8"/>
  <c r="AH283" i="8"/>
  <c r="R283" i="8"/>
  <c r="Z282" i="8"/>
  <c r="AH281" i="8"/>
  <c r="R281" i="8"/>
  <c r="Z280" i="8"/>
  <c r="AH279" i="8"/>
  <c r="R279" i="8"/>
  <c r="Z278" i="8"/>
  <c r="AH277" i="8"/>
  <c r="R277" i="8"/>
  <c r="Z276" i="8"/>
  <c r="AH275" i="8"/>
  <c r="R275" i="8"/>
  <c r="Z274" i="8"/>
  <c r="AH273" i="8"/>
  <c r="R273" i="8"/>
  <c r="Z272" i="8"/>
  <c r="AH271" i="8"/>
  <c r="R271" i="8"/>
  <c r="Z270" i="8"/>
  <c r="AH269" i="8"/>
  <c r="R269" i="8"/>
  <c r="Z268" i="8"/>
  <c r="AH267" i="8"/>
  <c r="R267" i="8"/>
  <c r="Z266" i="8"/>
  <c r="AH265" i="8"/>
  <c r="R265" i="8"/>
  <c r="Z264" i="8"/>
  <c r="AH263" i="8"/>
  <c r="R263" i="8"/>
  <c r="Z262" i="8"/>
  <c r="AH261" i="8"/>
  <c r="R261" i="8"/>
  <c r="Z260" i="8"/>
  <c r="AH259" i="8"/>
  <c r="R259" i="8"/>
  <c r="Z258" i="8"/>
  <c r="AH257" i="8"/>
  <c r="R257" i="8"/>
  <c r="Z256" i="8"/>
  <c r="AH255" i="8"/>
  <c r="R255" i="8"/>
  <c r="Z254" i="8"/>
  <c r="AH253" i="8"/>
  <c r="R253" i="8"/>
  <c r="Z252" i="8"/>
  <c r="AH251" i="8"/>
  <c r="R251" i="8"/>
  <c r="Z250" i="8"/>
  <c r="AH249" i="8"/>
  <c r="R249" i="8"/>
  <c r="Z248" i="8"/>
  <c r="AH247" i="8"/>
  <c r="R247" i="8"/>
  <c r="Z246" i="8"/>
  <c r="AH245" i="8"/>
  <c r="R245" i="8"/>
  <c r="Z244" i="8"/>
  <c r="AH243" i="8"/>
  <c r="R243" i="8"/>
  <c r="Z242" i="8"/>
  <c r="AH241" i="8"/>
  <c r="R241" i="8"/>
  <c r="Z240" i="8"/>
  <c r="AH239" i="8"/>
  <c r="R239" i="8"/>
  <c r="Z238" i="8"/>
  <c r="AH237" i="8"/>
  <c r="R237" i="8"/>
  <c r="Z236" i="8"/>
  <c r="R235" i="8"/>
  <c r="Z234" i="8"/>
  <c r="AH233" i="8"/>
  <c r="R233" i="8"/>
  <c r="Z232" i="8"/>
  <c r="AH231" i="8"/>
  <c r="R231" i="8"/>
  <c r="Z230" i="8"/>
  <c r="Z472" i="8"/>
  <c r="AH461" i="8"/>
  <c r="R451" i="8"/>
  <c r="Z440" i="8"/>
  <c r="AH429" i="8"/>
  <c r="N420" i="8"/>
  <c r="AD414" i="8"/>
  <c r="V409" i="8"/>
  <c r="V405" i="8"/>
  <c r="AD402" i="8"/>
  <c r="N400" i="8"/>
  <c r="V397" i="8"/>
  <c r="AD394" i="8"/>
  <c r="N393" i="8"/>
  <c r="V390" i="8"/>
  <c r="AD387" i="8"/>
  <c r="N385" i="8"/>
  <c r="V382" i="8"/>
  <c r="AD379" i="8"/>
  <c r="N377" i="8"/>
  <c r="V374" i="8"/>
  <c r="AD371" i="8"/>
  <c r="N369" i="8"/>
  <c r="V366" i="8"/>
  <c r="AD363" i="8"/>
  <c r="N361" i="8"/>
  <c r="V358" i="8"/>
  <c r="AD355" i="8"/>
  <c r="N353" i="8"/>
  <c r="V350" i="8"/>
  <c r="AD347" i="8"/>
  <c r="N345" i="8"/>
  <c r="V342" i="8"/>
  <c r="AD339" i="8"/>
  <c r="N337" i="8"/>
  <c r="V334" i="8"/>
  <c r="AD331" i="8"/>
  <c r="N329" i="8"/>
  <c r="V326" i="8"/>
  <c r="AD323" i="8"/>
  <c r="N321" i="8"/>
  <c r="V318" i="8"/>
  <c r="AD315" i="8"/>
  <c r="N315" i="8"/>
  <c r="V314" i="8"/>
  <c r="AD313" i="8"/>
  <c r="N313" i="8"/>
  <c r="V312" i="8"/>
  <c r="AD311" i="8"/>
  <c r="N311" i="8"/>
  <c r="V310" i="8"/>
  <c r="AD309" i="8"/>
  <c r="N309" i="8"/>
  <c r="V308" i="8"/>
  <c r="AD307" i="8"/>
  <c r="N307" i="8"/>
  <c r="V306" i="8"/>
  <c r="AD305" i="8"/>
  <c r="N305" i="8"/>
  <c r="V304" i="8"/>
  <c r="AD303" i="8"/>
  <c r="N303" i="8"/>
  <c r="V302" i="8"/>
  <c r="AD301" i="8"/>
  <c r="N301" i="8"/>
  <c r="V300" i="8"/>
  <c r="AD299" i="8"/>
  <c r="N299" i="8"/>
  <c r="V298" i="8"/>
  <c r="AD297" i="8"/>
  <c r="N297" i="8"/>
  <c r="V296" i="8"/>
  <c r="AD295" i="8"/>
  <c r="N295" i="8"/>
  <c r="V294" i="8"/>
  <c r="AD293" i="8"/>
  <c r="N293" i="8"/>
  <c r="V292" i="8"/>
  <c r="AD291" i="8"/>
  <c r="N291" i="8"/>
  <c r="V290" i="8"/>
  <c r="AD289" i="8"/>
  <c r="N289" i="8"/>
  <c r="V288" i="8"/>
  <c r="AD287" i="8"/>
  <c r="N287" i="8"/>
  <c r="V286" i="8"/>
  <c r="AD285" i="8"/>
  <c r="N285" i="8"/>
  <c r="V284" i="8"/>
  <c r="AD283" i="8"/>
  <c r="N283" i="8"/>
  <c r="V282" i="8"/>
  <c r="AD281" i="8"/>
  <c r="N281" i="8"/>
  <c r="V280" i="8"/>
  <c r="AD279" i="8"/>
  <c r="N279" i="8"/>
  <c r="V278" i="8"/>
  <c r="AD277" i="8"/>
  <c r="N277" i="8"/>
  <c r="V276" i="8"/>
  <c r="AD275" i="8"/>
  <c r="N275" i="8"/>
  <c r="V274" i="8"/>
  <c r="AD273" i="8"/>
  <c r="N273" i="8"/>
  <c r="V272" i="8"/>
  <c r="AD271" i="8"/>
  <c r="N271" i="8"/>
  <c r="V270" i="8"/>
  <c r="AD269" i="8"/>
  <c r="N269" i="8"/>
  <c r="V268" i="8"/>
  <c r="AD267" i="8"/>
  <c r="N267" i="8"/>
  <c r="V266" i="8"/>
  <c r="AD265" i="8"/>
  <c r="N265" i="8"/>
  <c r="V264" i="8"/>
  <c r="AD263" i="8"/>
  <c r="N263" i="8"/>
  <c r="V262" i="8"/>
  <c r="AD261" i="8"/>
  <c r="N261" i="8"/>
  <c r="V260" i="8"/>
  <c r="AD259" i="8"/>
  <c r="N259" i="8"/>
  <c r="V258" i="8"/>
  <c r="AD257" i="8"/>
  <c r="N257" i="8"/>
  <c r="V256" i="8"/>
  <c r="AD255" i="8"/>
  <c r="N255" i="8"/>
  <c r="V254" i="8"/>
  <c r="AD253" i="8"/>
  <c r="N253" i="8"/>
  <c r="V252" i="8"/>
  <c r="AD251" i="8"/>
  <c r="N251" i="8"/>
  <c r="V250" i="8"/>
  <c r="AD249" i="8"/>
  <c r="N249" i="8"/>
  <c r="V248" i="8"/>
  <c r="AD247" i="8"/>
  <c r="N247" i="8"/>
  <c r="V246" i="8"/>
  <c r="AD245" i="8"/>
  <c r="N245" i="8"/>
  <c r="V244" i="8"/>
  <c r="AD243" i="8"/>
  <c r="N243" i="8"/>
  <c r="V242" i="8"/>
  <c r="AD241" i="8"/>
  <c r="N241" i="8"/>
  <c r="V240" i="8"/>
  <c r="AD239" i="8"/>
  <c r="N239" i="8"/>
  <c r="V238" i="8"/>
  <c r="AD237" i="8"/>
  <c r="N237" i="8"/>
  <c r="V236" i="8"/>
  <c r="AD235" i="8"/>
  <c r="N235" i="8"/>
  <c r="V234" i="8"/>
  <c r="AD233" i="8"/>
  <c r="N233" i="8"/>
  <c r="V232" i="8"/>
  <c r="AD231" i="8"/>
  <c r="N231" i="8"/>
  <c r="AH469" i="8"/>
  <c r="R459" i="8"/>
  <c r="Z448" i="8"/>
  <c r="AH437" i="8"/>
  <c r="R427" i="8"/>
  <c r="AD418" i="8"/>
  <c r="V413" i="8"/>
  <c r="N408" i="8"/>
  <c r="AD404" i="8"/>
  <c r="N402" i="8"/>
  <c r="V399" i="8"/>
  <c r="AD396" i="8"/>
  <c r="N394" i="8"/>
  <c r="V392" i="8"/>
  <c r="AD389" i="8"/>
  <c r="N387" i="8"/>
  <c r="V384" i="8"/>
  <c r="AD381" i="8"/>
  <c r="N379" i="8"/>
  <c r="V376" i="8"/>
  <c r="AD373" i="8"/>
  <c r="N371" i="8"/>
  <c r="V368" i="8"/>
  <c r="AD365" i="8"/>
  <c r="N363" i="8"/>
  <c r="V360" i="8"/>
  <c r="AD357" i="8"/>
  <c r="N355" i="8"/>
  <c r="V352" i="8"/>
  <c r="AD349" i="8"/>
  <c r="N347" i="8"/>
  <c r="V344" i="8"/>
  <c r="AD341" i="8"/>
  <c r="N339" i="8"/>
  <c r="V336" i="8"/>
  <c r="AD333" i="8"/>
  <c r="N331" i="8"/>
  <c r="V328" i="8"/>
  <c r="AD325" i="8"/>
  <c r="N323" i="8"/>
  <c r="V320" i="8"/>
  <c r="AD317" i="8"/>
  <c r="Z315" i="8"/>
  <c r="AH314" i="8"/>
  <c r="R314" i="8"/>
  <c r="Z313" i="8"/>
  <c r="AH312" i="8"/>
  <c r="R312" i="8"/>
  <c r="Z311" i="8"/>
  <c r="AH310" i="8"/>
  <c r="R310" i="8"/>
  <c r="Z309" i="8"/>
  <c r="AH308" i="8"/>
  <c r="R308" i="8"/>
  <c r="Z307" i="8"/>
  <c r="AH306" i="8"/>
  <c r="R306" i="8"/>
  <c r="Z305" i="8"/>
  <c r="AH304" i="8"/>
  <c r="R304" i="8"/>
  <c r="Z303" i="8"/>
  <c r="AH302" i="8"/>
  <c r="R302" i="8"/>
  <c r="Z301" i="8"/>
  <c r="AH300" i="8"/>
  <c r="R300" i="8"/>
  <c r="Z299" i="8"/>
  <c r="AH298" i="8"/>
  <c r="R298" i="8"/>
  <c r="Z297" i="8"/>
  <c r="AH296" i="8"/>
  <c r="R296" i="8"/>
  <c r="Z295" i="8"/>
  <c r="AH294" i="8"/>
  <c r="R294" i="8"/>
  <c r="Z293" i="8"/>
  <c r="AH292" i="8"/>
  <c r="R292" i="8"/>
  <c r="Z291" i="8"/>
  <c r="AH290" i="8"/>
  <c r="R290" i="8"/>
  <c r="Z289" i="8"/>
  <c r="AH288" i="8"/>
  <c r="R288" i="8"/>
  <c r="Z287" i="8"/>
  <c r="AH286" i="8"/>
  <c r="R286" i="8"/>
  <c r="Z285" i="8"/>
  <c r="AH284" i="8"/>
  <c r="R284" i="8"/>
  <c r="Z283" i="8"/>
  <c r="AH282" i="8"/>
  <c r="R282" i="8"/>
  <c r="Z281" i="8"/>
  <c r="AH280" i="8"/>
  <c r="R280" i="8"/>
  <c r="Z279" i="8"/>
  <c r="AH278" i="8"/>
  <c r="R278" i="8"/>
  <c r="Z277" i="8"/>
  <c r="AH276" i="8"/>
  <c r="R276" i="8"/>
  <c r="Z275" i="8"/>
  <c r="AH274" i="8"/>
  <c r="R274" i="8"/>
  <c r="Z273" i="8"/>
  <c r="AH272" i="8"/>
  <c r="R272" i="8"/>
  <c r="Z271" i="8"/>
  <c r="AH270" i="8"/>
  <c r="R270" i="8"/>
  <c r="Z269" i="8"/>
  <c r="AH268" i="8"/>
  <c r="R268" i="8"/>
  <c r="Z267" i="8"/>
  <c r="AH266" i="8"/>
  <c r="R266" i="8"/>
  <c r="Z265" i="8"/>
  <c r="AH264" i="8"/>
  <c r="R264" i="8"/>
  <c r="Z263" i="8"/>
  <c r="R262" i="8"/>
  <c r="Z261" i="8"/>
  <c r="AH260" i="8"/>
  <c r="R260" i="8"/>
  <c r="Z259" i="8"/>
  <c r="AH258" i="8"/>
  <c r="R258" i="8"/>
  <c r="Z257" i="8"/>
  <c r="AH256" i="8"/>
  <c r="R256" i="8"/>
  <c r="Z255" i="8"/>
  <c r="AH254" i="8"/>
  <c r="R254" i="8"/>
  <c r="Z253" i="8"/>
  <c r="AH252" i="8"/>
  <c r="R252" i="8"/>
  <c r="Z251" i="8"/>
  <c r="AH250" i="8"/>
  <c r="R250" i="8"/>
  <c r="Z249" i="8"/>
  <c r="AH248" i="8"/>
  <c r="R248" i="8"/>
  <c r="Z247" i="8"/>
  <c r="AH246" i="8"/>
  <c r="R246" i="8"/>
  <c r="Z245" i="8"/>
  <c r="AH244" i="8"/>
  <c r="R244" i="8"/>
  <c r="Z243" i="8"/>
  <c r="AH242" i="8"/>
  <c r="R242" i="8"/>
  <c r="Z241" i="8"/>
  <c r="AH240" i="8"/>
  <c r="R240" i="8"/>
  <c r="Z239" i="8"/>
  <c r="AH238" i="8"/>
  <c r="R238" i="8"/>
  <c r="Z237" i="8"/>
  <c r="R236" i="8"/>
  <c r="Z235" i="8"/>
  <c r="AH234" i="8"/>
  <c r="R234" i="8"/>
  <c r="Z233" i="8"/>
  <c r="AH232" i="8"/>
  <c r="R232" i="8"/>
  <c r="Z231" i="8"/>
  <c r="AH230" i="8"/>
  <c r="R467" i="8"/>
  <c r="Z424" i="8"/>
  <c r="N404" i="8"/>
  <c r="AD383" i="8"/>
  <c r="N373" i="8"/>
  <c r="V362" i="8"/>
  <c r="AD351" i="8"/>
  <c r="N341" i="8"/>
  <c r="V330" i="8"/>
  <c r="AD319" i="8"/>
  <c r="N314" i="8"/>
  <c r="V311" i="8"/>
  <c r="AD308" i="8"/>
  <c r="N306" i="8"/>
  <c r="V303" i="8"/>
  <c r="AD300" i="8"/>
  <c r="N298" i="8"/>
  <c r="V295" i="8"/>
  <c r="AD292" i="8"/>
  <c r="N290" i="8"/>
  <c r="V287" i="8"/>
  <c r="AD284" i="8"/>
  <c r="N282" i="8"/>
  <c r="V279" i="8"/>
  <c r="AD276" i="8"/>
  <c r="N274" i="8"/>
  <c r="V271" i="8"/>
  <c r="AD268" i="8"/>
  <c r="N266" i="8"/>
  <c r="V263" i="8"/>
  <c r="AD260" i="8"/>
  <c r="N258" i="8"/>
  <c r="V255" i="8"/>
  <c r="AD252" i="8"/>
  <c r="N250" i="8"/>
  <c r="V247" i="8"/>
  <c r="AD244" i="8"/>
  <c r="N242" i="8"/>
  <c r="V239" i="8"/>
  <c r="AD236" i="8"/>
  <c r="N234" i="8"/>
  <c r="V231" i="8"/>
  <c r="N230" i="8"/>
  <c r="V229" i="8"/>
  <c r="AD228" i="8"/>
  <c r="N228" i="8"/>
  <c r="V227" i="8"/>
  <c r="AD226" i="8"/>
  <c r="N226" i="8"/>
  <c r="V225" i="8"/>
  <c r="AD224" i="8"/>
  <c r="N224" i="8"/>
  <c r="V223" i="8"/>
  <c r="AD222" i="8"/>
  <c r="N222" i="8"/>
  <c r="V221" i="8"/>
  <c r="AD220" i="8"/>
  <c r="N220" i="8"/>
  <c r="AD219" i="8"/>
  <c r="N219" i="8"/>
  <c r="V218" i="8"/>
  <c r="AD217" i="8"/>
  <c r="N217" i="8"/>
  <c r="V216" i="8"/>
  <c r="AD215" i="8"/>
  <c r="N215" i="8"/>
  <c r="V214" i="8"/>
  <c r="AD213" i="8"/>
  <c r="N213" i="8"/>
  <c r="V212" i="8"/>
  <c r="AD211" i="8"/>
  <c r="N211" i="8"/>
  <c r="V210" i="8"/>
  <c r="AD209" i="8"/>
  <c r="N209" i="8"/>
  <c r="V208" i="8"/>
  <c r="AD207" i="8"/>
  <c r="N207" i="8"/>
  <c r="V206" i="8"/>
  <c r="AD205" i="8"/>
  <c r="N205" i="8"/>
  <c r="V204" i="8"/>
  <c r="AD203" i="8"/>
  <c r="N203" i="8"/>
  <c r="V202" i="8"/>
  <c r="AD201" i="8"/>
  <c r="N201" i="8"/>
  <c r="V200" i="8"/>
  <c r="AD199" i="8"/>
  <c r="N199" i="8"/>
  <c r="V198" i="8"/>
  <c r="AD197" i="8"/>
  <c r="N197" i="8"/>
  <c r="V196" i="8"/>
  <c r="AD195" i="8"/>
  <c r="N195" i="8"/>
  <c r="V194" i="8"/>
  <c r="AD193" i="8"/>
  <c r="N193" i="8"/>
  <c r="V192" i="8"/>
  <c r="AD191" i="8"/>
  <c r="N191" i="8"/>
  <c r="V190" i="8"/>
  <c r="AD189" i="8"/>
  <c r="N189" i="8"/>
  <c r="V188" i="8"/>
  <c r="AD187" i="8"/>
  <c r="N187" i="8"/>
  <c r="V186" i="8"/>
  <c r="AD185" i="8"/>
  <c r="N185" i="8"/>
  <c r="V184" i="8"/>
  <c r="AD183" i="8"/>
  <c r="N183" i="8"/>
  <c r="V182" i="8"/>
  <c r="AD181" i="8"/>
  <c r="N181" i="8"/>
  <c r="V180" i="8"/>
  <c r="AD179" i="8"/>
  <c r="N179" i="8"/>
  <c r="V178" i="8"/>
  <c r="AD177" i="8"/>
  <c r="N177" i="8"/>
  <c r="V176" i="8"/>
  <c r="AD175" i="8"/>
  <c r="N175" i="8"/>
  <c r="V174" i="8"/>
  <c r="AD173" i="8"/>
  <c r="N173" i="8"/>
  <c r="V172" i="8"/>
  <c r="AD171" i="8"/>
  <c r="N171" i="8"/>
  <c r="V170" i="8"/>
  <c r="AD169" i="8"/>
  <c r="N169" i="8"/>
  <c r="V168" i="8"/>
  <c r="AD167" i="8"/>
  <c r="N167" i="8"/>
  <c r="V166" i="8"/>
  <c r="V165" i="8"/>
  <c r="AD164" i="8"/>
  <c r="N164" i="8"/>
  <c r="V163" i="8"/>
  <c r="AD162" i="8"/>
  <c r="N162" i="8"/>
  <c r="V161" i="8"/>
  <c r="AD160" i="8"/>
  <c r="N160" i="8"/>
  <c r="V159" i="8"/>
  <c r="AD158" i="8"/>
  <c r="N158" i="8"/>
  <c r="V157" i="8"/>
  <c r="AD156" i="8"/>
  <c r="N156" i="8"/>
  <c r="V155" i="8"/>
  <c r="AD154" i="8"/>
  <c r="N154" i="8"/>
  <c r="V153" i="8"/>
  <c r="AD152" i="8"/>
  <c r="N152" i="8"/>
  <c r="V151" i="8"/>
  <c r="AD150" i="8"/>
  <c r="N150" i="8"/>
  <c r="V149" i="8"/>
  <c r="AD148" i="8"/>
  <c r="N148" i="8"/>
  <c r="V147" i="8"/>
  <c r="AD146" i="8"/>
  <c r="Z456" i="8"/>
  <c r="V417" i="8"/>
  <c r="V401" i="8"/>
  <c r="AD391" i="8"/>
  <c r="N381" i="8"/>
  <c r="V370" i="8"/>
  <c r="AD359" i="8"/>
  <c r="N349" i="8"/>
  <c r="V338" i="8"/>
  <c r="AD327" i="8"/>
  <c r="N317" i="8"/>
  <c r="V313" i="8"/>
  <c r="AD310" i="8"/>
  <c r="N308" i="8"/>
  <c r="V305" i="8"/>
  <c r="AD302" i="8"/>
  <c r="N300" i="8"/>
  <c r="V297" i="8"/>
  <c r="AD294" i="8"/>
  <c r="N292" i="8"/>
  <c r="V289" i="8"/>
  <c r="AD286" i="8"/>
  <c r="N284" i="8"/>
  <c r="V281" i="8"/>
  <c r="AD278" i="8"/>
  <c r="N276" i="8"/>
  <c r="V273" i="8"/>
  <c r="AD270" i="8"/>
  <c r="N268" i="8"/>
  <c r="V265" i="8"/>
  <c r="AD262" i="8"/>
  <c r="N260" i="8"/>
  <c r="V257" i="8"/>
  <c r="AD254" i="8"/>
  <c r="N252" i="8"/>
  <c r="V249" i="8"/>
  <c r="AD246" i="8"/>
  <c r="N244" i="8"/>
  <c r="V241" i="8"/>
  <c r="AD238" i="8"/>
  <c r="N236" i="8"/>
  <c r="V233" i="8"/>
  <c r="AD230" i="8"/>
  <c r="AH229" i="8"/>
  <c r="R229" i="8"/>
  <c r="Z228" i="8"/>
  <c r="AH227" i="8"/>
  <c r="R227" i="8"/>
  <c r="Z226" i="8"/>
  <c r="AH225" i="8"/>
  <c r="R225" i="8"/>
  <c r="Z224" i="8"/>
  <c r="AH223" i="8"/>
  <c r="R223" i="8"/>
  <c r="Z222" i="8"/>
  <c r="AH221" i="8"/>
  <c r="R221" i="8"/>
  <c r="Z220" i="8"/>
  <c r="Z219" i="8"/>
  <c r="AH218" i="8"/>
  <c r="R218" i="8"/>
  <c r="Z217" i="8"/>
  <c r="AH216" i="8"/>
  <c r="R216" i="8"/>
  <c r="Z215" i="8"/>
  <c r="AH214" i="8"/>
  <c r="R214" i="8"/>
  <c r="Z213" i="8"/>
  <c r="AH212" i="8"/>
  <c r="R212" i="8"/>
  <c r="Z211" i="8"/>
  <c r="AH210" i="8"/>
  <c r="R210" i="8"/>
  <c r="Z209" i="8"/>
  <c r="AH208" i="8"/>
  <c r="R208" i="8"/>
  <c r="Z207" i="8"/>
  <c r="AH206" i="8"/>
  <c r="R206" i="8"/>
  <c r="Z205" i="8"/>
  <c r="AH204" i="8"/>
  <c r="R204" i="8"/>
  <c r="Z203" i="8"/>
  <c r="AH202" i="8"/>
  <c r="R202" i="8"/>
  <c r="Z201" i="8"/>
  <c r="AH200" i="8"/>
  <c r="R200" i="8"/>
  <c r="Z199" i="8"/>
  <c r="AH198" i="8"/>
  <c r="R198" i="8"/>
  <c r="Z197" i="8"/>
  <c r="AH196" i="8"/>
  <c r="R196" i="8"/>
  <c r="Z195" i="8"/>
  <c r="AH194" i="8"/>
  <c r="R194" i="8"/>
  <c r="Z193" i="8"/>
  <c r="AH192" i="8"/>
  <c r="R192" i="8"/>
  <c r="Z191" i="8"/>
  <c r="AH190" i="8"/>
  <c r="R190" i="8"/>
  <c r="Z189" i="8"/>
  <c r="AH188" i="8"/>
  <c r="R188" i="8"/>
  <c r="Z187" i="8"/>
  <c r="AH186" i="8"/>
  <c r="R186" i="8"/>
  <c r="Z185" i="8"/>
  <c r="AH184" i="8"/>
  <c r="R184" i="8"/>
  <c r="Z183" i="8"/>
  <c r="AH182" i="8"/>
  <c r="R182" i="8"/>
  <c r="Z181" i="8"/>
  <c r="AH180" i="8"/>
  <c r="R180" i="8"/>
  <c r="Z179" i="8"/>
  <c r="AH178" i="8"/>
  <c r="R178" i="8"/>
  <c r="Z177" i="8"/>
  <c r="AH176" i="8"/>
  <c r="R176" i="8"/>
  <c r="Z175" i="8"/>
  <c r="AH174" i="8"/>
  <c r="R174" i="8"/>
  <c r="Z173" i="8"/>
  <c r="AH172" i="8"/>
  <c r="R172" i="8"/>
  <c r="Z171" i="8"/>
  <c r="AH170" i="8"/>
  <c r="R170" i="8"/>
  <c r="Z169" i="8"/>
  <c r="AH168" i="8"/>
  <c r="R168" i="8"/>
  <c r="Z167" i="8"/>
  <c r="AH166" i="8"/>
  <c r="R166" i="8"/>
  <c r="AH165" i="8"/>
  <c r="R165" i="8"/>
  <c r="Z164" i="8"/>
  <c r="AH163" i="8"/>
  <c r="R163" i="8"/>
  <c r="Z162" i="8"/>
  <c r="AH161" i="8"/>
  <c r="R161" i="8"/>
  <c r="Z160" i="8"/>
  <c r="AH159" i="8"/>
  <c r="R159" i="8"/>
  <c r="Z158" i="8"/>
  <c r="AH157" i="8"/>
  <c r="R157" i="8"/>
  <c r="Z156" i="8"/>
  <c r="AH155" i="8"/>
  <c r="R155" i="8"/>
  <c r="Z154" i="8"/>
  <c r="AH153" i="8"/>
  <c r="R153" i="8"/>
  <c r="Z152" i="8"/>
  <c r="AH151" i="8"/>
  <c r="R151" i="8"/>
  <c r="Z150" i="8"/>
  <c r="AH149" i="8"/>
  <c r="R149" i="8"/>
  <c r="Z148" i="8"/>
  <c r="AH147" i="8"/>
  <c r="R147" i="8"/>
  <c r="AH445" i="8"/>
  <c r="N412" i="8"/>
  <c r="AD398" i="8"/>
  <c r="N389" i="8"/>
  <c r="V378" i="8"/>
  <c r="AD367" i="8"/>
  <c r="N357" i="8"/>
  <c r="V346" i="8"/>
  <c r="AD335" i="8"/>
  <c r="N325" i="8"/>
  <c r="V315" i="8"/>
  <c r="AD312" i="8"/>
  <c r="N310" i="8"/>
  <c r="V307" i="8"/>
  <c r="AD304" i="8"/>
  <c r="N302" i="8"/>
  <c r="V299" i="8"/>
  <c r="AD296" i="8"/>
  <c r="N294" i="8"/>
  <c r="V291" i="8"/>
  <c r="AD288" i="8"/>
  <c r="N286" i="8"/>
  <c r="V283" i="8"/>
  <c r="AD280" i="8"/>
  <c r="N278" i="8"/>
  <c r="V275" i="8"/>
  <c r="AD272" i="8"/>
  <c r="N270" i="8"/>
  <c r="V267" i="8"/>
  <c r="AD264" i="8"/>
  <c r="N262" i="8"/>
  <c r="V259" i="8"/>
  <c r="AD256" i="8"/>
  <c r="N254" i="8"/>
  <c r="V251" i="8"/>
  <c r="AD248" i="8"/>
  <c r="N246" i="8"/>
  <c r="V243" i="8"/>
  <c r="AD240" i="8"/>
  <c r="N238" i="8"/>
  <c r="V235" i="8"/>
  <c r="AD232" i="8"/>
  <c r="V230" i="8"/>
  <c r="AD229" i="8"/>
  <c r="N229" i="8"/>
  <c r="V228" i="8"/>
  <c r="AD227" i="8"/>
  <c r="V226" i="8"/>
  <c r="AD225" i="8"/>
  <c r="N225" i="8"/>
  <c r="V224" i="8"/>
  <c r="AD223" i="8"/>
  <c r="N223" i="8"/>
  <c r="V222" i="8"/>
  <c r="AD221" i="8"/>
  <c r="N221" i="8"/>
  <c r="V220" i="8"/>
  <c r="V219" i="8"/>
  <c r="AD218" i="8"/>
  <c r="N218" i="8"/>
  <c r="V217" i="8"/>
  <c r="AD216" i="8"/>
  <c r="N216" i="8"/>
  <c r="V215" i="8"/>
  <c r="AD214" i="8"/>
  <c r="N214" i="8"/>
  <c r="V213" i="8"/>
  <c r="AD212" i="8"/>
  <c r="N212" i="8"/>
  <c r="V211" i="8"/>
  <c r="AD210" i="8"/>
  <c r="N210" i="8"/>
  <c r="V209" i="8"/>
  <c r="AD208" i="8"/>
  <c r="N208" i="8"/>
  <c r="V207" i="8"/>
  <c r="AD206" i="8"/>
  <c r="N206" i="8"/>
  <c r="V205" i="8"/>
  <c r="AD204" i="8"/>
  <c r="N204" i="8"/>
  <c r="V203" i="8"/>
  <c r="AD202" i="8"/>
  <c r="N202" i="8"/>
  <c r="V201" i="8"/>
  <c r="AD200" i="8"/>
  <c r="N200" i="8"/>
  <c r="V199" i="8"/>
  <c r="AD198" i="8"/>
  <c r="N198" i="8"/>
  <c r="V197" i="8"/>
  <c r="AD196" i="8"/>
  <c r="N196" i="8"/>
  <c r="V195" i="8"/>
  <c r="AD194" i="8"/>
  <c r="N194" i="8"/>
  <c r="V193" i="8"/>
  <c r="AD192" i="8"/>
  <c r="N192" i="8"/>
  <c r="V191" i="8"/>
  <c r="AD190" i="8"/>
  <c r="N190" i="8"/>
  <c r="V189" i="8"/>
  <c r="AD188" i="8"/>
  <c r="N188" i="8"/>
  <c r="V187" i="8"/>
  <c r="AD186" i="8"/>
  <c r="N186" i="8"/>
  <c r="V185" i="8"/>
  <c r="AD184" i="8"/>
  <c r="N184" i="8"/>
  <c r="V183" i="8"/>
  <c r="AD182" i="8"/>
  <c r="N182" i="8"/>
  <c r="V181" i="8"/>
  <c r="AD180" i="8"/>
  <c r="N180" i="8"/>
  <c r="V179" i="8"/>
  <c r="AD178" i="8"/>
  <c r="N178" i="8"/>
  <c r="V177" i="8"/>
  <c r="AD176" i="8"/>
  <c r="N176" i="8"/>
  <c r="V175" i="8"/>
  <c r="AD174" i="8"/>
  <c r="N174" i="8"/>
  <c r="V173" i="8"/>
  <c r="AD172" i="8"/>
  <c r="N172" i="8"/>
  <c r="V171" i="8"/>
  <c r="AD170" i="8"/>
  <c r="N170" i="8"/>
  <c r="V169" i="8"/>
  <c r="AD168" i="8"/>
  <c r="N168" i="8"/>
  <c r="V167" i="8"/>
  <c r="AD166" i="8"/>
  <c r="N166" i="8"/>
  <c r="AD165" i="8"/>
  <c r="N165" i="8"/>
  <c r="V164" i="8"/>
  <c r="AD163" i="8"/>
  <c r="N163" i="8"/>
  <c r="V162" i="8"/>
  <c r="AD161" i="8"/>
  <c r="N161" i="8"/>
  <c r="V160" i="8"/>
  <c r="AD159" i="8"/>
  <c r="N159" i="8"/>
  <c r="V158" i="8"/>
  <c r="AD157" i="8"/>
  <c r="N157" i="8"/>
  <c r="V156" i="8"/>
  <c r="AD155" i="8"/>
  <c r="N155" i="8"/>
  <c r="V154" i="8"/>
  <c r="AD153" i="8"/>
  <c r="N153" i="8"/>
  <c r="V152" i="8"/>
  <c r="AD151" i="8"/>
  <c r="N151" i="8"/>
  <c r="V150" i="8"/>
  <c r="AD149" i="8"/>
  <c r="N149" i="8"/>
  <c r="V148" i="8"/>
  <c r="AD147" i="8"/>
  <c r="R435" i="8"/>
  <c r="AD375" i="8"/>
  <c r="N333" i="8"/>
  <c r="V309" i="8"/>
  <c r="AD298" i="8"/>
  <c r="N288" i="8"/>
  <c r="V277" i="8"/>
  <c r="AD266" i="8"/>
  <c r="N256" i="8"/>
  <c r="V245" i="8"/>
  <c r="AD234" i="8"/>
  <c r="AH228" i="8"/>
  <c r="R226" i="8"/>
  <c r="Z223" i="8"/>
  <c r="AH220" i="8"/>
  <c r="R219" i="8"/>
  <c r="Z216" i="8"/>
  <c r="AH213" i="8"/>
  <c r="R211" i="8"/>
  <c r="Z208" i="8"/>
  <c r="AH205" i="8"/>
  <c r="R203" i="8"/>
  <c r="Z200" i="8"/>
  <c r="AH197" i="8"/>
  <c r="R195" i="8"/>
  <c r="Z192" i="8"/>
  <c r="AH189" i="8"/>
  <c r="R187" i="8"/>
  <c r="Z184" i="8"/>
  <c r="AH181" i="8"/>
  <c r="R179" i="8"/>
  <c r="Z176" i="8"/>
  <c r="AH173" i="8"/>
  <c r="R171" i="8"/>
  <c r="Z168" i="8"/>
  <c r="R164" i="8"/>
  <c r="Z161" i="8"/>
  <c r="AH158" i="8"/>
  <c r="R156" i="8"/>
  <c r="Z153" i="8"/>
  <c r="AH150" i="8"/>
  <c r="R148" i="8"/>
  <c r="Z146" i="8"/>
  <c r="AH145" i="8"/>
  <c r="R145" i="8"/>
  <c r="Z144" i="8"/>
  <c r="AH143" i="8"/>
  <c r="R143" i="8"/>
  <c r="Z142" i="8"/>
  <c r="AH141" i="8"/>
  <c r="R141" i="8"/>
  <c r="Z140" i="8"/>
  <c r="AH139" i="8"/>
  <c r="R139" i="8"/>
  <c r="Z138" i="8"/>
  <c r="AH137" i="8"/>
  <c r="R137" i="8"/>
  <c r="Z136" i="8"/>
  <c r="AH135" i="8"/>
  <c r="R135" i="8"/>
  <c r="Z134" i="8"/>
  <c r="AH133" i="8"/>
  <c r="R133" i="8"/>
  <c r="Z132" i="8"/>
  <c r="AH131" i="8"/>
  <c r="R131" i="8"/>
  <c r="Z130" i="8"/>
  <c r="AH129" i="8"/>
  <c r="R129" i="8"/>
  <c r="Z128" i="8"/>
  <c r="AH127" i="8"/>
  <c r="R127" i="8"/>
  <c r="Z126" i="8"/>
  <c r="AH125" i="8"/>
  <c r="R125" i="8"/>
  <c r="Z124" i="8"/>
  <c r="AH123" i="8"/>
  <c r="R123" i="8"/>
  <c r="Z122" i="8"/>
  <c r="AH121" i="8"/>
  <c r="R121" i="8"/>
  <c r="Z120" i="8"/>
  <c r="AH119" i="8"/>
  <c r="R119" i="8"/>
  <c r="Z118" i="8"/>
  <c r="AH117" i="8"/>
  <c r="R117" i="8"/>
  <c r="Z116" i="8"/>
  <c r="AH115" i="8"/>
  <c r="R115" i="8"/>
  <c r="Z114" i="8"/>
  <c r="AH113" i="8"/>
  <c r="R113" i="8"/>
  <c r="Z112" i="8"/>
  <c r="AH111" i="8"/>
  <c r="R111" i="8"/>
  <c r="Z110" i="8"/>
  <c r="AH109" i="8"/>
  <c r="R109" i="8"/>
  <c r="Z108" i="8"/>
  <c r="AH107" i="8"/>
  <c r="R107" i="8"/>
  <c r="Z106" i="8"/>
  <c r="AH105" i="8"/>
  <c r="R105" i="8"/>
  <c r="Z104" i="8"/>
  <c r="AH103" i="8"/>
  <c r="R103" i="8"/>
  <c r="Z102" i="8"/>
  <c r="AH101" i="8"/>
  <c r="R101" i="8"/>
  <c r="Z100" i="8"/>
  <c r="AH99" i="8"/>
  <c r="R99" i="8"/>
  <c r="Z98" i="8"/>
  <c r="AH97" i="8"/>
  <c r="R97" i="8"/>
  <c r="Z96" i="8"/>
  <c r="AH95" i="8"/>
  <c r="R95" i="8"/>
  <c r="Z94" i="8"/>
  <c r="AH93" i="8"/>
  <c r="R93" i="8"/>
  <c r="Z92" i="8"/>
  <c r="AH91" i="8"/>
  <c r="R91" i="8"/>
  <c r="Z90" i="8"/>
  <c r="AH89" i="8"/>
  <c r="R89" i="8"/>
  <c r="Z88" i="8"/>
  <c r="AH87" i="8"/>
  <c r="R87" i="8"/>
  <c r="Z86" i="8"/>
  <c r="AH85" i="8"/>
  <c r="R85" i="8"/>
  <c r="Z84" i="8"/>
  <c r="AH83" i="8"/>
  <c r="R83" i="8"/>
  <c r="Z82" i="8"/>
  <c r="AH81" i="8"/>
  <c r="R81" i="8"/>
  <c r="Z80" i="8"/>
  <c r="AH79" i="8"/>
  <c r="R79" i="8"/>
  <c r="Z78" i="8"/>
  <c r="AH77" i="8"/>
  <c r="R77" i="8"/>
  <c r="Z76" i="8"/>
  <c r="AH75" i="8"/>
  <c r="R75" i="8"/>
  <c r="AH73" i="8"/>
  <c r="R73" i="8"/>
  <c r="Z72" i="8"/>
  <c r="AH71" i="8"/>
  <c r="R71" i="8"/>
  <c r="Z70" i="8"/>
  <c r="AH69" i="8"/>
  <c r="R69" i="8"/>
  <c r="Z68" i="8"/>
  <c r="AH67" i="8"/>
  <c r="R67" i="8"/>
  <c r="Z66" i="8"/>
  <c r="AH65" i="8"/>
  <c r="R65" i="8"/>
  <c r="Z64" i="8"/>
  <c r="AH63" i="8"/>
  <c r="R63" i="8"/>
  <c r="Z62" i="8"/>
  <c r="AH61" i="8"/>
  <c r="R61" i="8"/>
  <c r="Z60" i="8"/>
  <c r="AH59" i="8"/>
  <c r="R59" i="8"/>
  <c r="Z58" i="8"/>
  <c r="AH57" i="8"/>
  <c r="R57" i="8"/>
  <c r="Z56" i="8"/>
  <c r="AH55" i="8"/>
  <c r="R55" i="8"/>
  <c r="Z54" i="8"/>
  <c r="AH53" i="8"/>
  <c r="R53" i="8"/>
  <c r="Z52" i="8"/>
  <c r="AH51" i="8"/>
  <c r="R51" i="8"/>
  <c r="Z50" i="8"/>
  <c r="AH49" i="8"/>
  <c r="R49" i="8"/>
  <c r="Z48" i="8"/>
  <c r="AH47" i="8"/>
  <c r="R47" i="8"/>
  <c r="Z46" i="8"/>
  <c r="AH45" i="8"/>
  <c r="R45" i="8"/>
  <c r="Z44" i="8"/>
  <c r="AH43" i="8"/>
  <c r="R43" i="8"/>
  <c r="Z42" i="8"/>
  <c r="AH41" i="8"/>
  <c r="R41" i="8"/>
  <c r="Z40" i="8"/>
  <c r="AH39" i="8"/>
  <c r="R39" i="8"/>
  <c r="Z38" i="8"/>
  <c r="AH37" i="8"/>
  <c r="R37" i="8"/>
  <c r="Z36" i="8"/>
  <c r="AH35" i="8"/>
  <c r="R35" i="8"/>
  <c r="Z34" i="8"/>
  <c r="AH33" i="8"/>
  <c r="R33" i="8"/>
  <c r="Z32" i="8"/>
  <c r="AH31" i="8"/>
  <c r="R31" i="8"/>
  <c r="Z30" i="8"/>
  <c r="AH29" i="8"/>
  <c r="R29" i="8"/>
  <c r="Z28" i="8"/>
  <c r="AH27" i="8"/>
  <c r="R27" i="8"/>
  <c r="Z26" i="8"/>
  <c r="AH25" i="8"/>
  <c r="R25" i="8"/>
  <c r="Z24" i="8"/>
  <c r="AH23" i="8"/>
  <c r="R23" i="8"/>
  <c r="Z22" i="8"/>
  <c r="AH21" i="8"/>
  <c r="R21" i="8"/>
  <c r="Z20" i="8"/>
  <c r="AH19" i="8"/>
  <c r="R19" i="8"/>
  <c r="Z18" i="8"/>
  <c r="AH17" i="8"/>
  <c r="R17" i="8"/>
  <c r="Z16" i="8"/>
  <c r="AH15" i="8"/>
  <c r="R15" i="8"/>
  <c r="Z14" i="8"/>
  <c r="AH13" i="8"/>
  <c r="R13" i="8"/>
  <c r="Z12" i="8"/>
  <c r="AH11" i="8"/>
  <c r="R11" i="8"/>
  <c r="Z10" i="8"/>
  <c r="AH9" i="8"/>
  <c r="R9" i="8"/>
  <c r="Z8" i="8"/>
  <c r="AH7" i="8"/>
  <c r="R7" i="8"/>
  <c r="AD406" i="8"/>
  <c r="N365" i="8"/>
  <c r="V322" i="8"/>
  <c r="AD306" i="8"/>
  <c r="N296" i="8"/>
  <c r="V285" i="8"/>
  <c r="AD274" i="8"/>
  <c r="N264" i="8"/>
  <c r="V253" i="8"/>
  <c r="AD242" i="8"/>
  <c r="N232" i="8"/>
  <c r="R228" i="8"/>
  <c r="Z225" i="8"/>
  <c r="AH222" i="8"/>
  <c r="R220" i="8"/>
  <c r="Z218" i="8"/>
  <c r="AH215" i="8"/>
  <c r="R213" i="8"/>
  <c r="Z210" i="8"/>
  <c r="AH207" i="8"/>
  <c r="R205" i="8"/>
  <c r="Z202" i="8"/>
  <c r="AH199" i="8"/>
  <c r="R197" i="8"/>
  <c r="Z194" i="8"/>
  <c r="AH191" i="8"/>
  <c r="R189" i="8"/>
  <c r="Z186" i="8"/>
  <c r="AH183" i="8"/>
  <c r="R181" i="8"/>
  <c r="Z178" i="8"/>
  <c r="AH175" i="8"/>
  <c r="R173" i="8"/>
  <c r="Z170" i="8"/>
  <c r="AH167" i="8"/>
  <c r="Z163" i="8"/>
  <c r="AH160" i="8"/>
  <c r="R158" i="8"/>
  <c r="Z155" i="8"/>
  <c r="AH152" i="8"/>
  <c r="R150" i="8"/>
  <c r="Z147" i="8"/>
  <c r="V146" i="8"/>
  <c r="AD145" i="8"/>
  <c r="N145" i="8"/>
  <c r="V144" i="8"/>
  <c r="AD143" i="8"/>
  <c r="N143" i="8"/>
  <c r="V142" i="8"/>
  <c r="AD141" i="8"/>
  <c r="N141" i="8"/>
  <c r="V140" i="8"/>
  <c r="AD139" i="8"/>
  <c r="N139" i="8"/>
  <c r="V138" i="8"/>
  <c r="AD137" i="8"/>
  <c r="N137" i="8"/>
  <c r="V136" i="8"/>
  <c r="AD135" i="8"/>
  <c r="N135" i="8"/>
  <c r="V134" i="8"/>
  <c r="AD133" i="8"/>
  <c r="N133" i="8"/>
  <c r="V132" i="8"/>
  <c r="AD131" i="8"/>
  <c r="N131" i="8"/>
  <c r="V130" i="8"/>
  <c r="AD129" i="8"/>
  <c r="N129" i="8"/>
  <c r="V128" i="8"/>
  <c r="AD127" i="8"/>
  <c r="N127" i="8"/>
  <c r="V126" i="8"/>
  <c r="AD125" i="8"/>
  <c r="N125" i="8"/>
  <c r="V124" i="8"/>
  <c r="AD123" i="8"/>
  <c r="N123" i="8"/>
  <c r="V122" i="8"/>
  <c r="AD121" i="8"/>
  <c r="N121" i="8"/>
  <c r="V120" i="8"/>
  <c r="AD119" i="8"/>
  <c r="N119" i="8"/>
  <c r="V118" i="8"/>
  <c r="AD117" i="8"/>
  <c r="N117" i="8"/>
  <c r="V116" i="8"/>
  <c r="AD115" i="8"/>
  <c r="N115" i="8"/>
  <c r="V114" i="8"/>
  <c r="AD113" i="8"/>
  <c r="N113" i="8"/>
  <c r="V112" i="8"/>
  <c r="AD111" i="8"/>
  <c r="N111" i="8"/>
  <c r="V110" i="8"/>
  <c r="AD109" i="8"/>
  <c r="N109" i="8"/>
  <c r="V108" i="8"/>
  <c r="AD107" i="8"/>
  <c r="N107" i="8"/>
  <c r="V106" i="8"/>
  <c r="AD105" i="8"/>
  <c r="N105" i="8"/>
  <c r="V104" i="8"/>
  <c r="AD103" i="8"/>
  <c r="N103" i="8"/>
  <c r="V102" i="8"/>
  <c r="AD101" i="8"/>
  <c r="N101" i="8"/>
  <c r="V100" i="8"/>
  <c r="AD99" i="8"/>
  <c r="N99" i="8"/>
  <c r="V98" i="8"/>
  <c r="AD97" i="8"/>
  <c r="N97" i="8"/>
  <c r="V96" i="8"/>
  <c r="AD95" i="8"/>
  <c r="N95" i="8"/>
  <c r="V94" i="8"/>
  <c r="AD93" i="8"/>
  <c r="N93" i="8"/>
  <c r="V92" i="8"/>
  <c r="AD91" i="8"/>
  <c r="N91" i="8"/>
  <c r="V90" i="8"/>
  <c r="AD89" i="8"/>
  <c r="N89" i="8"/>
  <c r="V88" i="8"/>
  <c r="AD87" i="8"/>
  <c r="N87" i="8"/>
  <c r="V86" i="8"/>
  <c r="AD85" i="8"/>
  <c r="N85" i="8"/>
  <c r="V84" i="8"/>
  <c r="AD83" i="8"/>
  <c r="N83" i="8"/>
  <c r="V82" i="8"/>
  <c r="AD81" i="8"/>
  <c r="V80" i="8"/>
  <c r="AD79" i="8"/>
  <c r="N79" i="8"/>
  <c r="V78" i="8"/>
  <c r="AD77" i="8"/>
  <c r="N77" i="8"/>
  <c r="V76" i="8"/>
  <c r="AD75" i="8"/>
  <c r="N75" i="8"/>
  <c r="V74" i="8"/>
  <c r="AD73" i="8"/>
  <c r="N73" i="8"/>
  <c r="V72" i="8"/>
  <c r="AD71" i="8"/>
  <c r="N71" i="8"/>
  <c r="V70" i="8"/>
  <c r="AD69" i="8"/>
  <c r="N69" i="8"/>
  <c r="V68" i="8"/>
  <c r="AD67" i="8"/>
  <c r="N67" i="8"/>
  <c r="V66" i="8"/>
  <c r="AD65" i="8"/>
  <c r="N65" i="8"/>
  <c r="V64" i="8"/>
  <c r="AD63" i="8"/>
  <c r="N63" i="8"/>
  <c r="V62" i="8"/>
  <c r="AD61" i="8"/>
  <c r="N61" i="8"/>
  <c r="V60" i="8"/>
  <c r="AD59" i="8"/>
  <c r="N59" i="8"/>
  <c r="V58" i="8"/>
  <c r="AD57" i="8"/>
  <c r="N57" i="8"/>
  <c r="V56" i="8"/>
  <c r="AD55" i="8"/>
  <c r="N55" i="8"/>
  <c r="V54" i="8"/>
  <c r="AD53" i="8"/>
  <c r="N53" i="8"/>
  <c r="V52" i="8"/>
  <c r="AD51" i="8"/>
  <c r="N51" i="8"/>
  <c r="V50" i="8"/>
  <c r="AD49" i="8"/>
  <c r="N49" i="8"/>
  <c r="V48" i="8"/>
  <c r="AD47" i="8"/>
  <c r="N47" i="8"/>
  <c r="V46" i="8"/>
  <c r="AD45" i="8"/>
  <c r="N45" i="8"/>
  <c r="V44" i="8"/>
  <c r="AD43" i="8"/>
  <c r="N43" i="8"/>
  <c r="V42" i="8"/>
  <c r="AD41" i="8"/>
  <c r="N41" i="8"/>
  <c r="V40" i="8"/>
  <c r="AD39" i="8"/>
  <c r="N39" i="8"/>
  <c r="V38" i="8"/>
  <c r="AD37" i="8"/>
  <c r="N37" i="8"/>
  <c r="V36" i="8"/>
  <c r="AD35" i="8"/>
  <c r="N35" i="8"/>
  <c r="V34" i="8"/>
  <c r="AD33" i="8"/>
  <c r="N33" i="8"/>
  <c r="V32" i="8"/>
  <c r="AD31" i="8"/>
  <c r="N31" i="8"/>
  <c r="V30" i="8"/>
  <c r="AD29" i="8"/>
  <c r="N29" i="8"/>
  <c r="V28" i="8"/>
  <c r="AD27" i="8"/>
  <c r="N27" i="8"/>
  <c r="V26" i="8"/>
  <c r="AD25" i="8"/>
  <c r="N25" i="8"/>
  <c r="V24" i="8"/>
  <c r="AD23" i="8"/>
  <c r="N23" i="8"/>
  <c r="V22" i="8"/>
  <c r="AD21" i="8"/>
  <c r="N21" i="8"/>
  <c r="V20" i="8"/>
  <c r="AD19" i="8"/>
  <c r="N19" i="8"/>
  <c r="V18" i="8"/>
  <c r="AD17" i="8"/>
  <c r="N17" i="8"/>
  <c r="V16" i="8"/>
  <c r="AD15" i="8"/>
  <c r="N15" i="8"/>
  <c r="V14" i="8"/>
  <c r="AD13" i="8"/>
  <c r="N13" i="8"/>
  <c r="V12" i="8"/>
  <c r="AD11" i="8"/>
  <c r="N11" i="8"/>
  <c r="V10" i="8"/>
  <c r="AD9" i="8"/>
  <c r="N9" i="8"/>
  <c r="V8" i="8"/>
  <c r="AD7" i="8"/>
  <c r="N7" i="8"/>
  <c r="N396" i="8"/>
  <c r="V354" i="8"/>
  <c r="AD314" i="8"/>
  <c r="N304" i="8"/>
  <c r="V293" i="8"/>
  <c r="AD282" i="8"/>
  <c r="N272" i="8"/>
  <c r="V261" i="8"/>
  <c r="AD250" i="8"/>
  <c r="N240" i="8"/>
  <c r="R230" i="8"/>
  <c r="Z227" i="8"/>
  <c r="AH224" i="8"/>
  <c r="R222" i="8"/>
  <c r="AH217" i="8"/>
  <c r="R215" i="8"/>
  <c r="Z212" i="8"/>
  <c r="AH209" i="8"/>
  <c r="R207" i="8"/>
  <c r="Z204" i="8"/>
  <c r="AH201" i="8"/>
  <c r="R199" i="8"/>
  <c r="Z196" i="8"/>
  <c r="AH193" i="8"/>
  <c r="R191" i="8"/>
  <c r="Z188" i="8"/>
  <c r="AH185" i="8"/>
  <c r="R183" i="8"/>
  <c r="Z180" i="8"/>
  <c r="AH177" i="8"/>
  <c r="R175" i="8"/>
  <c r="Z172" i="8"/>
  <c r="AH169" i="8"/>
  <c r="R167" i="8"/>
  <c r="Z165" i="8"/>
  <c r="AH162" i="8"/>
  <c r="R160" i="8"/>
  <c r="Z157" i="8"/>
  <c r="AH154" i="8"/>
  <c r="R152" i="8"/>
  <c r="Z149" i="8"/>
  <c r="N147" i="8"/>
  <c r="R146" i="8"/>
  <c r="Z145" i="8"/>
  <c r="AH144" i="8"/>
  <c r="R144" i="8"/>
  <c r="Z143" i="8"/>
  <c r="AH142" i="8"/>
  <c r="R142" i="8"/>
  <c r="Z141" i="8"/>
  <c r="AH140" i="8"/>
  <c r="R140" i="8"/>
  <c r="Z139" i="8"/>
  <c r="AH138" i="8"/>
  <c r="R138" i="8"/>
  <c r="Z137" i="8"/>
  <c r="AH136" i="8"/>
  <c r="R136" i="8"/>
  <c r="Z135" i="8"/>
  <c r="AH134" i="8"/>
  <c r="R134" i="8"/>
  <c r="Z133" i="8"/>
  <c r="AH132" i="8"/>
  <c r="R132" i="8"/>
  <c r="Z131" i="8"/>
  <c r="AH130" i="8"/>
  <c r="R130" i="8"/>
  <c r="Z129" i="8"/>
  <c r="AH128" i="8"/>
  <c r="R128" i="8"/>
  <c r="Z127" i="8"/>
  <c r="AH126" i="8"/>
  <c r="R126" i="8"/>
  <c r="Z125" i="8"/>
  <c r="AH124" i="8"/>
  <c r="R124" i="8"/>
  <c r="Z123" i="8"/>
  <c r="AH122" i="8"/>
  <c r="R122" i="8"/>
  <c r="Z121" i="8"/>
  <c r="AH120" i="8"/>
  <c r="R120" i="8"/>
  <c r="Z119" i="8"/>
  <c r="AH118" i="8"/>
  <c r="R118" i="8"/>
  <c r="Z117" i="8"/>
  <c r="AH116" i="8"/>
  <c r="R116" i="8"/>
  <c r="Z115" i="8"/>
  <c r="AH114" i="8"/>
  <c r="R114" i="8"/>
  <c r="Z113" i="8"/>
  <c r="AH112" i="8"/>
  <c r="R112" i="8"/>
  <c r="Z111" i="8"/>
  <c r="AH110" i="8"/>
  <c r="R110" i="8"/>
  <c r="Z109" i="8"/>
  <c r="AH108" i="8"/>
  <c r="R108" i="8"/>
  <c r="Z107" i="8"/>
  <c r="AH106" i="8"/>
  <c r="R106" i="8"/>
  <c r="Z105" i="8"/>
  <c r="AH104" i="8"/>
  <c r="R104" i="8"/>
  <c r="Z103" i="8"/>
  <c r="AH102" i="8"/>
  <c r="R102" i="8"/>
  <c r="Z101" i="8"/>
  <c r="AH100" i="8"/>
  <c r="R100" i="8"/>
  <c r="Z99" i="8"/>
  <c r="AH98" i="8"/>
  <c r="R98" i="8"/>
  <c r="Z97" i="8"/>
  <c r="AH96" i="8"/>
  <c r="R96" i="8"/>
  <c r="Z95" i="8"/>
  <c r="AH94" i="8"/>
  <c r="R94" i="8"/>
  <c r="Z93" i="8"/>
  <c r="AH92" i="8"/>
  <c r="R92" i="8"/>
  <c r="Z91" i="8"/>
  <c r="AH90" i="8"/>
  <c r="R90" i="8"/>
  <c r="Z89" i="8"/>
  <c r="AH88" i="8"/>
  <c r="R88" i="8"/>
  <c r="Z87" i="8"/>
  <c r="AH86" i="8"/>
  <c r="R86" i="8"/>
  <c r="Z85" i="8"/>
  <c r="AH84" i="8"/>
  <c r="R84" i="8"/>
  <c r="Z83" i="8"/>
  <c r="AH82" i="8"/>
  <c r="R82" i="8"/>
  <c r="Z81" i="8"/>
  <c r="AH80" i="8"/>
  <c r="R80" i="8"/>
  <c r="Z79" i="8"/>
  <c r="AH78" i="8"/>
  <c r="R78" i="8"/>
  <c r="Z77" i="8"/>
  <c r="AH76" i="8"/>
  <c r="R76" i="8"/>
  <c r="Z75" i="8"/>
  <c r="AH74" i="8"/>
  <c r="R74" i="8"/>
  <c r="Z73" i="8"/>
  <c r="AH72" i="8"/>
  <c r="R72" i="8"/>
  <c r="Z71" i="8"/>
  <c r="AH70" i="8"/>
  <c r="R70" i="8"/>
  <c r="Z69" i="8"/>
  <c r="AH68" i="8"/>
  <c r="R68" i="8"/>
  <c r="Z67" i="8"/>
  <c r="AH66" i="8"/>
  <c r="R66" i="8"/>
  <c r="Z65" i="8"/>
  <c r="AH64" i="8"/>
  <c r="R64" i="8"/>
  <c r="Z63" i="8"/>
  <c r="AH62" i="8"/>
  <c r="R62" i="8"/>
  <c r="Z61" i="8"/>
  <c r="AH60" i="8"/>
  <c r="R60" i="8"/>
  <c r="Z59" i="8"/>
  <c r="AH58" i="8"/>
  <c r="R58" i="8"/>
  <c r="Z57" i="8"/>
  <c r="AH56" i="8"/>
  <c r="R56" i="8"/>
  <c r="Z55" i="8"/>
  <c r="AH54" i="8"/>
  <c r="R54" i="8"/>
  <c r="Z53" i="8"/>
  <c r="AH52" i="8"/>
  <c r="R52" i="8"/>
  <c r="Z51" i="8"/>
  <c r="AH50" i="8"/>
  <c r="R50" i="8"/>
  <c r="Z49" i="8"/>
  <c r="AH48" i="8"/>
  <c r="R48" i="8"/>
  <c r="Z47" i="8"/>
  <c r="AH46" i="8"/>
  <c r="R46" i="8"/>
  <c r="Z45" i="8"/>
  <c r="AH44" i="8"/>
  <c r="R44" i="8"/>
  <c r="Z43" i="8"/>
  <c r="AH42" i="8"/>
  <c r="R42" i="8"/>
  <c r="Z41" i="8"/>
  <c r="AH40" i="8"/>
  <c r="R40" i="8"/>
  <c r="Z39" i="8"/>
  <c r="AH38" i="8"/>
  <c r="R38" i="8"/>
  <c r="Z37" i="8"/>
  <c r="AH36" i="8"/>
  <c r="R36" i="8"/>
  <c r="Z35" i="8"/>
  <c r="AH34" i="8"/>
  <c r="R34" i="8"/>
  <c r="Z33" i="8"/>
  <c r="AH32" i="8"/>
  <c r="R32" i="8"/>
  <c r="Z31" i="8"/>
  <c r="AH30" i="8"/>
  <c r="R30" i="8"/>
  <c r="Z29" i="8"/>
  <c r="AH28" i="8"/>
  <c r="R28" i="8"/>
  <c r="Z27" i="8"/>
  <c r="AH26" i="8"/>
  <c r="R26" i="8"/>
  <c r="Z25" i="8"/>
  <c r="AH24" i="8"/>
  <c r="R24" i="8"/>
  <c r="Z23" i="8"/>
  <c r="AH22" i="8"/>
  <c r="R22" i="8"/>
  <c r="Z21" i="8"/>
  <c r="AH20" i="8"/>
  <c r="R20" i="8"/>
  <c r="Z19" i="8"/>
  <c r="AH18" i="8"/>
  <c r="R18" i="8"/>
  <c r="Z17" i="8"/>
  <c r="AH16" i="8"/>
  <c r="R16" i="8"/>
  <c r="Z15" i="8"/>
  <c r="AH14" i="8"/>
  <c r="R14" i="8"/>
  <c r="Z13" i="8"/>
  <c r="AH12" i="8"/>
  <c r="R12" i="8"/>
  <c r="Z11" i="8"/>
  <c r="AH10" i="8"/>
  <c r="R10" i="8"/>
  <c r="Z9" i="8"/>
  <c r="AH8" i="8"/>
  <c r="R8" i="8"/>
  <c r="Z7" i="8"/>
  <c r="V386" i="8"/>
  <c r="AD290" i="8"/>
  <c r="N248" i="8"/>
  <c r="R224" i="8"/>
  <c r="Z214" i="8"/>
  <c r="AH203" i="8"/>
  <c r="R193" i="8"/>
  <c r="Z182" i="8"/>
  <c r="AH171" i="8"/>
  <c r="R162" i="8"/>
  <c r="Z151" i="8"/>
  <c r="V145" i="8"/>
  <c r="AD142" i="8"/>
  <c r="N140" i="8"/>
  <c r="V137" i="8"/>
  <c r="AD134" i="8"/>
  <c r="N132" i="8"/>
  <c r="V129" i="8"/>
  <c r="AD126" i="8"/>
  <c r="N124" i="8"/>
  <c r="V121" i="8"/>
  <c r="AD118" i="8"/>
  <c r="N116" i="8"/>
  <c r="V113" i="8"/>
  <c r="AD110" i="8"/>
  <c r="N108" i="8"/>
  <c r="V105" i="8"/>
  <c r="AD102" i="8"/>
  <c r="N100" i="8"/>
  <c r="V97" i="8"/>
  <c r="AD94" i="8"/>
  <c r="N92" i="8"/>
  <c r="V89" i="8"/>
  <c r="AD86" i="8"/>
  <c r="N84" i="8"/>
  <c r="V81" i="8"/>
  <c r="AD78" i="8"/>
  <c r="V73" i="8"/>
  <c r="AD70" i="8"/>
  <c r="N68" i="8"/>
  <c r="V65" i="8"/>
  <c r="AD62" i="8"/>
  <c r="N60" i="8"/>
  <c r="V57" i="8"/>
  <c r="AD54" i="8"/>
  <c r="N52" i="8"/>
  <c r="V49" i="8"/>
  <c r="AD46" i="8"/>
  <c r="N44" i="8"/>
  <c r="V41" i="8"/>
  <c r="AD38" i="8"/>
  <c r="N36" i="8"/>
  <c r="V33" i="8"/>
  <c r="AD30" i="8"/>
  <c r="N28" i="8"/>
  <c r="V25" i="8"/>
  <c r="AD22" i="8"/>
  <c r="N20" i="8"/>
  <c r="V17" i="8"/>
  <c r="AD14" i="8"/>
  <c r="N12" i="8"/>
  <c r="V9" i="8"/>
  <c r="AD343" i="8"/>
  <c r="N280" i="8"/>
  <c r="V237" i="8"/>
  <c r="Z221" i="8"/>
  <c r="AH211" i="8"/>
  <c r="R201" i="8"/>
  <c r="Z190" i="8"/>
  <c r="AH179" i="8"/>
  <c r="R169" i="8"/>
  <c r="Z159" i="8"/>
  <c r="AH148" i="8"/>
  <c r="AD144" i="8"/>
  <c r="N142" i="8"/>
  <c r="V139" i="8"/>
  <c r="AD136" i="8"/>
  <c r="N134" i="8"/>
  <c r="V131" i="8"/>
  <c r="AD128" i="8"/>
  <c r="N126" i="8"/>
  <c r="V123" i="8"/>
  <c r="AD120" i="8"/>
  <c r="N118" i="8"/>
  <c r="V115" i="8"/>
  <c r="AD112" i="8"/>
  <c r="N110" i="8"/>
  <c r="V107" i="8"/>
  <c r="AD104" i="8"/>
  <c r="N102" i="8"/>
  <c r="V99" i="8"/>
  <c r="AD96" i="8"/>
  <c r="N94" i="8"/>
  <c r="V91" i="8"/>
  <c r="AD88" i="8"/>
  <c r="N86" i="8"/>
  <c r="V83" i="8"/>
  <c r="AD80" i="8"/>
  <c r="N78" i="8"/>
  <c r="V75" i="8"/>
  <c r="AD72" i="8"/>
  <c r="N70" i="8"/>
  <c r="V67" i="8"/>
  <c r="AD64" i="8"/>
  <c r="N62" i="8"/>
  <c r="V59" i="8"/>
  <c r="AD56" i="8"/>
  <c r="N54" i="8"/>
  <c r="V51" i="8"/>
  <c r="AD48" i="8"/>
  <c r="N46" i="8"/>
  <c r="V43" i="8"/>
  <c r="AD40" i="8"/>
  <c r="N38" i="8"/>
  <c r="V35" i="8"/>
  <c r="AD32" i="8"/>
  <c r="N30" i="8"/>
  <c r="V27" i="8"/>
  <c r="AD24" i="8"/>
  <c r="N22" i="8"/>
  <c r="V19" i="8"/>
  <c r="AD16" i="8"/>
  <c r="N14" i="8"/>
  <c r="V11" i="8"/>
  <c r="AD8" i="8"/>
  <c r="N312" i="8"/>
  <c r="V269" i="8"/>
  <c r="Z229" i="8"/>
  <c r="AH219" i="8"/>
  <c r="R209" i="8"/>
  <c r="Z198" i="8"/>
  <c r="AH187" i="8"/>
  <c r="R177" i="8"/>
  <c r="Z166" i="8"/>
  <c r="AH156" i="8"/>
  <c r="AH146" i="8"/>
  <c r="V141" i="8"/>
  <c r="AD138" i="8"/>
  <c r="N136" i="8"/>
  <c r="V133" i="8"/>
  <c r="AD130" i="8"/>
  <c r="N128" i="8"/>
  <c r="V125" i="8"/>
  <c r="AD122" i="8"/>
  <c r="N120" i="8"/>
  <c r="V117" i="8"/>
  <c r="AD114" i="8"/>
  <c r="N112" i="8"/>
  <c r="V109" i="8"/>
  <c r="AD106" i="8"/>
  <c r="N104" i="8"/>
  <c r="V101" i="8"/>
  <c r="AD98" i="8"/>
  <c r="N96" i="8"/>
  <c r="V93" i="8"/>
  <c r="AD90" i="8"/>
  <c r="N88" i="8"/>
  <c r="V85" i="8"/>
  <c r="AD82" i="8"/>
  <c r="N80" i="8"/>
  <c r="V77" i="8"/>
  <c r="AD74" i="8"/>
  <c r="N72" i="8"/>
  <c r="V69" i="8"/>
  <c r="AD66" i="8"/>
  <c r="N64" i="8"/>
  <c r="V61" i="8"/>
  <c r="AD58" i="8"/>
  <c r="N56" i="8"/>
  <c r="V53" i="8"/>
  <c r="AD50" i="8"/>
  <c r="N48" i="8"/>
  <c r="V45" i="8"/>
  <c r="AD42" i="8"/>
  <c r="N40" i="8"/>
  <c r="V37" i="8"/>
  <c r="AD34" i="8"/>
  <c r="N32" i="8"/>
  <c r="V29" i="8"/>
  <c r="AD26" i="8"/>
  <c r="N24" i="8"/>
  <c r="V21" i="8"/>
  <c r="AD18" i="8"/>
  <c r="N16" i="8"/>
  <c r="V13" i="8"/>
  <c r="AD10" i="8"/>
  <c r="N8" i="8"/>
  <c r="V301" i="8"/>
  <c r="Z206" i="8"/>
  <c r="AH164" i="8"/>
  <c r="AD140" i="8"/>
  <c r="N130" i="8"/>
  <c r="V119" i="8"/>
  <c r="AD108" i="8"/>
  <c r="N98" i="8"/>
  <c r="V87" i="8"/>
  <c r="AD76" i="8"/>
  <c r="N66" i="8"/>
  <c r="V55" i="8"/>
  <c r="AD44" i="8"/>
  <c r="N34" i="8"/>
  <c r="V23" i="8"/>
  <c r="AD12" i="8"/>
  <c r="AD258" i="8"/>
  <c r="AH195" i="8"/>
  <c r="R154" i="8"/>
  <c r="N138" i="8"/>
  <c r="V127" i="8"/>
  <c r="AD116" i="8"/>
  <c r="N106" i="8"/>
  <c r="V95" i="8"/>
  <c r="AD84" i="8"/>
  <c r="N74" i="8"/>
  <c r="V63" i="8"/>
  <c r="AD52" i="8"/>
  <c r="N42" i="8"/>
  <c r="V31" i="8"/>
  <c r="AD20" i="8"/>
  <c r="N10" i="8"/>
  <c r="AH226" i="8"/>
  <c r="R185" i="8"/>
  <c r="N146" i="8"/>
  <c r="V135" i="8"/>
  <c r="AD124" i="8"/>
  <c r="N114" i="8"/>
  <c r="V103" i="8"/>
  <c r="AD92" i="8"/>
  <c r="N82" i="8"/>
  <c r="V71" i="8"/>
  <c r="AD60" i="8"/>
  <c r="N50" i="8"/>
  <c r="V39" i="8"/>
  <c r="AD28" i="8"/>
  <c r="N18" i="8"/>
  <c r="V7" i="8"/>
  <c r="R217" i="8"/>
  <c r="N122" i="8"/>
  <c r="V79" i="8"/>
  <c r="AD36" i="8"/>
  <c r="V143" i="8"/>
  <c r="N58" i="8"/>
  <c r="AD132" i="8"/>
  <c r="N90" i="8"/>
  <c r="Z174" i="8"/>
  <c r="V111" i="8"/>
  <c r="AD68" i="8"/>
  <c r="N26" i="8"/>
  <c r="AD100" i="8"/>
  <c r="V15" i="8"/>
  <c r="AH477" i="8"/>
  <c r="V47" i="8"/>
  <c r="R343" i="7"/>
  <c r="R339" i="7"/>
  <c r="R335" i="7"/>
  <c r="R331" i="7"/>
  <c r="R327" i="7"/>
  <c r="R323" i="7"/>
  <c r="R319" i="7"/>
  <c r="R315" i="7"/>
  <c r="R311" i="7"/>
  <c r="R307" i="7"/>
  <c r="R287" i="7"/>
  <c r="R283" i="7"/>
  <c r="R279" i="7"/>
  <c r="R275" i="7"/>
  <c r="R271" i="7"/>
  <c r="R267" i="7"/>
  <c r="R263" i="7"/>
  <c r="R259" i="7"/>
  <c r="R255" i="7"/>
  <c r="R251" i="7"/>
  <c r="R247" i="7"/>
  <c r="R243" i="7"/>
  <c r="R239" i="7"/>
  <c r="R235" i="7"/>
  <c r="R231" i="7"/>
  <c r="R227" i="7"/>
  <c r="R223" i="7"/>
  <c r="R218" i="7"/>
  <c r="R214" i="7"/>
  <c r="R210" i="7"/>
  <c r="R206" i="7"/>
  <c r="R202" i="7"/>
  <c r="R198" i="7"/>
  <c r="R194" i="7"/>
  <c r="R190" i="7"/>
  <c r="R186" i="7"/>
  <c r="R182" i="7"/>
  <c r="R178" i="7"/>
  <c r="R174" i="7"/>
  <c r="R170" i="7"/>
  <c r="R167" i="7"/>
  <c r="R163" i="7"/>
  <c r="R159" i="7"/>
  <c r="R155" i="7"/>
  <c r="R151" i="7"/>
  <c r="R147" i="7"/>
  <c r="R143" i="7"/>
  <c r="R139" i="7"/>
  <c r="R135" i="7"/>
  <c r="R131" i="7"/>
  <c r="R127" i="7"/>
  <c r="R124" i="7"/>
  <c r="R120" i="7"/>
  <c r="R116" i="7"/>
  <c r="R342" i="7"/>
  <c r="R338" i="7"/>
  <c r="R334" i="7"/>
  <c r="R330" i="7"/>
  <c r="R326" i="7"/>
  <c r="R322" i="7"/>
  <c r="R318" i="7"/>
  <c r="R314" i="7"/>
  <c r="R310" i="7"/>
  <c r="R306" i="7"/>
  <c r="R286" i="7"/>
  <c r="R282" i="7"/>
  <c r="R278" i="7"/>
  <c r="R274" i="7"/>
  <c r="R270" i="7"/>
  <c r="R266" i="7"/>
  <c r="R262" i="7"/>
  <c r="R258" i="7"/>
  <c r="R254" i="7"/>
  <c r="R250" i="7"/>
  <c r="R246" i="7"/>
  <c r="R242" i="7"/>
  <c r="R238" i="7"/>
  <c r="R234" i="7"/>
  <c r="R230" i="7"/>
  <c r="R226" i="7"/>
  <c r="R222" i="7"/>
  <c r="R217" i="7"/>
  <c r="R213" i="7"/>
  <c r="R209" i="7"/>
  <c r="R205" i="7"/>
  <c r="R201" i="7"/>
  <c r="R197" i="7"/>
  <c r="R193" i="7"/>
  <c r="R189" i="7"/>
  <c r="R185" i="7"/>
  <c r="R181" i="7"/>
  <c r="R177" i="7"/>
  <c r="R173" i="7"/>
  <c r="R166" i="7"/>
  <c r="R162" i="7"/>
  <c r="R158" i="7"/>
  <c r="R154" i="7"/>
  <c r="R150" i="7"/>
  <c r="R146" i="7"/>
  <c r="R142" i="7"/>
  <c r="R138" i="7"/>
  <c r="R134" i="7"/>
  <c r="R130" i="7"/>
  <c r="R126" i="7"/>
  <c r="R123" i="7"/>
  <c r="R119" i="7"/>
  <c r="R115" i="7"/>
  <c r="R111" i="7"/>
  <c r="R107" i="7"/>
  <c r="R103" i="7"/>
  <c r="R99" i="7"/>
  <c r="R95" i="7"/>
  <c r="R91" i="7"/>
  <c r="R87" i="7"/>
  <c r="R83" i="7"/>
  <c r="R79" i="7"/>
  <c r="R75" i="7"/>
  <c r="R71" i="7"/>
  <c r="R341" i="7"/>
  <c r="R333" i="7"/>
  <c r="R325" i="7"/>
  <c r="R317" i="7"/>
  <c r="R309" i="7"/>
  <c r="R285" i="7"/>
  <c r="R277" i="7"/>
  <c r="R269" i="7"/>
  <c r="R261" i="7"/>
  <c r="R253" i="7"/>
  <c r="R245" i="7"/>
  <c r="R237" i="7"/>
  <c r="R233" i="7"/>
  <c r="R225" i="7"/>
  <c r="R212" i="7"/>
  <c r="R204" i="7"/>
  <c r="R196" i="7"/>
  <c r="R188" i="7"/>
  <c r="R180" i="7"/>
  <c r="R172" i="7"/>
  <c r="R165" i="7"/>
  <c r="R157" i="7"/>
  <c r="R149" i="7"/>
  <c r="R141" i="7"/>
  <c r="R133" i="7"/>
  <c r="R125" i="7"/>
  <c r="R118" i="7"/>
  <c r="R112" i="7"/>
  <c r="R106" i="7"/>
  <c r="R101" i="7"/>
  <c r="R96" i="7"/>
  <c r="R90" i="7"/>
  <c r="R85" i="7"/>
  <c r="R80" i="7"/>
  <c r="R74" i="7"/>
  <c r="R69" i="7"/>
  <c r="R65" i="7"/>
  <c r="R61" i="7"/>
  <c r="R57" i="7"/>
  <c r="R53" i="7"/>
  <c r="R49" i="7"/>
  <c r="R45" i="7"/>
  <c r="R41" i="7"/>
  <c r="R37" i="7"/>
  <c r="R33" i="7"/>
  <c r="R29" i="7"/>
  <c r="R25" i="7"/>
  <c r="R21" i="7"/>
  <c r="R17" i="7"/>
  <c r="R13" i="7"/>
  <c r="R9" i="7"/>
  <c r="R265" i="7"/>
  <c r="R257" i="7"/>
  <c r="R241" i="7"/>
  <c r="R229" i="7"/>
  <c r="R208" i="7"/>
  <c r="R192" i="7"/>
  <c r="R176" i="7"/>
  <c r="R161" i="7"/>
  <c r="R145" i="7"/>
  <c r="R129" i="7"/>
  <c r="R109" i="7"/>
  <c r="R104" i="7"/>
  <c r="R93" i="7"/>
  <c r="R82" i="7"/>
  <c r="R77" i="7"/>
  <c r="R67" i="7"/>
  <c r="R59" i="7"/>
  <c r="R47" i="7"/>
  <c r="R340" i="7"/>
  <c r="R332" i="7"/>
  <c r="R324" i="7"/>
  <c r="R316" i="7"/>
  <c r="R308" i="7"/>
  <c r="R284" i="7"/>
  <c r="R276" i="7"/>
  <c r="R268" i="7"/>
  <c r="R260" i="7"/>
  <c r="R252" i="7"/>
  <c r="R244" i="7"/>
  <c r="R232" i="7"/>
  <c r="R224" i="7"/>
  <c r="R219" i="7"/>
  <c r="R211" i="7"/>
  <c r="R203" i="7"/>
  <c r="R195" i="7"/>
  <c r="R187" i="7"/>
  <c r="R179" i="7"/>
  <c r="R171" i="7"/>
  <c r="R164" i="7"/>
  <c r="R156" i="7"/>
  <c r="R148" i="7"/>
  <c r="R140" i="7"/>
  <c r="R132" i="7"/>
  <c r="R117" i="7"/>
  <c r="R110" i="7"/>
  <c r="R105" i="7"/>
  <c r="R100" i="7"/>
  <c r="R94" i="7"/>
  <c r="R89" i="7"/>
  <c r="R84" i="7"/>
  <c r="R78" i="7"/>
  <c r="R73" i="7"/>
  <c r="R68" i="7"/>
  <c r="R64" i="7"/>
  <c r="R60" i="7"/>
  <c r="R56" i="7"/>
  <c r="R52" i="7"/>
  <c r="R48" i="7"/>
  <c r="R44" i="7"/>
  <c r="R40" i="7"/>
  <c r="R36" i="7"/>
  <c r="R32" i="7"/>
  <c r="R28" i="7"/>
  <c r="R24" i="7"/>
  <c r="R20" i="7"/>
  <c r="R16" i="7"/>
  <c r="R12" i="7"/>
  <c r="R8" i="7"/>
  <c r="R337" i="7"/>
  <c r="R329" i="7"/>
  <c r="R321" i="7"/>
  <c r="R313" i="7"/>
  <c r="R305" i="7"/>
  <c r="R281" i="7"/>
  <c r="R273" i="7"/>
  <c r="R249" i="7"/>
  <c r="R221" i="7"/>
  <c r="R216" i="7"/>
  <c r="R200" i="7"/>
  <c r="R184" i="7"/>
  <c r="R169" i="7"/>
  <c r="R153" i="7"/>
  <c r="R137" i="7"/>
  <c r="R122" i="7"/>
  <c r="R114" i="7"/>
  <c r="R98" i="7"/>
  <c r="R88" i="7"/>
  <c r="R72" i="7"/>
  <c r="R63" i="7"/>
  <c r="R55" i="7"/>
  <c r="R51" i="7"/>
  <c r="R312" i="7"/>
  <c r="R280" i="7"/>
  <c r="R248" i="7"/>
  <c r="R220" i="7"/>
  <c r="R191" i="7"/>
  <c r="R160" i="7"/>
  <c r="R128" i="7"/>
  <c r="R113" i="7"/>
  <c r="R92" i="7"/>
  <c r="R70" i="7"/>
  <c r="R54" i="7"/>
  <c r="R42" i="7"/>
  <c r="R34" i="7"/>
  <c r="R26" i="7"/>
  <c r="R18" i="7"/>
  <c r="R10" i="7"/>
  <c r="R236" i="7"/>
  <c r="R144" i="7"/>
  <c r="R102" i="7"/>
  <c r="R62" i="7"/>
  <c r="R38" i="7"/>
  <c r="R22" i="7"/>
  <c r="R320" i="7"/>
  <c r="R256" i="7"/>
  <c r="R228" i="7"/>
  <c r="R168" i="7"/>
  <c r="R121" i="7"/>
  <c r="R76" i="7"/>
  <c r="R43" i="7"/>
  <c r="R27" i="7"/>
  <c r="R336" i="7"/>
  <c r="R272" i="7"/>
  <c r="R240" i="7"/>
  <c r="R215" i="7"/>
  <c r="R183" i="7"/>
  <c r="R152" i="7"/>
  <c r="R108" i="7"/>
  <c r="R86" i="7"/>
  <c r="R66" i="7"/>
  <c r="R50" i="7"/>
  <c r="R39" i="7"/>
  <c r="R31" i="7"/>
  <c r="R23" i="7"/>
  <c r="R15" i="7"/>
  <c r="R328" i="7"/>
  <c r="R264" i="7"/>
  <c r="R207" i="7"/>
  <c r="R175" i="7"/>
  <c r="R81" i="7"/>
  <c r="R46" i="7"/>
  <c r="R30" i="7"/>
  <c r="R14" i="7"/>
  <c r="R199" i="7"/>
  <c r="R136" i="7"/>
  <c r="R97" i="7"/>
  <c r="R58" i="7"/>
  <c r="R35" i="7"/>
  <c r="R19" i="7"/>
  <c r="R11" i="7"/>
  <c r="AH342" i="7"/>
  <c r="AH340" i="7"/>
  <c r="AH338" i="7"/>
  <c r="AH336" i="7"/>
  <c r="AH334" i="7"/>
  <c r="AH332" i="7"/>
  <c r="AH330" i="7"/>
  <c r="AH328" i="7"/>
  <c r="AH326" i="7"/>
  <c r="AH324" i="7"/>
  <c r="AH322" i="7"/>
  <c r="AH320" i="7"/>
  <c r="AH318" i="7"/>
  <c r="AH316" i="7"/>
  <c r="AH314" i="7"/>
  <c r="AH312" i="7"/>
  <c r="AH310" i="7"/>
  <c r="AH308" i="7"/>
  <c r="AH306" i="7"/>
  <c r="AH304" i="7"/>
  <c r="AH302" i="7"/>
  <c r="AH300" i="7"/>
  <c r="AH298" i="7"/>
  <c r="AH296" i="7"/>
  <c r="AH294" i="7"/>
  <c r="AH292" i="7"/>
  <c r="AH290" i="7"/>
  <c r="AH288" i="7"/>
  <c r="AH286" i="7"/>
  <c r="AH284" i="7"/>
  <c r="AH282" i="7"/>
  <c r="AH280" i="7"/>
  <c r="AH278" i="7"/>
  <c r="AH276" i="7"/>
  <c r="AH274" i="7"/>
  <c r="AH272" i="7"/>
  <c r="AH270" i="7"/>
  <c r="AH268" i="7"/>
  <c r="AH266" i="7"/>
  <c r="AH264" i="7"/>
  <c r="AH262" i="7"/>
  <c r="AH260" i="7"/>
  <c r="AH258" i="7"/>
  <c r="AH256" i="7"/>
  <c r="AH252" i="7"/>
  <c r="AH250" i="7"/>
  <c r="AH248" i="7"/>
  <c r="AH246" i="7"/>
  <c r="AH242" i="7"/>
  <c r="AH238" i="7"/>
  <c r="AH236" i="7"/>
  <c r="AH234" i="7"/>
  <c r="AH232" i="7"/>
  <c r="AH230" i="7"/>
  <c r="AH228" i="7"/>
  <c r="AH226" i="7"/>
  <c r="AH224" i="7"/>
  <c r="AH222" i="7"/>
  <c r="AH220" i="7"/>
  <c r="AH219" i="7"/>
  <c r="AH217" i="7"/>
  <c r="AH215" i="7"/>
  <c r="AH213" i="7"/>
  <c r="AH211" i="7"/>
  <c r="AH209" i="7"/>
  <c r="AH207" i="7"/>
  <c r="AH205" i="7"/>
  <c r="AH203" i="7"/>
  <c r="AH201" i="7"/>
  <c r="AH199" i="7"/>
  <c r="AH197" i="7"/>
  <c r="AH195" i="7"/>
  <c r="AH193" i="7"/>
  <c r="AH191" i="7"/>
  <c r="AH189" i="7"/>
  <c r="AH187" i="7"/>
  <c r="AH185" i="7"/>
  <c r="AH183" i="7"/>
  <c r="AH181" i="7"/>
  <c r="AH179" i="7"/>
  <c r="AH177" i="7"/>
  <c r="AH175" i="7"/>
  <c r="AD342" i="7"/>
  <c r="AD340" i="7"/>
  <c r="AD338" i="7"/>
  <c r="AD336" i="7"/>
  <c r="AD334" i="7"/>
  <c r="AD332" i="7"/>
  <c r="AD330" i="7"/>
  <c r="AD328" i="7"/>
  <c r="AD326" i="7"/>
  <c r="AD324" i="7"/>
  <c r="AD322" i="7"/>
  <c r="AD320" i="7"/>
  <c r="AD318" i="7"/>
  <c r="AD316" i="7"/>
  <c r="AD312" i="7"/>
  <c r="AD310" i="7"/>
  <c r="AD308" i="7"/>
  <c r="AD302" i="7"/>
  <c r="AD300" i="7"/>
  <c r="AD298" i="7"/>
  <c r="AD296" i="7"/>
  <c r="AD294" i="7"/>
  <c r="AD292" i="7"/>
  <c r="AD290" i="7"/>
  <c r="AD288" i="7"/>
  <c r="AD286" i="7"/>
  <c r="AD284" i="7"/>
  <c r="AD282" i="7"/>
  <c r="AD280" i="7"/>
  <c r="AD278" i="7"/>
  <c r="AD276" i="7"/>
  <c r="AD274" i="7"/>
  <c r="AD272" i="7"/>
  <c r="AD270" i="7"/>
  <c r="AD268" i="7"/>
  <c r="AD266" i="7"/>
  <c r="AD264" i="7"/>
  <c r="AD262" i="7"/>
  <c r="AD260" i="7"/>
  <c r="AD256" i="7"/>
  <c r="AD252" i="7"/>
  <c r="AD250" i="7"/>
  <c r="AD248" i="7"/>
  <c r="AD246" i="7"/>
  <c r="AD244" i="7"/>
  <c r="AD242" i="7"/>
  <c r="AD238" i="7"/>
  <c r="AD236" i="7"/>
  <c r="AD234" i="7"/>
  <c r="AD232" i="7"/>
  <c r="AD230" i="7"/>
  <c r="AD228" i="7"/>
  <c r="AD226" i="7"/>
  <c r="AD224" i="7"/>
  <c r="AD222" i="7"/>
  <c r="AD220" i="7"/>
  <c r="AD219" i="7"/>
  <c r="AD217" i="7"/>
  <c r="AD215" i="7"/>
  <c r="AD213" i="7"/>
  <c r="AD211" i="7"/>
  <c r="AD209" i="7"/>
  <c r="AD207" i="7"/>
  <c r="AD205" i="7"/>
  <c r="AD203" i="7"/>
  <c r="AD201" i="7"/>
  <c r="AD199" i="7"/>
  <c r="AD197" i="7"/>
  <c r="AD195" i="7"/>
  <c r="AD193" i="7"/>
  <c r="AD187" i="7"/>
  <c r="AD185" i="7"/>
  <c r="AD183" i="7"/>
  <c r="AD181" i="7"/>
  <c r="AD179" i="7"/>
  <c r="AD177" i="7"/>
  <c r="AD175" i="7"/>
  <c r="AH343" i="7"/>
  <c r="AH341" i="7"/>
  <c r="AH339" i="7"/>
  <c r="AH337" i="7"/>
  <c r="AH335" i="7"/>
  <c r="AH333" i="7"/>
  <c r="AH331" i="7"/>
  <c r="AH329" i="7"/>
  <c r="AH327" i="7"/>
  <c r="AH325" i="7"/>
  <c r="AH323" i="7"/>
  <c r="AH321" i="7"/>
  <c r="AH319" i="7"/>
  <c r="AH317" i="7"/>
  <c r="AH315" i="7"/>
  <c r="AH313" i="7"/>
  <c r="AH311" i="7"/>
  <c r="AH309" i="7"/>
  <c r="AH307" i="7"/>
  <c r="AH305" i="7"/>
  <c r="AH303" i="7"/>
  <c r="AH301" i="7"/>
  <c r="AH299" i="7"/>
  <c r="AH297" i="7"/>
  <c r="AH295" i="7"/>
  <c r="AH293" i="7"/>
  <c r="AH291" i="7"/>
  <c r="AH289" i="7"/>
  <c r="AH287" i="7"/>
  <c r="AH285" i="7"/>
  <c r="AH283" i="7"/>
  <c r="AH281" i="7"/>
  <c r="AH279" i="7"/>
  <c r="AH277" i="7"/>
  <c r="AH275" i="7"/>
  <c r="AH273" i="7"/>
  <c r="AH271" i="7"/>
  <c r="AH269" i="7"/>
  <c r="AH267" i="7"/>
  <c r="AH265" i="7"/>
  <c r="AH263" i="7"/>
  <c r="AH261" i="7"/>
  <c r="AH259" i="7"/>
  <c r="AH257" i="7"/>
  <c r="AH255" i="7"/>
  <c r="AH253" i="7"/>
  <c r="AH251" i="7"/>
  <c r="AH247" i="7"/>
  <c r="AH245" i="7"/>
  <c r="AH241" i="7"/>
  <c r="AH237" i="7"/>
  <c r="AH235" i="7"/>
  <c r="AH233" i="7"/>
  <c r="AH231" i="7"/>
  <c r="AH229" i="7"/>
  <c r="AH227" i="7"/>
  <c r="AH225" i="7"/>
  <c r="AH223" i="7"/>
  <c r="AH221" i="7"/>
  <c r="AH218" i="7"/>
  <c r="AH216" i="7"/>
  <c r="AH214" i="7"/>
  <c r="AH212" i="7"/>
  <c r="AH210" i="7"/>
  <c r="AH208" i="7"/>
  <c r="AH206" i="7"/>
  <c r="AH204" i="7"/>
  <c r="AH202" i="7"/>
  <c r="AH200" i="7"/>
  <c r="AH198" i="7"/>
  <c r="AH196" i="7"/>
  <c r="AH194" i="7"/>
  <c r="AH192" i="7"/>
  <c r="AH190" i="7"/>
  <c r="AH188" i="7"/>
  <c r="AH186" i="7"/>
  <c r="AH184" i="7"/>
  <c r="AH182" i="7"/>
  <c r="AH180" i="7"/>
  <c r="AH178" i="7"/>
  <c r="AH176" i="7"/>
  <c r="AH174" i="7"/>
  <c r="AD343" i="7"/>
  <c r="AD335" i="7"/>
  <c r="AD327" i="7"/>
  <c r="AD319" i="7"/>
  <c r="AD311" i="7"/>
  <c r="AD295" i="7"/>
  <c r="AD287" i="7"/>
  <c r="AD279" i="7"/>
  <c r="AD271" i="7"/>
  <c r="AD263" i="7"/>
  <c r="AD255" i="7"/>
  <c r="AD247" i="7"/>
  <c r="AD235" i="7"/>
  <c r="AD227" i="7"/>
  <c r="AD214" i="7"/>
  <c r="AD206" i="7"/>
  <c r="AD198" i="7"/>
  <c r="AD190" i="7"/>
  <c r="AD174" i="7"/>
  <c r="AD172" i="7"/>
  <c r="AD170" i="7"/>
  <c r="AD169" i="7"/>
  <c r="AD167" i="7"/>
  <c r="AD165" i="7"/>
  <c r="AD163" i="7"/>
  <c r="AD161" i="7"/>
  <c r="AD159" i="7"/>
  <c r="AD155" i="7"/>
  <c r="AD153" i="7"/>
  <c r="AD151" i="7"/>
  <c r="AD149" i="7"/>
  <c r="AD147" i="7"/>
  <c r="AD145" i="7"/>
  <c r="AD143" i="7"/>
  <c r="AD141" i="7"/>
  <c r="AD139" i="7"/>
  <c r="AD137" i="7"/>
  <c r="AD135" i="7"/>
  <c r="AD133" i="7"/>
  <c r="AD131" i="7"/>
  <c r="AD129" i="7"/>
  <c r="AD127" i="7"/>
  <c r="AD125" i="7"/>
  <c r="AD124" i="7"/>
  <c r="AD122" i="7"/>
  <c r="AD120" i="7"/>
  <c r="AD118" i="7"/>
  <c r="AD116" i="7"/>
  <c r="AD114" i="7"/>
  <c r="AD112" i="7"/>
  <c r="AD110" i="7"/>
  <c r="AD108" i="7"/>
  <c r="AD106" i="7"/>
  <c r="AD104" i="7"/>
  <c r="AD102" i="7"/>
  <c r="AD100" i="7"/>
  <c r="AD98" i="7"/>
  <c r="AD96" i="7"/>
  <c r="AD94" i="7"/>
  <c r="AD92" i="7"/>
  <c r="AD90" i="7"/>
  <c r="AD88" i="7"/>
  <c r="AD86" i="7"/>
  <c r="AD84" i="7"/>
  <c r="AD82" i="7"/>
  <c r="AD80" i="7"/>
  <c r="AD78" i="7"/>
  <c r="AD76" i="7"/>
  <c r="AD74" i="7"/>
  <c r="AD72" i="7"/>
  <c r="AD70" i="7"/>
  <c r="AD68" i="7"/>
  <c r="AD66" i="7"/>
  <c r="AD64" i="7"/>
  <c r="AD62" i="7"/>
  <c r="AD60" i="7"/>
  <c r="AD58" i="7"/>
  <c r="AD56" i="7"/>
  <c r="AD52" i="7"/>
  <c r="AD50" i="7"/>
  <c r="AD48" i="7"/>
  <c r="AD46" i="7"/>
  <c r="AD44" i="7"/>
  <c r="AD42" i="7"/>
  <c r="AD40" i="7"/>
  <c r="AD38" i="7"/>
  <c r="AD36" i="7"/>
  <c r="AD34" i="7"/>
  <c r="AD32" i="7"/>
  <c r="AD30" i="7"/>
  <c r="AD28" i="7"/>
  <c r="AD26" i="7"/>
  <c r="AD24" i="7"/>
  <c r="AD22" i="7"/>
  <c r="AD20" i="7"/>
  <c r="AD18" i="7"/>
  <c r="AD16" i="7"/>
  <c r="AD14" i="7"/>
  <c r="AD12" i="7"/>
  <c r="AD10" i="7"/>
  <c r="AD8" i="7"/>
  <c r="Z342" i="7"/>
  <c r="Z338" i="7"/>
  <c r="Z334" i="7"/>
  <c r="Z330" i="7"/>
  <c r="Z326" i="7"/>
  <c r="Z322" i="7"/>
  <c r="Z318" i="7"/>
  <c r="Z314" i="7"/>
  <c r="Z310" i="7"/>
  <c r="Z306" i="7"/>
  <c r="Z302" i="7"/>
  <c r="Z298" i="7"/>
  <c r="Z294" i="7"/>
  <c r="Z290" i="7"/>
  <c r="Z286" i="7"/>
  <c r="Z282" i="7"/>
  <c r="Z278" i="7"/>
  <c r="Z274" i="7"/>
  <c r="Z270" i="7"/>
  <c r="Z266" i="7"/>
  <c r="Z262" i="7"/>
  <c r="Z258" i="7"/>
  <c r="Z254" i="7"/>
  <c r="Z250" i="7"/>
  <c r="Z246" i="7"/>
  <c r="Z242" i="7"/>
  <c r="Z238" i="7"/>
  <c r="Z234" i="7"/>
  <c r="Z230" i="7"/>
  <c r="Z226" i="7"/>
  <c r="Z222" i="7"/>
  <c r="Z217" i="7"/>
  <c r="Z213" i="7"/>
  <c r="Z209" i="7"/>
  <c r="Z205" i="7"/>
  <c r="Z201" i="7"/>
  <c r="Z197" i="7"/>
  <c r="Z193" i="7"/>
  <c r="Z189" i="7"/>
  <c r="Z185" i="7"/>
  <c r="Z181" i="7"/>
  <c r="Z177" i="7"/>
  <c r="Z173" i="7"/>
  <c r="Z166" i="7"/>
  <c r="Z162" i="7"/>
  <c r="Z158" i="7"/>
  <c r="Z154" i="7"/>
  <c r="Z150" i="7"/>
  <c r="Z146" i="7"/>
  <c r="Z142" i="7"/>
  <c r="Z138" i="7"/>
  <c r="Z134" i="7"/>
  <c r="Z130" i="7"/>
  <c r="Z126" i="7"/>
  <c r="Z123" i="7"/>
  <c r="Z119" i="7"/>
  <c r="Z115" i="7"/>
  <c r="Z111" i="7"/>
  <c r="Z107" i="7"/>
  <c r="Z103" i="7"/>
  <c r="Z99" i="7"/>
  <c r="Z95" i="7"/>
  <c r="Z91" i="7"/>
  <c r="Z87" i="7"/>
  <c r="Z83" i="7"/>
  <c r="Z79" i="7"/>
  <c r="Z75" i="7"/>
  <c r="Z71" i="7"/>
  <c r="Z67" i="7"/>
  <c r="Z63" i="7"/>
  <c r="Z59" i="7"/>
  <c r="Z55" i="7"/>
  <c r="Z51" i="7"/>
  <c r="Z47" i="7"/>
  <c r="Z43" i="7"/>
  <c r="Z39" i="7"/>
  <c r="Z35" i="7"/>
  <c r="Z31" i="7"/>
  <c r="Z27" i="7"/>
  <c r="Z23" i="7"/>
  <c r="Z19" i="7"/>
  <c r="Z15" i="7"/>
  <c r="Z11" i="7"/>
  <c r="Z7" i="7"/>
  <c r="N343" i="7"/>
  <c r="N342" i="7"/>
  <c r="N341" i="7"/>
  <c r="N340" i="7"/>
  <c r="N339" i="7"/>
  <c r="N338" i="7"/>
  <c r="N337" i="7"/>
  <c r="N336" i="7"/>
  <c r="N335" i="7"/>
  <c r="N334" i="7"/>
  <c r="N333" i="7"/>
  <c r="N332" i="7"/>
  <c r="N331" i="7"/>
  <c r="N330" i="7"/>
  <c r="N329" i="7"/>
  <c r="N328" i="7"/>
  <c r="N327" i="7"/>
  <c r="N326" i="7"/>
  <c r="N325" i="7"/>
  <c r="N324" i="7"/>
  <c r="N323" i="7"/>
  <c r="N322" i="7"/>
  <c r="N321" i="7"/>
  <c r="N320" i="7"/>
  <c r="N319" i="7"/>
  <c r="N318" i="7"/>
  <c r="N317" i="7"/>
  <c r="N316" i="7"/>
  <c r="N315" i="7"/>
  <c r="N314" i="7"/>
  <c r="N313" i="7"/>
  <c r="N312" i="7"/>
  <c r="N311" i="7"/>
  <c r="N310" i="7"/>
  <c r="N309" i="7"/>
  <c r="N308" i="7"/>
  <c r="N307" i="7"/>
  <c r="N306" i="7"/>
  <c r="N305" i="7"/>
  <c r="N304" i="7"/>
  <c r="N303" i="7"/>
  <c r="N302" i="7"/>
  <c r="N301" i="7"/>
  <c r="N300" i="7"/>
  <c r="N299" i="7"/>
  <c r="N298" i="7"/>
  <c r="N297" i="7"/>
  <c r="N296" i="7"/>
  <c r="N295" i="7"/>
  <c r="N294" i="7"/>
  <c r="N293" i="7"/>
  <c r="N292" i="7"/>
  <c r="N291" i="7"/>
  <c r="N290" i="7"/>
  <c r="N289" i="7"/>
  <c r="N288" i="7"/>
  <c r="N287" i="7"/>
  <c r="N286" i="7"/>
  <c r="N285" i="7"/>
  <c r="N284" i="7"/>
  <c r="N283" i="7"/>
  <c r="N282" i="7"/>
  <c r="N281" i="7"/>
  <c r="N280" i="7"/>
  <c r="N279" i="7"/>
  <c r="N278" i="7"/>
  <c r="N277" i="7"/>
  <c r="N276" i="7"/>
  <c r="N275" i="7"/>
  <c r="N274" i="7"/>
  <c r="N273" i="7"/>
  <c r="N272" i="7"/>
  <c r="AD341" i="7"/>
  <c r="AD333" i="7"/>
  <c r="AD325" i="7"/>
  <c r="AD317" i="7"/>
  <c r="AD309" i="7"/>
  <c r="AD293" i="7"/>
  <c r="AD285" i="7"/>
  <c r="AD277" i="7"/>
  <c r="AD269" i="7"/>
  <c r="AD261" i="7"/>
  <c r="AD253" i="7"/>
  <c r="AD245" i="7"/>
  <c r="AD237" i="7"/>
  <c r="AD233" i="7"/>
  <c r="AD225" i="7"/>
  <c r="AD212" i="7"/>
  <c r="AD204" i="7"/>
  <c r="AD196" i="7"/>
  <c r="AD188" i="7"/>
  <c r="AD180" i="7"/>
  <c r="AH173" i="7"/>
  <c r="AH171" i="7"/>
  <c r="AH168" i="7"/>
  <c r="AH166" i="7"/>
  <c r="AH164" i="7"/>
  <c r="AH162" i="7"/>
  <c r="AH160" i="7"/>
  <c r="AH158" i="7"/>
  <c r="AH156" i="7"/>
  <c r="AH154" i="7"/>
  <c r="AH152" i="7"/>
  <c r="AH150" i="7"/>
  <c r="AH148" i="7"/>
  <c r="AH146" i="7"/>
  <c r="AH144" i="7"/>
  <c r="AH142" i="7"/>
  <c r="AH140" i="7"/>
  <c r="AH138" i="7"/>
  <c r="AH136" i="7"/>
  <c r="AH134" i="7"/>
  <c r="AH132" i="7"/>
  <c r="AH130" i="7"/>
  <c r="AH128" i="7"/>
  <c r="AH126" i="7"/>
  <c r="AH123" i="7"/>
  <c r="AH121" i="7"/>
  <c r="AH119" i="7"/>
  <c r="AH117" i="7"/>
  <c r="AH115" i="7"/>
  <c r="AH113" i="7"/>
  <c r="AH111" i="7"/>
  <c r="AH109" i="7"/>
  <c r="AH107" i="7"/>
  <c r="AH105" i="7"/>
  <c r="AH103" i="7"/>
  <c r="AH101" i="7"/>
  <c r="AH99" i="7"/>
  <c r="AH97" i="7"/>
  <c r="AH95" i="7"/>
  <c r="AH93" i="7"/>
  <c r="AH91" i="7"/>
  <c r="AH89" i="7"/>
  <c r="AH87" i="7"/>
  <c r="AH85" i="7"/>
  <c r="AH83" i="7"/>
  <c r="AH81" i="7"/>
  <c r="AH79" i="7"/>
  <c r="AH77" i="7"/>
  <c r="AH75" i="7"/>
  <c r="AH73" i="7"/>
  <c r="AH71" i="7"/>
  <c r="AH69" i="7"/>
  <c r="AH67" i="7"/>
  <c r="AH65" i="7"/>
  <c r="AH63" i="7"/>
  <c r="AH61" i="7"/>
  <c r="AH59" i="7"/>
  <c r="AH57" i="7"/>
  <c r="AH51" i="7"/>
  <c r="AH49" i="7"/>
  <c r="AH47" i="7"/>
  <c r="AH45" i="7"/>
  <c r="AH43" i="7"/>
  <c r="AH41" i="7"/>
  <c r="AH39" i="7"/>
  <c r="AH37" i="7"/>
  <c r="AH35" i="7"/>
  <c r="AH33" i="7"/>
  <c r="AH31" i="7"/>
  <c r="AH29" i="7"/>
  <c r="AH27" i="7"/>
  <c r="AH25" i="7"/>
  <c r="AH23" i="7"/>
  <c r="AH21" i="7"/>
  <c r="AH19" i="7"/>
  <c r="AH17" i="7"/>
  <c r="AH15" i="7"/>
  <c r="AH13" i="7"/>
  <c r="AH11" i="7"/>
  <c r="AH9" i="7"/>
  <c r="AH7" i="7"/>
  <c r="Z341" i="7"/>
  <c r="Z337" i="7"/>
  <c r="Z333" i="7"/>
  <c r="Z329" i="7"/>
  <c r="Z325" i="7"/>
  <c r="Z321" i="7"/>
  <c r="Z317" i="7"/>
  <c r="Z313" i="7"/>
  <c r="Z309" i="7"/>
  <c r="Z305" i="7"/>
  <c r="Z301" i="7"/>
  <c r="Z297" i="7"/>
  <c r="Z293" i="7"/>
  <c r="Z289" i="7"/>
  <c r="Z285" i="7"/>
  <c r="Z281" i="7"/>
  <c r="Z277" i="7"/>
  <c r="Z273" i="7"/>
  <c r="Z269" i="7"/>
  <c r="Z265" i="7"/>
  <c r="Z261" i="7"/>
  <c r="Z257" i="7"/>
  <c r="Z253" i="7"/>
  <c r="Z249" i="7"/>
  <c r="Z245" i="7"/>
  <c r="Z241" i="7"/>
  <c r="Z237" i="7"/>
  <c r="Z233" i="7"/>
  <c r="Z229" i="7"/>
  <c r="Z225" i="7"/>
  <c r="Z221" i="7"/>
  <c r="Z216" i="7"/>
  <c r="Z212" i="7"/>
  <c r="Z208" i="7"/>
  <c r="Z204" i="7"/>
  <c r="Z200" i="7"/>
  <c r="Z196" i="7"/>
  <c r="Z192" i="7"/>
  <c r="Z188" i="7"/>
  <c r="Z184" i="7"/>
  <c r="Z180" i="7"/>
  <c r="Z176" i="7"/>
  <c r="Z172" i="7"/>
  <c r="Z169" i="7"/>
  <c r="Z165" i="7"/>
  <c r="Z161" i="7"/>
  <c r="Z157" i="7"/>
  <c r="Z153" i="7"/>
  <c r="Z149" i="7"/>
  <c r="Z145" i="7"/>
  <c r="Z141" i="7"/>
  <c r="Z137" i="7"/>
  <c r="Z133" i="7"/>
  <c r="Z129" i="7"/>
  <c r="Z125" i="7"/>
  <c r="Z122" i="7"/>
  <c r="Z118" i="7"/>
  <c r="Z114" i="7"/>
  <c r="Z110" i="7"/>
  <c r="Z106" i="7"/>
  <c r="Z102" i="7"/>
  <c r="Z98" i="7"/>
  <c r="Z94" i="7"/>
  <c r="Z90" i="7"/>
  <c r="Z86" i="7"/>
  <c r="Z82" i="7"/>
  <c r="Z78" i="7"/>
  <c r="Z74" i="7"/>
  <c r="Z70" i="7"/>
  <c r="Z66" i="7"/>
  <c r="Z62" i="7"/>
  <c r="Z58" i="7"/>
  <c r="Z54" i="7"/>
  <c r="Z50" i="7"/>
  <c r="Z46" i="7"/>
  <c r="Z42" i="7"/>
  <c r="Z38" i="7"/>
  <c r="Z34" i="7"/>
  <c r="Z30" i="7"/>
  <c r="Z26" i="7"/>
  <c r="Z22" i="7"/>
  <c r="Z18" i="7"/>
  <c r="Z14" i="7"/>
  <c r="Z10" i="7"/>
  <c r="AD339" i="7"/>
  <c r="AD331" i="7"/>
  <c r="AD323" i="7"/>
  <c r="AD315" i="7"/>
  <c r="AD299" i="7"/>
  <c r="AD283" i="7"/>
  <c r="AD267" i="7"/>
  <c r="AD259" i="7"/>
  <c r="AD251" i="7"/>
  <c r="AD243" i="7"/>
  <c r="AD231" i="7"/>
  <c r="AD223" i="7"/>
  <c r="AD218" i="7"/>
  <c r="AD210" i="7"/>
  <c r="AD202" i="7"/>
  <c r="AD194" i="7"/>
  <c r="AD186" i="7"/>
  <c r="AD178" i="7"/>
  <c r="AD173" i="7"/>
  <c r="AD171" i="7"/>
  <c r="AD168" i="7"/>
  <c r="AD166" i="7"/>
  <c r="AD164" i="7"/>
  <c r="AD162" i="7"/>
  <c r="AD160" i="7"/>
  <c r="AD158" i="7"/>
  <c r="AD156" i="7"/>
  <c r="AD154" i="7"/>
  <c r="AD152" i="7"/>
  <c r="AD150" i="7"/>
  <c r="AD148" i="7"/>
  <c r="AD146" i="7"/>
  <c r="AD144" i="7"/>
  <c r="AD142" i="7"/>
  <c r="AD140" i="7"/>
  <c r="AD138" i="7"/>
  <c r="AD136" i="7"/>
  <c r="AD134" i="7"/>
  <c r="AD132" i="7"/>
  <c r="AD130" i="7"/>
  <c r="AD126" i="7"/>
  <c r="AD121" i="7"/>
  <c r="AD119" i="7"/>
  <c r="AD117" i="7"/>
  <c r="AD115" i="7"/>
  <c r="AD113" i="7"/>
  <c r="AD111" i="7"/>
  <c r="AD109" i="7"/>
  <c r="AD107" i="7"/>
  <c r="AD105" i="7"/>
  <c r="AD103" i="7"/>
  <c r="AD101" i="7"/>
  <c r="AD99" i="7"/>
  <c r="AD97" i="7"/>
  <c r="AD95" i="7"/>
  <c r="AD93" i="7"/>
  <c r="AD91" i="7"/>
  <c r="AD89" i="7"/>
  <c r="AD87" i="7"/>
  <c r="AD85" i="7"/>
  <c r="AD83" i="7"/>
  <c r="AD81" i="7"/>
  <c r="AD79" i="7"/>
  <c r="AD77" i="7"/>
  <c r="AD75" i="7"/>
  <c r="AD73" i="7"/>
  <c r="AD71" i="7"/>
  <c r="AD69" i="7"/>
  <c r="AD67" i="7"/>
  <c r="AD65" i="7"/>
  <c r="AD63" i="7"/>
  <c r="AD61" i="7"/>
  <c r="AD59" i="7"/>
  <c r="AD57" i="7"/>
  <c r="AD51" i="7"/>
  <c r="AD49" i="7"/>
  <c r="AD47" i="7"/>
  <c r="AD45" i="7"/>
  <c r="AD43" i="7"/>
  <c r="AD41" i="7"/>
  <c r="AD39" i="7"/>
  <c r="AD37" i="7"/>
  <c r="AD35" i="7"/>
  <c r="AD33" i="7"/>
  <c r="AD31" i="7"/>
  <c r="AD29" i="7"/>
  <c r="AD27" i="7"/>
  <c r="AD25" i="7"/>
  <c r="AD23" i="7"/>
  <c r="AD21" i="7"/>
  <c r="AD19" i="7"/>
  <c r="AD17" i="7"/>
  <c r="AD15" i="7"/>
  <c r="AD13" i="7"/>
  <c r="AD11" i="7"/>
  <c r="AD9" i="7"/>
  <c r="AD7" i="7"/>
  <c r="Z340" i="7"/>
  <c r="Z336" i="7"/>
  <c r="Z332" i="7"/>
  <c r="Z328" i="7"/>
  <c r="Z324" i="7"/>
  <c r="Z320" i="7"/>
  <c r="Z316" i="7"/>
  <c r="Z312" i="7"/>
  <c r="Z308" i="7"/>
  <c r="Z304" i="7"/>
  <c r="Z300" i="7"/>
  <c r="Z296" i="7"/>
  <c r="Z292" i="7"/>
  <c r="Z288" i="7"/>
  <c r="Z284" i="7"/>
  <c r="Z280" i="7"/>
  <c r="Z276" i="7"/>
  <c r="Z272" i="7"/>
  <c r="Z268" i="7"/>
  <c r="Z264" i="7"/>
  <c r="Z260" i="7"/>
  <c r="Z256" i="7"/>
  <c r="Z252" i="7"/>
  <c r="Z248" i="7"/>
  <c r="Z244" i="7"/>
  <c r="Z240" i="7"/>
  <c r="Z236" i="7"/>
  <c r="Z232" i="7"/>
  <c r="Z228" i="7"/>
  <c r="Z224" i="7"/>
  <c r="Z220" i="7"/>
  <c r="Z219" i="7"/>
  <c r="Z215" i="7"/>
  <c r="Z211" i="7"/>
  <c r="Z207" i="7"/>
  <c r="Z203" i="7"/>
  <c r="Z199" i="7"/>
  <c r="Z195" i="7"/>
  <c r="Z191" i="7"/>
  <c r="Z187" i="7"/>
  <c r="Z183" i="7"/>
  <c r="Z179" i="7"/>
  <c r="Z175" i="7"/>
  <c r="Z171" i="7"/>
  <c r="Z168" i="7"/>
  <c r="Z164" i="7"/>
  <c r="Z160" i="7"/>
  <c r="Z156" i="7"/>
  <c r="Z152" i="7"/>
  <c r="Z148" i="7"/>
  <c r="Z144" i="7"/>
  <c r="Z140" i="7"/>
  <c r="Z136" i="7"/>
  <c r="Z132" i="7"/>
  <c r="Z128" i="7"/>
  <c r="Z121" i="7"/>
  <c r="Z117" i="7"/>
  <c r="Z113" i="7"/>
  <c r="Z109" i="7"/>
  <c r="Z105" i="7"/>
  <c r="Z101" i="7"/>
  <c r="Z97" i="7"/>
  <c r="Z93" i="7"/>
  <c r="Z89" i="7"/>
  <c r="Z85" i="7"/>
  <c r="Z81" i="7"/>
  <c r="Z77" i="7"/>
  <c r="Z73" i="7"/>
  <c r="Z69" i="7"/>
  <c r="Z65" i="7"/>
  <c r="Z61" i="7"/>
  <c r="Z57" i="7"/>
  <c r="Z53" i="7"/>
  <c r="Z49" i="7"/>
  <c r="Z45" i="7"/>
  <c r="Z41" i="7"/>
  <c r="Z37" i="7"/>
  <c r="Z33" i="7"/>
  <c r="Z29" i="7"/>
  <c r="Z25" i="7"/>
  <c r="Z21" i="7"/>
  <c r="Z17" i="7"/>
  <c r="Z13" i="7"/>
  <c r="Z9" i="7"/>
  <c r="AD329" i="7"/>
  <c r="AD297" i="7"/>
  <c r="AD265" i="7"/>
  <c r="AD208" i="7"/>
  <c r="AD176" i="7"/>
  <c r="AH167" i="7"/>
  <c r="AH159" i="7"/>
  <c r="AH151" i="7"/>
  <c r="AH143" i="7"/>
  <c r="AH135" i="7"/>
  <c r="AH127" i="7"/>
  <c r="AH120" i="7"/>
  <c r="AH112" i="7"/>
  <c r="AH104" i="7"/>
  <c r="AH96" i="7"/>
  <c r="AH88" i="7"/>
  <c r="AH80" i="7"/>
  <c r="AH72" i="7"/>
  <c r="AH64" i="7"/>
  <c r="AH56" i="7"/>
  <c r="AH48" i="7"/>
  <c r="AH40" i="7"/>
  <c r="AH32" i="7"/>
  <c r="AH24" i="7"/>
  <c r="AH16" i="7"/>
  <c r="AH8" i="7"/>
  <c r="Z331" i="7"/>
  <c r="Z315" i="7"/>
  <c r="Z299" i="7"/>
  <c r="Z283" i="7"/>
  <c r="Z267" i="7"/>
  <c r="Z251" i="7"/>
  <c r="Z223" i="7"/>
  <c r="Z210" i="7"/>
  <c r="Z194" i="7"/>
  <c r="Z178" i="7"/>
  <c r="Z163" i="7"/>
  <c r="Z147" i="7"/>
  <c r="Z131" i="7"/>
  <c r="Z116" i="7"/>
  <c r="Z100" i="7"/>
  <c r="Z84" i="7"/>
  <c r="Z68" i="7"/>
  <c r="Z52" i="7"/>
  <c r="Z36" i="7"/>
  <c r="Z20" i="7"/>
  <c r="V341" i="7"/>
  <c r="V337" i="7"/>
  <c r="V333" i="7"/>
  <c r="V329" i="7"/>
  <c r="V325" i="7"/>
  <c r="V321" i="7"/>
  <c r="V317" i="7"/>
  <c r="V313" i="7"/>
  <c r="V309" i="7"/>
  <c r="V305" i="7"/>
  <c r="V285" i="7"/>
  <c r="V281" i="7"/>
  <c r="V277" i="7"/>
  <c r="V273" i="7"/>
  <c r="V7" i="7"/>
  <c r="V8" i="7"/>
  <c r="V9" i="7"/>
  <c r="V10" i="7"/>
  <c r="V11" i="7"/>
  <c r="V12" i="7"/>
  <c r="V13" i="7"/>
  <c r="V14" i="7"/>
  <c r="V15" i="7"/>
  <c r="V16" i="7"/>
  <c r="V17" i="7"/>
  <c r="V18" i="7"/>
  <c r="V19" i="7"/>
  <c r="V20" i="7"/>
  <c r="V21" i="7"/>
  <c r="V22" i="7"/>
  <c r="V23" i="7"/>
  <c r="V24" i="7"/>
  <c r="V25" i="7"/>
  <c r="V26" i="7"/>
  <c r="V27" i="7"/>
  <c r="V28" i="7"/>
  <c r="V29" i="7"/>
  <c r="V30" i="7"/>
  <c r="V31" i="7"/>
  <c r="V32" i="7"/>
  <c r="V33" i="7"/>
  <c r="V34" i="7"/>
  <c r="V35" i="7"/>
  <c r="V36" i="7"/>
  <c r="V37" i="7"/>
  <c r="V38" i="7"/>
  <c r="V39" i="7"/>
  <c r="V40" i="7"/>
  <c r="V41" i="7"/>
  <c r="V42" i="7"/>
  <c r="V43" i="7"/>
  <c r="V44" i="7"/>
  <c r="V45" i="7"/>
  <c r="V46" i="7"/>
  <c r="V47" i="7"/>
  <c r="V48" i="7"/>
  <c r="V49" i="7"/>
  <c r="V50" i="7"/>
  <c r="V51" i="7"/>
  <c r="V52" i="7"/>
  <c r="V53" i="7"/>
  <c r="V54" i="7"/>
  <c r="V55" i="7"/>
  <c r="V56" i="7"/>
  <c r="V57" i="7"/>
  <c r="V58" i="7"/>
  <c r="V59" i="7"/>
  <c r="V60" i="7"/>
  <c r="V61" i="7"/>
  <c r="V62" i="7"/>
  <c r="V63" i="7"/>
  <c r="V64" i="7"/>
  <c r="V65" i="7"/>
  <c r="V66" i="7"/>
  <c r="V67" i="7"/>
  <c r="V68" i="7"/>
  <c r="V69" i="7"/>
  <c r="V70" i="7"/>
  <c r="V71" i="7"/>
  <c r="V72" i="7"/>
  <c r="V73" i="7"/>
  <c r="V74" i="7"/>
  <c r="V75" i="7"/>
  <c r="V76" i="7"/>
  <c r="V77" i="7"/>
  <c r="V78" i="7"/>
  <c r="V79" i="7"/>
  <c r="V80" i="7"/>
  <c r="V81" i="7"/>
  <c r="V82" i="7"/>
  <c r="V83" i="7"/>
  <c r="V84" i="7"/>
  <c r="V85" i="7"/>
  <c r="V86" i="7"/>
  <c r="V87" i="7"/>
  <c r="V88" i="7"/>
  <c r="V89" i="7"/>
  <c r="V90" i="7"/>
  <c r="V91" i="7"/>
  <c r="V92" i="7"/>
  <c r="V93" i="7"/>
  <c r="V94" i="7"/>
  <c r="V95" i="7"/>
  <c r="V96" i="7"/>
  <c r="V97" i="7"/>
  <c r="V98" i="7"/>
  <c r="V99" i="7"/>
  <c r="V100" i="7"/>
  <c r="V101" i="7"/>
  <c r="V102" i="7"/>
  <c r="V103" i="7"/>
  <c r="V104" i="7"/>
  <c r="V105" i="7"/>
  <c r="V106" i="7"/>
  <c r="V107" i="7"/>
  <c r="V108" i="7"/>
  <c r="V109" i="7"/>
  <c r="V110" i="7"/>
  <c r="V111" i="7"/>
  <c r="V112" i="7"/>
  <c r="V113" i="7"/>
  <c r="V114" i="7"/>
  <c r="V115" i="7"/>
  <c r="V116" i="7"/>
  <c r="V117" i="7"/>
  <c r="V118" i="7"/>
  <c r="V119" i="7"/>
  <c r="V120" i="7"/>
  <c r="V121" i="7"/>
  <c r="V122" i="7"/>
  <c r="V123" i="7"/>
  <c r="V124" i="7"/>
  <c r="V125" i="7"/>
  <c r="V126" i="7"/>
  <c r="V127" i="7"/>
  <c r="V128" i="7"/>
  <c r="V129" i="7"/>
  <c r="V130" i="7"/>
  <c r="V131" i="7"/>
  <c r="V132" i="7"/>
  <c r="V133" i="7"/>
  <c r="V134" i="7"/>
  <c r="V135" i="7"/>
  <c r="V136" i="7"/>
  <c r="V137" i="7"/>
  <c r="V138" i="7"/>
  <c r="V139" i="7"/>
  <c r="V140" i="7"/>
  <c r="V141" i="7"/>
  <c r="V142" i="7"/>
  <c r="V143" i="7"/>
  <c r="V144" i="7"/>
  <c r="V145" i="7"/>
  <c r="V146" i="7"/>
  <c r="V147" i="7"/>
  <c r="V148" i="7"/>
  <c r="V149" i="7"/>
  <c r="V150" i="7"/>
  <c r="V151" i="7"/>
  <c r="V152" i="7"/>
  <c r="V153" i="7"/>
  <c r="V154" i="7"/>
  <c r="V155" i="7"/>
  <c r="V156" i="7"/>
  <c r="V157" i="7"/>
  <c r="V158" i="7"/>
  <c r="V159" i="7"/>
  <c r="V160" i="7"/>
  <c r="V161" i="7"/>
  <c r="V162" i="7"/>
  <c r="V163" i="7"/>
  <c r="V164" i="7"/>
  <c r="V165" i="7"/>
  <c r="V166" i="7"/>
  <c r="V167" i="7"/>
  <c r="V168" i="7"/>
  <c r="V169" i="7"/>
  <c r="V170" i="7"/>
  <c r="V171" i="7"/>
  <c r="V172" i="7"/>
  <c r="V173" i="7"/>
  <c r="V174" i="7"/>
  <c r="AD321" i="7"/>
  <c r="AD289" i="7"/>
  <c r="AD229" i="7"/>
  <c r="AD200" i="7"/>
  <c r="AH172" i="7"/>
  <c r="AH165" i="7"/>
  <c r="AH157" i="7"/>
  <c r="AH149" i="7"/>
  <c r="AH141" i="7"/>
  <c r="AH133" i="7"/>
  <c r="AH125" i="7"/>
  <c r="AH118" i="7"/>
  <c r="AH110" i="7"/>
  <c r="AH102" i="7"/>
  <c r="AH94" i="7"/>
  <c r="AH86" i="7"/>
  <c r="AH78" i="7"/>
  <c r="AH70" i="7"/>
  <c r="AH62" i="7"/>
  <c r="AH46" i="7"/>
  <c r="AH38" i="7"/>
  <c r="AH30" i="7"/>
  <c r="AH22" i="7"/>
  <c r="AH14" i="7"/>
  <c r="Z343" i="7"/>
  <c r="Z327" i="7"/>
  <c r="Z311" i="7"/>
  <c r="Z295" i="7"/>
  <c r="Z279" i="7"/>
  <c r="Z263" i="7"/>
  <c r="Z247" i="7"/>
  <c r="Z235" i="7"/>
  <c r="Z206" i="7"/>
  <c r="Z190" i="7"/>
  <c r="Z174" i="7"/>
  <c r="Z159" i="7"/>
  <c r="Z143" i="7"/>
  <c r="Z127" i="7"/>
  <c r="Z112" i="7"/>
  <c r="Z96" i="7"/>
  <c r="Z80" i="7"/>
  <c r="Z64" i="7"/>
  <c r="Z48" i="7"/>
  <c r="Z32" i="7"/>
  <c r="Z16" i="7"/>
  <c r="V342" i="7"/>
  <c r="V338" i="7"/>
  <c r="V334" i="7"/>
  <c r="V330" i="7"/>
  <c r="V326" i="7"/>
  <c r="V322" i="7"/>
  <c r="V318" i="7"/>
  <c r="V314" i="7"/>
  <c r="V310" i="7"/>
  <c r="V306" i="7"/>
  <c r="V286" i="7"/>
  <c r="V282" i="7"/>
  <c r="V278" i="7"/>
  <c r="V274" i="7"/>
  <c r="AD281" i="7"/>
  <c r="AD249" i="7"/>
  <c r="AD192" i="7"/>
  <c r="AH170" i="7"/>
  <c r="AH163" i="7"/>
  <c r="AH155" i="7"/>
  <c r="AH147" i="7"/>
  <c r="AH139" i="7"/>
  <c r="AH131" i="7"/>
  <c r="AH124" i="7"/>
  <c r="AH116" i="7"/>
  <c r="AH108" i="7"/>
  <c r="AH100" i="7"/>
  <c r="AH92" i="7"/>
  <c r="AH84" i="7"/>
  <c r="AH76" i="7"/>
  <c r="AH68" i="7"/>
  <c r="AH60" i="7"/>
  <c r="AH52" i="7"/>
  <c r="AH44" i="7"/>
  <c r="AH36" i="7"/>
  <c r="AH28" i="7"/>
  <c r="AH20" i="7"/>
  <c r="AH12" i="7"/>
  <c r="Z339" i="7"/>
  <c r="Z323" i="7"/>
  <c r="Z307" i="7"/>
  <c r="Z291" i="7"/>
  <c r="Z275" i="7"/>
  <c r="Z259" i="7"/>
  <c r="Z243" i="7"/>
  <c r="Z231" i="7"/>
  <c r="Z218" i="7"/>
  <c r="Z202" i="7"/>
  <c r="Z186" i="7"/>
  <c r="Z170" i="7"/>
  <c r="Z155" i="7"/>
  <c r="Z139" i="7"/>
  <c r="Z124" i="7"/>
  <c r="Z108" i="7"/>
  <c r="Z92" i="7"/>
  <c r="Z76" i="7"/>
  <c r="Z60" i="7"/>
  <c r="Z44" i="7"/>
  <c r="Z28" i="7"/>
  <c r="Z12" i="7"/>
  <c r="V343" i="7"/>
  <c r="V339" i="7"/>
  <c r="V335" i="7"/>
  <c r="V331" i="7"/>
  <c r="V327" i="7"/>
  <c r="V323" i="7"/>
  <c r="V319" i="7"/>
  <c r="V315" i="7"/>
  <c r="V311" i="7"/>
  <c r="V307" i="7"/>
  <c r="V287" i="7"/>
  <c r="V283" i="7"/>
  <c r="V279" i="7"/>
  <c r="V275" i="7"/>
  <c r="V271" i="7"/>
  <c r="V270" i="7"/>
  <c r="V269" i="7"/>
  <c r="V268" i="7"/>
  <c r="V267" i="7"/>
  <c r="V266" i="7"/>
  <c r="V265" i="7"/>
  <c r="V264" i="7"/>
  <c r="V263" i="7"/>
  <c r="V262" i="7"/>
  <c r="V261" i="7"/>
  <c r="V260" i="7"/>
  <c r="V259" i="7"/>
  <c r="V258" i="7"/>
  <c r="V257" i="7"/>
  <c r="V256" i="7"/>
  <c r="V255" i="7"/>
  <c r="V254" i="7"/>
  <c r="V253" i="7"/>
  <c r="V252" i="7"/>
  <c r="V251" i="7"/>
  <c r="V250" i="7"/>
  <c r="V249" i="7"/>
  <c r="V248" i="7"/>
  <c r="V247" i="7"/>
  <c r="V246" i="7"/>
  <c r="V245" i="7"/>
  <c r="V244" i="7"/>
  <c r="V243" i="7"/>
  <c r="V242" i="7"/>
  <c r="V241" i="7"/>
  <c r="V240" i="7"/>
  <c r="V239" i="7"/>
  <c r="V238" i="7"/>
  <c r="V237" i="7"/>
  <c r="V236" i="7"/>
  <c r="V235" i="7"/>
  <c r="V234" i="7"/>
  <c r="V233" i="7"/>
  <c r="V232" i="7"/>
  <c r="V231" i="7"/>
  <c r="V230" i="7"/>
  <c r="V229" i="7"/>
  <c r="V228" i="7"/>
  <c r="V227" i="7"/>
  <c r="V226" i="7"/>
  <c r="V225" i="7"/>
  <c r="V224" i="7"/>
  <c r="V223" i="7"/>
  <c r="V222" i="7"/>
  <c r="V221" i="7"/>
  <c r="V220" i="7"/>
  <c r="V219" i="7"/>
  <c r="V218" i="7"/>
  <c r="V217" i="7"/>
  <c r="N7" i="7"/>
  <c r="AD184" i="7"/>
  <c r="AH145" i="7"/>
  <c r="AH98" i="7"/>
  <c r="AH66" i="7"/>
  <c r="AH34" i="7"/>
  <c r="Z335" i="7"/>
  <c r="Z271" i="7"/>
  <c r="Z214" i="7"/>
  <c r="Z151" i="7"/>
  <c r="Z104" i="7"/>
  <c r="Z40" i="7"/>
  <c r="V336" i="7"/>
  <c r="V320" i="7"/>
  <c r="V272" i="7"/>
  <c r="N268" i="7"/>
  <c r="N264" i="7"/>
  <c r="N260" i="7"/>
  <c r="N256" i="7"/>
  <c r="N252" i="7"/>
  <c r="N248" i="7"/>
  <c r="N244" i="7"/>
  <c r="N240" i="7"/>
  <c r="N236" i="7"/>
  <c r="N232" i="7"/>
  <c r="N228" i="7"/>
  <c r="N224" i="7"/>
  <c r="N220" i="7"/>
  <c r="N219" i="7"/>
  <c r="N8" i="7"/>
  <c r="N12" i="7"/>
  <c r="N16" i="7"/>
  <c r="N20" i="7"/>
  <c r="N24" i="7"/>
  <c r="N28" i="7"/>
  <c r="N32" i="7"/>
  <c r="N36" i="7"/>
  <c r="N40" i="7"/>
  <c r="N44" i="7"/>
  <c r="N48" i="7"/>
  <c r="N52" i="7"/>
  <c r="N56" i="7"/>
  <c r="N60" i="7"/>
  <c r="N64" i="7"/>
  <c r="N68" i="7"/>
  <c r="N72" i="7"/>
  <c r="N76" i="7"/>
  <c r="N80" i="7"/>
  <c r="N84" i="7"/>
  <c r="N88" i="7"/>
  <c r="N92" i="7"/>
  <c r="N96" i="7"/>
  <c r="N100" i="7"/>
  <c r="N104" i="7"/>
  <c r="N108" i="7"/>
  <c r="N112" i="7"/>
  <c r="N116" i="7"/>
  <c r="N120" i="7"/>
  <c r="N124" i="7"/>
  <c r="N127" i="7"/>
  <c r="N131" i="7"/>
  <c r="N135" i="7"/>
  <c r="N139" i="7"/>
  <c r="N143" i="7"/>
  <c r="N147" i="7"/>
  <c r="N151" i="7"/>
  <c r="N155" i="7"/>
  <c r="N159" i="7"/>
  <c r="N163" i="7"/>
  <c r="N167" i="7"/>
  <c r="N170" i="7"/>
  <c r="N174" i="7"/>
  <c r="V175" i="7"/>
  <c r="V176" i="7"/>
  <c r="V177" i="7"/>
  <c r="V178" i="7"/>
  <c r="V179" i="7"/>
  <c r="V180" i="7"/>
  <c r="V181" i="7"/>
  <c r="V182" i="7"/>
  <c r="V183" i="7"/>
  <c r="V184" i="7"/>
  <c r="V185" i="7"/>
  <c r="V186" i="7"/>
  <c r="V187" i="7"/>
  <c r="V188" i="7"/>
  <c r="V189" i="7"/>
  <c r="V190" i="7"/>
  <c r="V191" i="7"/>
  <c r="V192" i="7"/>
  <c r="V193" i="7"/>
  <c r="V194" i="7"/>
  <c r="V195" i="7"/>
  <c r="V196" i="7"/>
  <c r="V197" i="7"/>
  <c r="V198" i="7"/>
  <c r="V199" i="7"/>
  <c r="V200" i="7"/>
  <c r="V201" i="7"/>
  <c r="V202" i="7"/>
  <c r="V203" i="7"/>
  <c r="V204" i="7"/>
  <c r="V205" i="7"/>
  <c r="V206" i="7"/>
  <c r="V207" i="7"/>
  <c r="V208" i="7"/>
  <c r="V209" i="7"/>
  <c r="V210" i="7"/>
  <c r="V211" i="7"/>
  <c r="V212" i="7"/>
  <c r="V213" i="7"/>
  <c r="V214" i="7"/>
  <c r="V215" i="7"/>
  <c r="V216" i="7"/>
  <c r="AD241" i="7"/>
  <c r="AH129" i="7"/>
  <c r="AH82" i="7"/>
  <c r="AH18" i="7"/>
  <c r="Z239" i="7"/>
  <c r="Z8" i="7"/>
  <c r="V328" i="7"/>
  <c r="V280" i="7"/>
  <c r="N266" i="7"/>
  <c r="N258" i="7"/>
  <c r="N250" i="7"/>
  <c r="N242" i="7"/>
  <c r="N234" i="7"/>
  <c r="N230" i="7"/>
  <c r="N222" i="7"/>
  <c r="N10" i="7"/>
  <c r="N14" i="7"/>
  <c r="N18" i="7"/>
  <c r="N22" i="7"/>
  <c r="N26" i="7"/>
  <c r="N30" i="7"/>
  <c r="N34" i="7"/>
  <c r="N38" i="7"/>
  <c r="N42" i="7"/>
  <c r="N46" i="7"/>
  <c r="N50" i="7"/>
  <c r="N58" i="7"/>
  <c r="N66" i="7"/>
  <c r="N70" i="7"/>
  <c r="N78" i="7"/>
  <c r="N86" i="7"/>
  <c r="N98" i="7"/>
  <c r="N102" i="7"/>
  <c r="N110" i="7"/>
  <c r="N122" i="7"/>
  <c r="N129" i="7"/>
  <c r="N133" i="7"/>
  <c r="N145" i="7"/>
  <c r="N149" i="7"/>
  <c r="N157" i="7"/>
  <c r="N165" i="7"/>
  <c r="N172" i="7"/>
  <c r="AD337" i="7"/>
  <c r="AH153" i="7"/>
  <c r="AH106" i="7"/>
  <c r="AH42" i="7"/>
  <c r="Z287" i="7"/>
  <c r="Z167" i="7"/>
  <c r="Z56" i="7"/>
  <c r="V324" i="7"/>
  <c r="V308" i="7"/>
  <c r="N271" i="7"/>
  <c r="N267" i="7"/>
  <c r="N259" i="7"/>
  <c r="N251" i="7"/>
  <c r="N243" i="7"/>
  <c r="N227" i="7"/>
  <c r="N9" i="7"/>
  <c r="N17" i="7"/>
  <c r="N25" i="7"/>
  <c r="N33" i="7"/>
  <c r="N41" i="7"/>
  <c r="N49" i="7"/>
  <c r="N57" i="7"/>
  <c r="N65" i="7"/>
  <c r="N77" i="7"/>
  <c r="N89" i="7"/>
  <c r="N93" i="7"/>
  <c r="N101" i="7"/>
  <c r="N113" i="7"/>
  <c r="N121" i="7"/>
  <c r="N128" i="7"/>
  <c r="N136" i="7"/>
  <c r="N152" i="7"/>
  <c r="N168" i="7"/>
  <c r="N176" i="7"/>
  <c r="N179" i="7"/>
  <c r="N181" i="7"/>
  <c r="N184" i="7"/>
  <c r="N187" i="7"/>
  <c r="N190" i="7"/>
  <c r="N192" i="7"/>
  <c r="N195" i="7"/>
  <c r="N198" i="7"/>
  <c r="N201" i="7"/>
  <c r="N204" i="7"/>
  <c r="N209" i="7"/>
  <c r="N212" i="7"/>
  <c r="N214" i="7"/>
  <c r="AD273" i="7"/>
  <c r="AH169" i="7"/>
  <c r="AH137" i="7"/>
  <c r="AH122" i="7"/>
  <c r="AH90" i="7"/>
  <c r="AH58" i="7"/>
  <c r="AH26" i="7"/>
  <c r="Z319" i="7"/>
  <c r="Z255" i="7"/>
  <c r="Z198" i="7"/>
  <c r="Z135" i="7"/>
  <c r="Z88" i="7"/>
  <c r="Z24" i="7"/>
  <c r="V332" i="7"/>
  <c r="V316" i="7"/>
  <c r="V284" i="7"/>
  <c r="N269" i="7"/>
  <c r="N265" i="7"/>
  <c r="N261" i="7"/>
  <c r="N257" i="7"/>
  <c r="N253" i="7"/>
  <c r="N249" i="7"/>
  <c r="N245" i="7"/>
  <c r="N241" i="7"/>
  <c r="N237" i="7"/>
  <c r="N233" i="7"/>
  <c r="N229" i="7"/>
  <c r="N225" i="7"/>
  <c r="N221" i="7"/>
  <c r="R7" i="7"/>
  <c r="N11" i="7"/>
  <c r="N15" i="7"/>
  <c r="N19" i="7"/>
  <c r="N23" i="7"/>
  <c r="N27" i="7"/>
  <c r="N31" i="7"/>
  <c r="N35" i="7"/>
  <c r="N39" i="7"/>
  <c r="N43" i="7"/>
  <c r="N47" i="7"/>
  <c r="N51" i="7"/>
  <c r="N55" i="7"/>
  <c r="N59" i="7"/>
  <c r="N63" i="7"/>
  <c r="N67" i="7"/>
  <c r="N71" i="7"/>
  <c r="N75" i="7"/>
  <c r="N79" i="7"/>
  <c r="N83" i="7"/>
  <c r="N87" i="7"/>
  <c r="N91" i="7"/>
  <c r="N95" i="7"/>
  <c r="N99" i="7"/>
  <c r="N103" i="7"/>
  <c r="N107" i="7"/>
  <c r="N111" i="7"/>
  <c r="N115" i="7"/>
  <c r="N119" i="7"/>
  <c r="N123" i="7"/>
  <c r="N126" i="7"/>
  <c r="N130" i="7"/>
  <c r="N134" i="7"/>
  <c r="N138" i="7"/>
  <c r="N142" i="7"/>
  <c r="N146" i="7"/>
  <c r="N150" i="7"/>
  <c r="N154" i="7"/>
  <c r="N158" i="7"/>
  <c r="N162" i="7"/>
  <c r="N166" i="7"/>
  <c r="N173" i="7"/>
  <c r="AH161" i="7"/>
  <c r="AH114" i="7"/>
  <c r="AH50" i="7"/>
  <c r="Z303" i="7"/>
  <c r="Z182" i="7"/>
  <c r="Z72" i="7"/>
  <c r="V312" i="7"/>
  <c r="N270" i="7"/>
  <c r="N262" i="7"/>
  <c r="N254" i="7"/>
  <c r="N246" i="7"/>
  <c r="N238" i="7"/>
  <c r="N226" i="7"/>
  <c r="N217" i="7"/>
  <c r="N54" i="7"/>
  <c r="N62" i="7"/>
  <c r="N74" i="7"/>
  <c r="N82" i="7"/>
  <c r="N90" i="7"/>
  <c r="N94" i="7"/>
  <c r="N106" i="7"/>
  <c r="N114" i="7"/>
  <c r="N118" i="7"/>
  <c r="N125" i="7"/>
  <c r="N137" i="7"/>
  <c r="N141" i="7"/>
  <c r="N153" i="7"/>
  <c r="N161" i="7"/>
  <c r="N169" i="7"/>
  <c r="AD216" i="7"/>
  <c r="AH74" i="7"/>
  <c r="AH10" i="7"/>
  <c r="Z227" i="7"/>
  <c r="Z120" i="7"/>
  <c r="V340" i="7"/>
  <c r="V276" i="7"/>
  <c r="N263" i="7"/>
  <c r="N255" i="7"/>
  <c r="N247" i="7"/>
  <c r="N239" i="7"/>
  <c r="N235" i="7"/>
  <c r="N223" i="7"/>
  <c r="N218" i="7"/>
  <c r="N13" i="7"/>
  <c r="N21" i="7"/>
  <c r="N29" i="7"/>
  <c r="N37" i="7"/>
  <c r="N45" i="7"/>
  <c r="N53" i="7"/>
  <c r="N61" i="7"/>
  <c r="N73" i="7"/>
  <c r="N85" i="7"/>
  <c r="N97" i="7"/>
  <c r="N109" i="7"/>
  <c r="N132" i="7"/>
  <c r="N140" i="7"/>
  <c r="N156" i="7"/>
  <c r="N160" i="7"/>
  <c r="N175" i="7"/>
  <c r="N177" i="7"/>
  <c r="N180" i="7"/>
  <c r="N183" i="7"/>
  <c r="N185" i="7"/>
  <c r="N188" i="7"/>
  <c r="N191" i="7"/>
  <c r="N194" i="7"/>
  <c r="N196" i="7"/>
  <c r="N199" i="7"/>
  <c r="N202" i="7"/>
  <c r="N205" i="7"/>
  <c r="N206" i="7"/>
  <c r="N208" i="7"/>
  <c r="N211" i="7"/>
  <c r="N215" i="7"/>
  <c r="N231" i="7"/>
  <c r="N69" i="7"/>
  <c r="N81" i="7"/>
  <c r="N105" i="7"/>
  <c r="N117" i="7"/>
  <c r="N144" i="7"/>
  <c r="N148" i="7"/>
  <c r="N164" i="7"/>
  <c r="N171" i="7"/>
  <c r="N178" i="7"/>
  <c r="N182" i="7"/>
  <c r="N186" i="7"/>
  <c r="N189" i="7"/>
  <c r="N193" i="7"/>
  <c r="N197" i="7"/>
  <c r="N200" i="7"/>
  <c r="N203" i="7"/>
  <c r="N207" i="7"/>
  <c r="N210" i="7"/>
  <c r="N213" i="7"/>
  <c r="N216" i="7"/>
  <c r="N8" i="6"/>
  <c r="N11" i="6"/>
  <c r="N15" i="6"/>
  <c r="N22" i="6"/>
  <c r="N26" i="6"/>
  <c r="N30" i="6"/>
  <c r="N34" i="6"/>
  <c r="N38" i="6"/>
  <c r="N42" i="6"/>
  <c r="N46" i="6"/>
  <c r="N50" i="6"/>
  <c r="N54" i="6"/>
  <c r="N58" i="6"/>
  <c r="N62" i="6"/>
  <c r="N66" i="6"/>
  <c r="N70" i="6"/>
  <c r="N74" i="6"/>
  <c r="N78" i="6"/>
  <c r="N82" i="6"/>
  <c r="N86" i="6"/>
  <c r="N90" i="6"/>
  <c r="N94" i="6"/>
  <c r="N98" i="6"/>
  <c r="N102" i="6"/>
  <c r="N105" i="6"/>
  <c r="N109" i="6"/>
  <c r="N113" i="6"/>
  <c r="N117" i="6"/>
  <c r="R10" i="6"/>
  <c r="R13" i="6"/>
  <c r="R17" i="6"/>
  <c r="R20" i="6"/>
  <c r="R24" i="6"/>
  <c r="R28" i="6"/>
  <c r="R32" i="6"/>
  <c r="R36" i="6"/>
  <c r="R40" i="6"/>
  <c r="R44" i="6"/>
  <c r="R48" i="6"/>
  <c r="R52" i="6"/>
  <c r="R56" i="6"/>
  <c r="R60" i="6"/>
  <c r="R64" i="6"/>
  <c r="R68" i="6"/>
  <c r="R72" i="6"/>
  <c r="R76" i="6"/>
  <c r="R80" i="6"/>
  <c r="R84" i="6"/>
  <c r="R88" i="6"/>
  <c r="R92" i="6"/>
  <c r="R96" i="6"/>
  <c r="R100" i="6"/>
  <c r="R103" i="6"/>
  <c r="R107" i="6"/>
  <c r="R111" i="6"/>
  <c r="R115" i="6"/>
  <c r="V8" i="6"/>
  <c r="V11" i="6"/>
  <c r="V15" i="6"/>
  <c r="V22" i="6"/>
  <c r="V26" i="6"/>
  <c r="V30" i="6"/>
  <c r="V34" i="6"/>
  <c r="V38" i="6"/>
  <c r="V42" i="6"/>
  <c r="V46" i="6"/>
  <c r="V50" i="6"/>
  <c r="V54" i="6"/>
  <c r="V58" i="6"/>
  <c r="V62" i="6"/>
  <c r="V66" i="6"/>
  <c r="V70" i="6"/>
  <c r="V74" i="6"/>
  <c r="V78" i="6"/>
  <c r="V82" i="6"/>
  <c r="N9" i="6"/>
  <c r="N12" i="6"/>
  <c r="N16" i="6"/>
  <c r="N19" i="6"/>
  <c r="N23" i="6"/>
  <c r="N27" i="6"/>
  <c r="N31" i="6"/>
  <c r="N35" i="6"/>
  <c r="N39" i="6"/>
  <c r="N43" i="6"/>
  <c r="N47" i="6"/>
  <c r="N51" i="6"/>
  <c r="N55" i="6"/>
  <c r="N59" i="6"/>
  <c r="N63" i="6"/>
  <c r="N67" i="6"/>
  <c r="N71" i="6"/>
  <c r="N75" i="6"/>
  <c r="N79" i="6"/>
  <c r="N83" i="6"/>
  <c r="N87" i="6"/>
  <c r="N91" i="6"/>
  <c r="N95" i="6"/>
  <c r="N99" i="6"/>
  <c r="N106" i="6"/>
  <c r="N110" i="6"/>
  <c r="N114" i="6"/>
  <c r="R7" i="6"/>
  <c r="R14" i="6"/>
  <c r="R18" i="6"/>
  <c r="R21" i="6"/>
  <c r="R25" i="6"/>
  <c r="R29" i="6"/>
  <c r="R33" i="6"/>
  <c r="R37" i="6"/>
  <c r="R41" i="6"/>
  <c r="R45" i="6"/>
  <c r="R49" i="6"/>
  <c r="R53" i="6"/>
  <c r="R57" i="6"/>
  <c r="R61" i="6"/>
  <c r="R65" i="6"/>
  <c r="R69" i="6"/>
  <c r="R73" i="6"/>
  <c r="R77" i="6"/>
  <c r="R81" i="6"/>
  <c r="R85" i="6"/>
  <c r="R89" i="6"/>
  <c r="R93" i="6"/>
  <c r="R97" i="6"/>
  <c r="R101" i="6"/>
  <c r="R104" i="6"/>
  <c r="R108" i="6"/>
  <c r="R112" i="6"/>
  <c r="R116" i="6"/>
  <c r="V9" i="6"/>
  <c r="V12" i="6"/>
  <c r="V16" i="6"/>
  <c r="V19" i="6"/>
  <c r="V23" i="6"/>
  <c r="V27" i="6"/>
  <c r="V31" i="6"/>
  <c r="V35" i="6"/>
  <c r="V39" i="6"/>
  <c r="V43" i="6"/>
  <c r="V47" i="6"/>
  <c r="V51" i="6"/>
  <c r="V55" i="6"/>
  <c r="V59" i="6"/>
  <c r="V63" i="6"/>
  <c r="V67" i="6"/>
  <c r="V71" i="6"/>
  <c r="V75" i="6"/>
  <c r="V79" i="6"/>
  <c r="V83" i="6"/>
  <c r="V87" i="6"/>
  <c r="N13" i="6"/>
  <c r="N20" i="6"/>
  <c r="N28" i="6"/>
  <c r="N36" i="6"/>
  <c r="N40" i="6"/>
  <c r="N44" i="6"/>
  <c r="N52" i="6"/>
  <c r="N60" i="6"/>
  <c r="N68" i="6"/>
  <c r="N76" i="6"/>
  <c r="N84" i="6"/>
  <c r="N92" i="6"/>
  <c r="N100" i="6"/>
  <c r="N107" i="6"/>
  <c r="N115" i="6"/>
  <c r="R11" i="6"/>
  <c r="R26" i="6"/>
  <c r="R34" i="6"/>
  <c r="R50" i="6"/>
  <c r="R58" i="6"/>
  <c r="R66" i="6"/>
  <c r="R74" i="6"/>
  <c r="R82" i="6"/>
  <c r="R90" i="6"/>
  <c r="R98" i="6"/>
  <c r="R105" i="6"/>
  <c r="R113" i="6"/>
  <c r="V10" i="6"/>
  <c r="V17" i="6"/>
  <c r="V24" i="6"/>
  <c r="V32" i="6"/>
  <c r="V48" i="6"/>
  <c r="V56" i="6"/>
  <c r="V64" i="6"/>
  <c r="V72" i="6"/>
  <c r="V80" i="6"/>
  <c r="V86" i="6"/>
  <c r="V91" i="6"/>
  <c r="V95" i="6"/>
  <c r="V99" i="6"/>
  <c r="V106" i="6"/>
  <c r="V110" i="6"/>
  <c r="V114" i="6"/>
  <c r="Z7" i="6"/>
  <c r="Z14" i="6"/>
  <c r="Z18" i="6"/>
  <c r="Z21" i="6"/>
  <c r="Z25" i="6"/>
  <c r="Z29" i="6"/>
  <c r="Z33" i="6"/>
  <c r="Z37" i="6"/>
  <c r="Z41" i="6"/>
  <c r="Z45" i="6"/>
  <c r="Z49" i="6"/>
  <c r="Z53" i="6"/>
  <c r="Z57" i="6"/>
  <c r="Z61" i="6"/>
  <c r="Z65" i="6"/>
  <c r="Z69" i="6"/>
  <c r="Z73" i="6"/>
  <c r="Z77" i="6"/>
  <c r="Z81" i="6"/>
  <c r="Z85" i="6"/>
  <c r="Z89" i="6"/>
  <c r="Z93" i="6"/>
  <c r="Z97" i="6"/>
  <c r="Z101" i="6"/>
  <c r="Z104" i="6"/>
  <c r="Z108" i="6"/>
  <c r="Z112" i="6"/>
  <c r="Z116" i="6"/>
  <c r="AD9" i="6"/>
  <c r="AD12" i="6"/>
  <c r="AD16" i="6"/>
  <c r="AD19" i="6"/>
  <c r="AD23" i="6"/>
  <c r="N7" i="6"/>
  <c r="N14" i="6"/>
  <c r="N21" i="6"/>
  <c r="N29" i="6"/>
  <c r="N37" i="6"/>
  <c r="N41" i="6"/>
  <c r="N45" i="6"/>
  <c r="N53" i="6"/>
  <c r="N61" i="6"/>
  <c r="N69" i="6"/>
  <c r="N77" i="6"/>
  <c r="N85" i="6"/>
  <c r="N93" i="6"/>
  <c r="N101" i="6"/>
  <c r="N108" i="6"/>
  <c r="N116" i="6"/>
  <c r="R12" i="6"/>
  <c r="R19" i="6"/>
  <c r="R27" i="6"/>
  <c r="R35" i="6"/>
  <c r="R39" i="6"/>
  <c r="R43" i="6"/>
  <c r="R51" i="6"/>
  <c r="R59" i="6"/>
  <c r="R67" i="6"/>
  <c r="R75" i="6"/>
  <c r="R83" i="6"/>
  <c r="R91" i="6"/>
  <c r="R99" i="6"/>
  <c r="R106" i="6"/>
  <c r="R114" i="6"/>
  <c r="V18" i="6"/>
  <c r="V25" i="6"/>
  <c r="V33" i="6"/>
  <c r="V49" i="6"/>
  <c r="V57" i="6"/>
  <c r="V65" i="6"/>
  <c r="V73" i="6"/>
  <c r="V81" i="6"/>
  <c r="V88" i="6"/>
  <c r="V92" i="6"/>
  <c r="V96" i="6"/>
  <c r="V100" i="6"/>
  <c r="V103" i="6"/>
  <c r="V107" i="6"/>
  <c r="V111" i="6"/>
  <c r="V115" i="6"/>
  <c r="Z8" i="6"/>
  <c r="Z11" i="6"/>
  <c r="Z15" i="6"/>
  <c r="Z22" i="6"/>
  <c r="Z26" i="6"/>
  <c r="Z30" i="6"/>
  <c r="Z34" i="6"/>
  <c r="Z38" i="6"/>
  <c r="Z42" i="6"/>
  <c r="Z46" i="6"/>
  <c r="Z50" i="6"/>
  <c r="Z54" i="6"/>
  <c r="Z58" i="6"/>
  <c r="Z62" i="6"/>
  <c r="Z66" i="6"/>
  <c r="Z70" i="6"/>
  <c r="Z74" i="6"/>
  <c r="Z78" i="6"/>
  <c r="Z82" i="6"/>
  <c r="Z86" i="6"/>
  <c r="Z90" i="6"/>
  <c r="Z94" i="6"/>
  <c r="Z98" i="6"/>
  <c r="Z102" i="6"/>
  <c r="Z105" i="6"/>
  <c r="Z109" i="6"/>
  <c r="Z113" i="6"/>
  <c r="Z117" i="6"/>
  <c r="AD10" i="6"/>
  <c r="AD13" i="6"/>
  <c r="AD17" i="6"/>
  <c r="AD20" i="6"/>
  <c r="AD24" i="6"/>
  <c r="AD28" i="6"/>
  <c r="AD32" i="6"/>
  <c r="N18" i="6"/>
  <c r="N33" i="6"/>
  <c r="N57" i="6"/>
  <c r="N73" i="6"/>
  <c r="N89" i="6"/>
  <c r="N104" i="6"/>
  <c r="R9" i="6"/>
  <c r="R23" i="6"/>
  <c r="R47" i="6"/>
  <c r="R63" i="6"/>
  <c r="R79" i="6"/>
  <c r="R95" i="6"/>
  <c r="R110" i="6"/>
  <c r="V14" i="6"/>
  <c r="V29" i="6"/>
  <c r="V41" i="6"/>
  <c r="V53" i="6"/>
  <c r="V69" i="6"/>
  <c r="V85" i="6"/>
  <c r="V94" i="6"/>
  <c r="V102" i="6"/>
  <c r="V109" i="6"/>
  <c r="V117" i="6"/>
  <c r="Z13" i="6"/>
  <c r="Z20" i="6"/>
  <c r="Z28" i="6"/>
  <c r="Z36" i="6"/>
  <c r="Z40" i="6"/>
  <c r="Z44" i="6"/>
  <c r="Z52" i="6"/>
  <c r="Z60" i="6"/>
  <c r="Z68" i="6"/>
  <c r="Z76" i="6"/>
  <c r="Z84" i="6"/>
  <c r="Z92" i="6"/>
  <c r="Z100" i="6"/>
  <c r="Z107" i="6"/>
  <c r="Z115" i="6"/>
  <c r="AD11" i="6"/>
  <c r="AD26" i="6"/>
  <c r="AD31" i="6"/>
  <c r="AD36" i="6"/>
  <c r="AD40" i="6"/>
  <c r="AD44" i="6"/>
  <c r="AD48" i="6"/>
  <c r="AD52" i="6"/>
  <c r="AD56" i="6"/>
  <c r="AD60" i="6"/>
  <c r="AD64" i="6"/>
  <c r="AD68" i="6"/>
  <c r="AD72" i="6"/>
  <c r="AD76" i="6"/>
  <c r="AD80" i="6"/>
  <c r="AD84" i="6"/>
  <c r="AD88" i="6"/>
  <c r="AD92" i="6"/>
  <c r="AD96" i="6"/>
  <c r="AD100" i="6"/>
  <c r="AD103" i="6"/>
  <c r="AD107" i="6"/>
  <c r="AD111" i="6"/>
  <c r="AD115" i="6"/>
  <c r="AH8" i="6"/>
  <c r="AH11" i="6"/>
  <c r="AH15" i="6"/>
  <c r="AH22" i="6"/>
  <c r="AH26" i="6"/>
  <c r="AH30" i="6"/>
  <c r="AH34" i="6"/>
  <c r="AH38" i="6"/>
  <c r="AH42" i="6"/>
  <c r="AH46" i="6"/>
  <c r="AH50" i="6"/>
  <c r="AH54" i="6"/>
  <c r="AH58" i="6"/>
  <c r="AH62" i="6"/>
  <c r="AH66" i="6"/>
  <c r="AH70" i="6"/>
  <c r="AH74" i="6"/>
  <c r="AH78" i="6"/>
  <c r="AH82" i="6"/>
  <c r="AH86" i="6"/>
  <c r="AH90" i="6"/>
  <c r="AH94" i="6"/>
  <c r="AH98" i="6"/>
  <c r="AH102" i="6"/>
  <c r="AH105" i="6"/>
  <c r="AH109" i="6"/>
  <c r="AH113" i="6"/>
  <c r="AH117" i="6"/>
  <c r="N10" i="6"/>
  <c r="N24" i="6"/>
  <c r="N48" i="6"/>
  <c r="N64" i="6"/>
  <c r="N80" i="6"/>
  <c r="N96" i="6"/>
  <c r="N111" i="6"/>
  <c r="R15" i="6"/>
  <c r="R30" i="6"/>
  <c r="R42" i="6"/>
  <c r="R54" i="6"/>
  <c r="R70" i="6"/>
  <c r="R86" i="6"/>
  <c r="R102" i="6"/>
  <c r="R117" i="6"/>
  <c r="V20" i="6"/>
  <c r="V36" i="6"/>
  <c r="V44" i="6"/>
  <c r="V60" i="6"/>
  <c r="V76" i="6"/>
  <c r="V89" i="6"/>
  <c r="V97" i="6"/>
  <c r="V104" i="6"/>
  <c r="V112" i="6"/>
  <c r="Z9" i="6"/>
  <c r="Z16" i="6"/>
  <c r="Z23" i="6"/>
  <c r="Z31" i="6"/>
  <c r="Z47" i="6"/>
  <c r="Z55" i="6"/>
  <c r="Z63" i="6"/>
  <c r="Z71" i="6"/>
  <c r="Z79" i="6"/>
  <c r="Z87" i="6"/>
  <c r="Z95" i="6"/>
  <c r="Z110" i="6"/>
  <c r="AD7" i="6"/>
  <c r="AD14" i="6"/>
  <c r="AD21" i="6"/>
  <c r="AD27" i="6"/>
  <c r="AD33" i="6"/>
  <c r="AD37" i="6"/>
  <c r="AD41" i="6"/>
  <c r="AD45" i="6"/>
  <c r="AD49" i="6"/>
  <c r="AD53" i="6"/>
  <c r="AD57" i="6"/>
  <c r="AD61" i="6"/>
  <c r="AD65" i="6"/>
  <c r="AD69" i="6"/>
  <c r="AD73" i="6"/>
  <c r="AD77" i="6"/>
  <c r="AD81" i="6"/>
  <c r="AD85" i="6"/>
  <c r="AD89" i="6"/>
  <c r="AD93" i="6"/>
  <c r="AD97" i="6"/>
  <c r="AD101" i="6"/>
  <c r="AD104" i="6"/>
  <c r="AD108" i="6"/>
  <c r="AD112" i="6"/>
  <c r="AD116" i="6"/>
  <c r="AH9" i="6"/>
  <c r="AH12" i="6"/>
  <c r="AH16" i="6"/>
  <c r="AH19" i="6"/>
  <c r="AH23" i="6"/>
  <c r="AH27" i="6"/>
  <c r="AH31" i="6"/>
  <c r="AH35" i="6"/>
  <c r="AH39" i="6"/>
  <c r="AH43" i="6"/>
  <c r="AH47" i="6"/>
  <c r="AH51" i="6"/>
  <c r="AH55" i="6"/>
  <c r="AH59" i="6"/>
  <c r="AH63" i="6"/>
  <c r="AH67" i="6"/>
  <c r="AH71" i="6"/>
  <c r="AH75" i="6"/>
  <c r="AH79" i="6"/>
  <c r="AH83" i="6"/>
  <c r="AH87" i="6"/>
  <c r="AH91" i="6"/>
  <c r="AH95" i="6"/>
  <c r="AH99" i="6"/>
  <c r="AH106" i="6"/>
  <c r="AH110" i="6"/>
  <c r="AH114" i="6"/>
  <c r="N25" i="6"/>
  <c r="N49" i="6"/>
  <c r="N65" i="6"/>
  <c r="N81" i="6"/>
  <c r="N97" i="6"/>
  <c r="N112" i="6"/>
  <c r="R16" i="6"/>
  <c r="R31" i="6"/>
  <c r="R55" i="6"/>
  <c r="R71" i="6"/>
  <c r="R87" i="6"/>
  <c r="V7" i="6"/>
  <c r="V21" i="6"/>
  <c r="V37" i="6"/>
  <c r="V45" i="6"/>
  <c r="V61" i="6"/>
  <c r="V77" i="6"/>
  <c r="V90" i="6"/>
  <c r="V98" i="6"/>
  <c r="V105" i="6"/>
  <c r="V113" i="6"/>
  <c r="Z10" i="6"/>
  <c r="Z17" i="6"/>
  <c r="Z24" i="6"/>
  <c r="Z32" i="6"/>
  <c r="Z48" i="6"/>
  <c r="Z56" i="6"/>
  <c r="Z64" i="6"/>
  <c r="Z72" i="6"/>
  <c r="Z80" i="6"/>
  <c r="Z88" i="6"/>
  <c r="Z96" i="6"/>
  <c r="Z103" i="6"/>
  <c r="Z111" i="6"/>
  <c r="AD8" i="6"/>
  <c r="AD15" i="6"/>
  <c r="AD22" i="6"/>
  <c r="AD29" i="6"/>
  <c r="AD34" i="6"/>
  <c r="AD38" i="6"/>
  <c r="AD42" i="6"/>
  <c r="AD46" i="6"/>
  <c r="AD50" i="6"/>
  <c r="AD58" i="6"/>
  <c r="AD62" i="6"/>
  <c r="AD70" i="6"/>
  <c r="AD74" i="6"/>
  <c r="AD78" i="6"/>
  <c r="AD82" i="6"/>
  <c r="AD86" i="6"/>
  <c r="AD90" i="6"/>
  <c r="AD94" i="6"/>
  <c r="AD98" i="6"/>
  <c r="AD102" i="6"/>
  <c r="AD105" i="6"/>
  <c r="AD109" i="6"/>
  <c r="AD113" i="6"/>
  <c r="AD117" i="6"/>
  <c r="AH10" i="6"/>
  <c r="AH13" i="6"/>
  <c r="AH17" i="6"/>
  <c r="AH20" i="6"/>
  <c r="AH24" i="6"/>
  <c r="AH28" i="6"/>
  <c r="AH32" i="6"/>
  <c r="AH36" i="6"/>
  <c r="AH40" i="6"/>
  <c r="AH44" i="6"/>
  <c r="AH48" i="6"/>
  <c r="AH52" i="6"/>
  <c r="AH56" i="6"/>
  <c r="AH60" i="6"/>
  <c r="AH64" i="6"/>
  <c r="AH68" i="6"/>
  <c r="AH72" i="6"/>
  <c r="N56" i="6"/>
  <c r="R8" i="6"/>
  <c r="R62" i="6"/>
  <c r="V13" i="6"/>
  <c r="V68" i="6"/>
  <c r="V108" i="6"/>
  <c r="Z27" i="6"/>
  <c r="Z51" i="6"/>
  <c r="Z83" i="6"/>
  <c r="Z114" i="6"/>
  <c r="AD30" i="6"/>
  <c r="AD54" i="6"/>
  <c r="AD66" i="6"/>
  <c r="AD79" i="6"/>
  <c r="AD95" i="6"/>
  <c r="AD110" i="6"/>
  <c r="AH14" i="6"/>
  <c r="AH29" i="6"/>
  <c r="AH41" i="6"/>
  <c r="AH53" i="6"/>
  <c r="AH69" i="6"/>
  <c r="AH80" i="6"/>
  <c r="AH88" i="6"/>
  <c r="AH96" i="6"/>
  <c r="AH103" i="6"/>
  <c r="AH111" i="6"/>
  <c r="N103" i="6"/>
  <c r="R46" i="6"/>
  <c r="R109" i="6"/>
  <c r="V52" i="6"/>
  <c r="V101" i="6"/>
  <c r="Z19" i="6"/>
  <c r="Z43" i="6"/>
  <c r="Z75" i="6"/>
  <c r="AD25" i="6"/>
  <c r="AD39" i="6"/>
  <c r="AD51" i="6"/>
  <c r="AD63" i="6"/>
  <c r="AD75" i="6"/>
  <c r="AD106" i="6"/>
  <c r="AH25" i="6"/>
  <c r="AH49" i="6"/>
  <c r="AH65" i="6"/>
  <c r="AH85" i="6"/>
  <c r="AH93" i="6"/>
  <c r="AH108" i="6"/>
  <c r="AH116" i="6"/>
  <c r="N17" i="6"/>
  <c r="N72" i="6"/>
  <c r="R22" i="6"/>
  <c r="R78" i="6"/>
  <c r="V28" i="6"/>
  <c r="V84" i="6"/>
  <c r="V116" i="6"/>
  <c r="Z35" i="6"/>
  <c r="Z59" i="6"/>
  <c r="Z91" i="6"/>
  <c r="AD35" i="6"/>
  <c r="AD43" i="6"/>
  <c r="AD55" i="6"/>
  <c r="AD67" i="6"/>
  <c r="AD83" i="6"/>
  <c r="AD99" i="6"/>
  <c r="AD114" i="6"/>
  <c r="AH18" i="6"/>
  <c r="AH33" i="6"/>
  <c r="AH57" i="6"/>
  <c r="AH73" i="6"/>
  <c r="AH81" i="6"/>
  <c r="AH89" i="6"/>
  <c r="AH97" i="6"/>
  <c r="AH104" i="6"/>
  <c r="AH112" i="6"/>
  <c r="Z106" i="6"/>
  <c r="AD91" i="6"/>
  <c r="AH77" i="6"/>
  <c r="AH101" i="6"/>
  <c r="N32" i="6"/>
  <c r="N88" i="6"/>
  <c r="R38" i="6"/>
  <c r="R94" i="6"/>
  <c r="V40" i="6"/>
  <c r="V93" i="6"/>
  <c r="Z12" i="6"/>
  <c r="Z39" i="6"/>
  <c r="Z67" i="6"/>
  <c r="Z99" i="6"/>
  <c r="AD18" i="6"/>
  <c r="AD47" i="6"/>
  <c r="AD59" i="6"/>
  <c r="AD71" i="6"/>
  <c r="AD87" i="6"/>
  <c r="AH7" i="6"/>
  <c r="AH21" i="6"/>
  <c r="AH37" i="6"/>
  <c r="AH45" i="6"/>
  <c r="AH61" i="6"/>
  <c r="AH76" i="6"/>
  <c r="AH84" i="6"/>
  <c r="AH92" i="6"/>
  <c r="AH100" i="6"/>
  <c r="AH107" i="6"/>
  <c r="AH115" i="6"/>
  <c r="I2" i="10" l="1"/>
  <c r="I2" i="3"/>
  <c r="A4" i="3"/>
  <c r="A4" i="8"/>
  <c r="D4" i="6"/>
  <c r="D4" i="10" s="1"/>
  <c r="X4" i="6"/>
  <c r="AM2" i="6"/>
  <c r="G25" i="1" s="1"/>
  <c r="I4" i="6"/>
  <c r="G4" i="6"/>
  <c r="C4" i="6"/>
  <c r="C4" i="3" s="1"/>
  <c r="H4" i="6"/>
  <c r="C2" i="3"/>
  <c r="H2" i="3"/>
  <c r="E4" i="6"/>
  <c r="N15" i="9"/>
  <c r="AH5" i="8"/>
  <c r="I3" i="7" s="1"/>
  <c r="I3" i="9" s="1"/>
  <c r="N5" i="10"/>
  <c r="R5" i="3"/>
  <c r="AH5" i="3"/>
  <c r="AH5" i="10"/>
  <c r="AH5" i="6"/>
  <c r="I3" i="6" s="1"/>
  <c r="I3" i="10" s="1"/>
  <c r="AD5" i="8"/>
  <c r="H3" i="7" s="1"/>
  <c r="H3" i="9" s="1"/>
  <c r="R5" i="8"/>
  <c r="D3" i="7" s="1"/>
  <c r="D3" i="9" s="1"/>
  <c r="N5" i="7"/>
  <c r="C2" i="7" s="1"/>
  <c r="Z5" i="8"/>
  <c r="G3" i="7" s="1"/>
  <c r="G3" i="9" s="1"/>
  <c r="V5" i="8"/>
  <c r="E3" i="7" s="1"/>
  <c r="E3" i="9" s="1"/>
  <c r="N5" i="6"/>
  <c r="C3" i="6" s="1"/>
  <c r="V5" i="6"/>
  <c r="E3" i="6" s="1"/>
  <c r="AD5" i="7"/>
  <c r="H2" i="7" s="1"/>
  <c r="R5" i="7"/>
  <c r="D2" i="7" s="1"/>
  <c r="N5" i="8"/>
  <c r="C3" i="7" s="1"/>
  <c r="C3" i="8" s="1"/>
  <c r="Z5" i="3"/>
  <c r="A4" i="6"/>
  <c r="AD11" i="9"/>
  <c r="AD9" i="9"/>
  <c r="AD16" i="9"/>
  <c r="R5" i="10"/>
  <c r="AD5" i="10"/>
  <c r="V5" i="10"/>
  <c r="D2" i="10"/>
  <c r="D2" i="3"/>
  <c r="V5" i="7"/>
  <c r="AH5" i="7"/>
  <c r="Z5" i="7"/>
  <c r="AD5" i="6"/>
  <c r="D4" i="3"/>
  <c r="V12" i="9"/>
  <c r="AD18" i="9"/>
  <c r="V13" i="9"/>
  <c r="R7" i="9"/>
  <c r="V14" i="9"/>
  <c r="Z17" i="9"/>
  <c r="AH7" i="9"/>
  <c r="N13" i="9"/>
  <c r="R16" i="9"/>
  <c r="Z10" i="9"/>
  <c r="AD13" i="9"/>
  <c r="AH16" i="9"/>
  <c r="Z11" i="9"/>
  <c r="R9" i="9"/>
  <c r="Z16" i="9"/>
  <c r="R14" i="9"/>
  <c r="Z7" i="9"/>
  <c r="AD7" i="9"/>
  <c r="N10" i="9"/>
  <c r="R18" i="9"/>
  <c r="AH13" i="9"/>
  <c r="R13" i="9"/>
  <c r="N8" i="9"/>
  <c r="R11" i="9"/>
  <c r="V18" i="9"/>
  <c r="AD8" i="9"/>
  <c r="AH11" i="9"/>
  <c r="N17" i="9"/>
  <c r="V7" i="9"/>
  <c r="Z14" i="9"/>
  <c r="AD17" i="9"/>
  <c r="AH17" i="9"/>
  <c r="V17" i="9"/>
  <c r="N14" i="9"/>
  <c r="Z8" i="9"/>
  <c r="N11" i="9"/>
  <c r="AD10" i="9"/>
  <c r="Z12" i="9"/>
  <c r="N18" i="9"/>
  <c r="AD15" i="9"/>
  <c r="N12" i="9"/>
  <c r="R15" i="9"/>
  <c r="Z9" i="9"/>
  <c r="AD12" i="9"/>
  <c r="AH15" i="9"/>
  <c r="R8" i="9"/>
  <c r="V11" i="9"/>
  <c r="Z18" i="9"/>
  <c r="AH8" i="9"/>
  <c r="AH9" i="9"/>
  <c r="V9" i="9"/>
  <c r="AH14" i="9"/>
  <c r="V16" i="9"/>
  <c r="Z5" i="6"/>
  <c r="R5" i="6"/>
  <c r="F2" i="6"/>
  <c r="G2" i="10"/>
  <c r="J2" i="6"/>
  <c r="G2" i="3"/>
  <c r="Z5" i="10"/>
  <c r="N5" i="3"/>
  <c r="V5" i="3"/>
  <c r="AD5" i="3"/>
  <c r="E2" i="10"/>
  <c r="A4" i="7"/>
  <c r="AL2" i="6"/>
  <c r="G24" i="1" s="1"/>
  <c r="C3" i="9" l="1"/>
  <c r="F3" i="9" s="1"/>
  <c r="D3" i="8"/>
  <c r="I3" i="3"/>
  <c r="C4" i="10"/>
  <c r="I4" i="3"/>
  <c r="I4" i="10"/>
  <c r="F4" i="6"/>
  <c r="F4" i="10" s="1"/>
  <c r="I3" i="8"/>
  <c r="H4" i="10"/>
  <c r="H4" i="3"/>
  <c r="E4" i="3"/>
  <c r="E4" i="10"/>
  <c r="G4" i="3"/>
  <c r="G4" i="10"/>
  <c r="J4" i="6"/>
  <c r="E3" i="8"/>
  <c r="F3" i="7"/>
  <c r="H3" i="8"/>
  <c r="G3" i="8"/>
  <c r="J3" i="7"/>
  <c r="I5" i="6"/>
  <c r="I5" i="10" s="1"/>
  <c r="C5" i="6"/>
  <c r="C5" i="10" s="1"/>
  <c r="J3" i="9"/>
  <c r="N5" i="9"/>
  <c r="C4" i="7" s="1"/>
  <c r="E5" i="6"/>
  <c r="E5" i="10" s="1"/>
  <c r="E2" i="7"/>
  <c r="F2" i="7" s="1"/>
  <c r="E3" i="3"/>
  <c r="E3" i="10"/>
  <c r="D5" i="6"/>
  <c r="D3" i="6"/>
  <c r="F3" i="6" s="1"/>
  <c r="AH5" i="9"/>
  <c r="I4" i="7" s="1"/>
  <c r="H2" i="9"/>
  <c r="H2" i="8"/>
  <c r="F2" i="10"/>
  <c r="F2" i="3"/>
  <c r="K2" i="6"/>
  <c r="G2" i="7"/>
  <c r="D2" i="9"/>
  <c r="D2" i="8"/>
  <c r="C3" i="3"/>
  <c r="C3" i="10"/>
  <c r="J2" i="10"/>
  <c r="J2" i="3"/>
  <c r="R5" i="9"/>
  <c r="D4" i="7" s="1"/>
  <c r="H3" i="6"/>
  <c r="H5" i="6"/>
  <c r="K27" i="1"/>
  <c r="K28" i="1"/>
  <c r="K24" i="1"/>
  <c r="K23" i="1" s="1"/>
  <c r="I24" i="1" s="1"/>
  <c r="G5" i="6"/>
  <c r="G3" i="6"/>
  <c r="AD5" i="9"/>
  <c r="V5" i="9"/>
  <c r="E4" i="7" s="1"/>
  <c r="Z5" i="9"/>
  <c r="G4" i="7" s="1"/>
  <c r="I2" i="7"/>
  <c r="C2" i="8"/>
  <c r="C2" i="9"/>
  <c r="F3" i="8" l="1"/>
  <c r="K3" i="7"/>
  <c r="J3" i="8"/>
  <c r="F4" i="3"/>
  <c r="K4" i="6"/>
  <c r="K4" i="3" s="1"/>
  <c r="C5" i="3"/>
  <c r="J4" i="3"/>
  <c r="J4" i="10"/>
  <c r="E5" i="3"/>
  <c r="I5" i="3"/>
  <c r="F5" i="6"/>
  <c r="C5" i="7"/>
  <c r="C5" i="9" s="1"/>
  <c r="K3" i="9"/>
  <c r="I2" i="9"/>
  <c r="I2" i="8"/>
  <c r="G3" i="10"/>
  <c r="J3" i="6"/>
  <c r="G3" i="3"/>
  <c r="G2" i="9"/>
  <c r="J2" i="7"/>
  <c r="K2" i="7" s="1"/>
  <c r="G2" i="8"/>
  <c r="G5" i="10"/>
  <c r="J5" i="6"/>
  <c r="G5" i="3"/>
  <c r="H3" i="10"/>
  <c r="H3" i="3"/>
  <c r="D5" i="10"/>
  <c r="D5" i="3"/>
  <c r="E5" i="7"/>
  <c r="I4" i="8"/>
  <c r="I4" i="9"/>
  <c r="G4" i="8"/>
  <c r="G4" i="9"/>
  <c r="H5" i="10"/>
  <c r="H5" i="3"/>
  <c r="F3" i="10"/>
  <c r="K3" i="6"/>
  <c r="F3" i="3"/>
  <c r="K2" i="3"/>
  <c r="K2" i="10"/>
  <c r="D3" i="3"/>
  <c r="D3" i="10"/>
  <c r="F4" i="7"/>
  <c r="C4" i="8"/>
  <c r="C4" i="9"/>
  <c r="E4" i="9"/>
  <c r="E4" i="8"/>
  <c r="I5" i="7"/>
  <c r="H4" i="7"/>
  <c r="J4" i="7" s="1"/>
  <c r="H5" i="7"/>
  <c r="D4" i="9"/>
  <c r="D4" i="8"/>
  <c r="G5" i="7"/>
  <c r="E2" i="8"/>
  <c r="F2" i="8" s="1"/>
  <c r="E2" i="9"/>
  <c r="F2" i="9" s="1"/>
  <c r="D5" i="7"/>
  <c r="K3" i="8" l="1"/>
  <c r="K4" i="10"/>
  <c r="F5" i="3"/>
  <c r="J2" i="9"/>
  <c r="K2" i="9" s="1"/>
  <c r="F5" i="10"/>
  <c r="C5" i="8"/>
  <c r="F5" i="7"/>
  <c r="D19" i="1" s="1"/>
  <c r="F19" i="1" s="1"/>
  <c r="I5" i="9"/>
  <c r="I5" i="8"/>
  <c r="K3" i="10"/>
  <c r="K3" i="3"/>
  <c r="E5" i="8"/>
  <c r="E5" i="9"/>
  <c r="J5" i="3"/>
  <c r="D18" i="1"/>
  <c r="F18" i="1" s="1"/>
  <c r="J5" i="10"/>
  <c r="H5" i="9"/>
  <c r="H5" i="8"/>
  <c r="F4" i="8"/>
  <c r="D5" i="8"/>
  <c r="D5" i="9"/>
  <c r="F5" i="9" s="1"/>
  <c r="F4" i="9"/>
  <c r="J5" i="7"/>
  <c r="D20" i="1" s="1"/>
  <c r="F20" i="1" s="1"/>
  <c r="G5" i="9"/>
  <c r="G5" i="8"/>
  <c r="H4" i="8"/>
  <c r="H4" i="9"/>
  <c r="J4" i="9" s="1"/>
  <c r="K5" i="6"/>
  <c r="K4" i="7"/>
  <c r="J4" i="8"/>
  <c r="J2" i="8"/>
  <c r="K2" i="8" s="1"/>
  <c r="J3" i="10"/>
  <c r="J3" i="3"/>
  <c r="F5" i="8" l="1"/>
  <c r="J5" i="8"/>
  <c r="K4" i="8"/>
  <c r="K4" i="9"/>
  <c r="K5" i="10"/>
  <c r="K5" i="3"/>
  <c r="J5" i="9"/>
  <c r="K5" i="9" s="1"/>
  <c r="K5" i="7"/>
  <c r="D17" i="1" l="1"/>
  <c r="F17" i="1" s="1"/>
  <c r="K5" i="8"/>
</calcChain>
</file>

<file path=xl/sharedStrings.xml><?xml version="1.0" encoding="utf-8"?>
<sst xmlns="http://schemas.openxmlformats.org/spreadsheetml/2006/main" count="22053" uniqueCount="2227">
  <si>
    <t>店舗名</t>
    <rPh sb="0" eb="2">
      <t>テンポ</t>
    </rPh>
    <rPh sb="2" eb="3">
      <t>メイ</t>
    </rPh>
    <phoneticPr fontId="4"/>
  </si>
  <si>
    <t>様</t>
    <rPh sb="0" eb="1">
      <t>サマ</t>
    </rPh>
    <phoneticPr fontId="4"/>
  </si>
  <si>
    <t>ご契約掛け率</t>
    <rPh sb="1" eb="3">
      <t>ケイヤク</t>
    </rPh>
    <rPh sb="3" eb="4">
      <t>カ</t>
    </rPh>
    <rPh sb="5" eb="6">
      <t>リツ</t>
    </rPh>
    <phoneticPr fontId="5"/>
  </si>
  <si>
    <t>ご契約　LEVEL</t>
    <rPh sb="1" eb="3">
      <t>ケイヤク</t>
    </rPh>
    <phoneticPr fontId="4"/>
  </si>
  <si>
    <t>BIKE</t>
    <phoneticPr fontId="5"/>
  </si>
  <si>
    <t>年間ターゲット</t>
    <rPh sb="0" eb="2">
      <t>ネンカン</t>
    </rPh>
    <phoneticPr fontId="5"/>
  </si>
  <si>
    <t>EQ</t>
    <phoneticPr fontId="5"/>
  </si>
  <si>
    <t>BIKE Q3オーダー 最低金額</t>
    <rPh sb="12" eb="14">
      <t>サイテイ</t>
    </rPh>
    <rPh sb="14" eb="16">
      <t>キンガク</t>
    </rPh>
    <phoneticPr fontId="4"/>
  </si>
  <si>
    <t>EQ Q2オーダー 最低金額</t>
    <rPh sb="10" eb="12">
      <t>サイテイ</t>
    </rPh>
    <rPh sb="12" eb="14">
      <t>キンガク</t>
    </rPh>
    <phoneticPr fontId="4"/>
  </si>
  <si>
    <t>EQ Q3オーダー 最低金額</t>
    <rPh sb="10" eb="12">
      <t>サイテイ</t>
    </rPh>
    <rPh sb="12" eb="14">
      <t>キンガク</t>
    </rPh>
    <phoneticPr fontId="4"/>
  </si>
  <si>
    <t>SW完成車購入台数</t>
    <rPh sb="2" eb="5">
      <t>カンセイシャ</t>
    </rPh>
    <rPh sb="5" eb="9">
      <t>コウニュウダイスウ</t>
    </rPh>
    <phoneticPr fontId="5"/>
  </si>
  <si>
    <t>SWフレーム購入台数</t>
    <rPh sb="6" eb="10">
      <t>コウニュウダイスウ</t>
    </rPh>
    <phoneticPr fontId="5"/>
  </si>
  <si>
    <t>2019 BIKE発注条件</t>
    <rPh sb="9" eb="11">
      <t>ハッチュウ</t>
    </rPh>
    <rPh sb="11" eb="13">
      <t>ジョウケン</t>
    </rPh>
    <phoneticPr fontId="4"/>
  </si>
  <si>
    <t>Q2, 3オーダーをご提出していただくにあたり、以下の条件を満たす必要がございます</t>
    <rPh sb="11" eb="13">
      <t>テイシュツ</t>
    </rPh>
    <rPh sb="24" eb="26">
      <t>イカ</t>
    </rPh>
    <rPh sb="27" eb="29">
      <t>ジョウケン</t>
    </rPh>
    <rPh sb="30" eb="31">
      <t>ミ</t>
    </rPh>
    <rPh sb="33" eb="35">
      <t>ヒツヨウ</t>
    </rPh>
    <phoneticPr fontId="3"/>
  </si>
  <si>
    <t>必須オーダー内容</t>
    <rPh sb="0" eb="2">
      <t>ヒッス</t>
    </rPh>
    <rPh sb="6" eb="8">
      <t>ナイヨウ</t>
    </rPh>
    <phoneticPr fontId="4"/>
  </si>
  <si>
    <t>必要条件</t>
    <rPh sb="0" eb="2">
      <t>ヒツヨウ</t>
    </rPh>
    <rPh sb="2" eb="4">
      <t>ジョウケン</t>
    </rPh>
    <phoneticPr fontId="4"/>
  </si>
  <si>
    <t>ご注文状況</t>
    <rPh sb="1" eb="3">
      <t>チュウモン</t>
    </rPh>
    <rPh sb="3" eb="5">
      <t>ジョウキョウ</t>
    </rPh>
    <phoneticPr fontId="4"/>
  </si>
  <si>
    <t>条件判定</t>
    <rPh sb="0" eb="2">
      <t>ジョウケン</t>
    </rPh>
    <rPh sb="2" eb="4">
      <t>ハンテイ</t>
    </rPh>
    <phoneticPr fontId="4"/>
  </si>
  <si>
    <t>BIKE Q3オーダー金額</t>
    <rPh sb="11" eb="13">
      <t>キンガク</t>
    </rPh>
    <phoneticPr fontId="4"/>
  </si>
  <si>
    <t>EQ Q3オーダー金額</t>
    <rPh sb="9" eb="11">
      <t>キンガク</t>
    </rPh>
    <phoneticPr fontId="4"/>
  </si>
  <si>
    <t>2019 S-WORKSリテーラー年間条件</t>
    <rPh sb="17" eb="19">
      <t>ネンカン</t>
    </rPh>
    <rPh sb="19" eb="21">
      <t>ジョウケン</t>
    </rPh>
    <phoneticPr fontId="4"/>
  </si>
  <si>
    <t>必須オーダー内容</t>
  </si>
  <si>
    <t>必要条件</t>
    <phoneticPr fontId="4"/>
  </si>
  <si>
    <t>発注状況</t>
    <rPh sb="0" eb="2">
      <t>ハッチュウ</t>
    </rPh>
    <rPh sb="2" eb="4">
      <t>ジョウキョウ</t>
    </rPh>
    <phoneticPr fontId="4"/>
  </si>
  <si>
    <t>SW契約判定</t>
    <rPh sb="2" eb="4">
      <t>ケイヤク</t>
    </rPh>
    <rPh sb="4" eb="6">
      <t>ハンテイ</t>
    </rPh>
    <phoneticPr fontId="4"/>
  </si>
  <si>
    <t>プレミアム</t>
    <phoneticPr fontId="4"/>
  </si>
  <si>
    <t>①フレーム4本　②完成車1台、フレーム2本　③完成車2台</t>
    <rPh sb="6" eb="7">
      <t>ホン</t>
    </rPh>
    <rPh sb="9" eb="12">
      <t>カンセイシャ</t>
    </rPh>
    <rPh sb="13" eb="14">
      <t>ダイ</t>
    </rPh>
    <rPh sb="20" eb="21">
      <t>ホン</t>
    </rPh>
    <rPh sb="23" eb="26">
      <t>カンセイシャ</t>
    </rPh>
    <rPh sb="27" eb="28">
      <t>ダイ</t>
    </rPh>
    <phoneticPr fontId="3"/>
  </si>
  <si>
    <t>SW 完成車 合計</t>
    <rPh sb="3" eb="6">
      <t>カンセイシャ</t>
    </rPh>
    <rPh sb="7" eb="9">
      <t>ゴウケイ</t>
    </rPh>
    <phoneticPr fontId="4"/>
  </si>
  <si>
    <t>台</t>
    <rPh sb="0" eb="1">
      <t>ダイ</t>
    </rPh>
    <phoneticPr fontId="4"/>
  </si>
  <si>
    <t>LEVEL 1　</t>
    <phoneticPr fontId="4"/>
  </si>
  <si>
    <t>SW フレーム 合計</t>
    <rPh sb="8" eb="10">
      <t>ゴウケイ</t>
    </rPh>
    <phoneticPr fontId="4"/>
  </si>
  <si>
    <t>本</t>
    <rPh sb="0" eb="1">
      <t>ホン</t>
    </rPh>
    <phoneticPr fontId="4"/>
  </si>
  <si>
    <t>LEVEL 2　</t>
    <phoneticPr fontId="4"/>
  </si>
  <si>
    <t>LEVEL 3　</t>
    <phoneticPr fontId="4"/>
  </si>
  <si>
    <t>①フレーム3本　②完成車1台、フレーム1本　③完成車2台</t>
    <phoneticPr fontId="4"/>
  </si>
  <si>
    <t>LEVEL 4　</t>
  </si>
  <si>
    <t>①フレーム2本　②完成車1台</t>
    <rPh sb="6" eb="7">
      <t>ホン</t>
    </rPh>
    <rPh sb="9" eb="12">
      <t>カンセイシャ</t>
    </rPh>
    <rPh sb="13" eb="14">
      <t>ダイ</t>
    </rPh>
    <phoneticPr fontId="3"/>
  </si>
  <si>
    <t>①②③のいずれかのセットをオーダー</t>
    <phoneticPr fontId="4"/>
  </si>
  <si>
    <t xml:space="preserve"> </t>
    <phoneticPr fontId="5"/>
  </si>
  <si>
    <t>ご契約内容</t>
    <rPh sb="1" eb="3">
      <t>ケイヤク</t>
    </rPh>
    <rPh sb="3" eb="5">
      <t>ナイヨウ</t>
    </rPh>
    <phoneticPr fontId="5"/>
  </si>
  <si>
    <t>発注状況</t>
    <rPh sb="0" eb="2">
      <t>ハッチュウ</t>
    </rPh>
    <rPh sb="2" eb="4">
      <t>ジョウキョウ</t>
    </rPh>
    <phoneticPr fontId="5"/>
  </si>
  <si>
    <t>10月</t>
    <rPh sb="2" eb="3">
      <t>ガツ</t>
    </rPh>
    <phoneticPr fontId="3"/>
  </si>
  <si>
    <t>11月</t>
    <phoneticPr fontId="5"/>
  </si>
  <si>
    <t>12月</t>
  </si>
  <si>
    <t>Q2合計</t>
    <rPh sb="2" eb="4">
      <t>ゴウケイ</t>
    </rPh>
    <phoneticPr fontId="3"/>
  </si>
  <si>
    <t>1月</t>
  </si>
  <si>
    <t>2月</t>
  </si>
  <si>
    <t>3月</t>
  </si>
  <si>
    <t>Q3合計</t>
    <rPh sb="2" eb="4">
      <t>ゴウケイ</t>
    </rPh>
    <phoneticPr fontId="3"/>
  </si>
  <si>
    <t>合計</t>
    <rPh sb="0" eb="2">
      <t>ゴウケイ</t>
    </rPh>
    <phoneticPr fontId="3"/>
  </si>
  <si>
    <t>上旬：1-10日</t>
    <rPh sb="0" eb="2">
      <t>ジョウジュン</t>
    </rPh>
    <rPh sb="7" eb="8">
      <t>ニチ</t>
    </rPh>
    <phoneticPr fontId="3"/>
  </si>
  <si>
    <t>Complete</t>
    <phoneticPr fontId="3"/>
  </si>
  <si>
    <t>FRM</t>
    <phoneticPr fontId="3"/>
  </si>
  <si>
    <t>SW 台数</t>
    <rPh sb="3" eb="5">
      <t>ダイスウ</t>
    </rPh>
    <phoneticPr fontId="5"/>
  </si>
  <si>
    <t>中旬：11-20日</t>
    <rPh sb="0" eb="2">
      <t>チュウジュン</t>
    </rPh>
    <rPh sb="8" eb="9">
      <t>ニチ</t>
    </rPh>
    <phoneticPr fontId="3"/>
  </si>
  <si>
    <t>掛け率</t>
    <rPh sb="0" eb="1">
      <t>カ</t>
    </rPh>
    <rPh sb="2" eb="3">
      <t>リツ</t>
    </rPh>
    <phoneticPr fontId="5"/>
  </si>
  <si>
    <t>SW 金額</t>
    <rPh sb="3" eb="5">
      <t>キンガク</t>
    </rPh>
    <phoneticPr fontId="5"/>
  </si>
  <si>
    <t>下旬：21-末日</t>
    <rPh sb="0" eb="2">
      <t>ゲジュン</t>
    </rPh>
    <rPh sb="6" eb="8">
      <t>マツジツ</t>
    </rPh>
    <phoneticPr fontId="3"/>
  </si>
  <si>
    <t>BIKE台数合計</t>
    <rPh sb="4" eb="6">
      <t>ダイスウ</t>
    </rPh>
    <rPh sb="6" eb="8">
      <t>ゴウケイ</t>
    </rPh>
    <phoneticPr fontId="3"/>
  </si>
  <si>
    <t>11月</t>
    <phoneticPr fontId="3"/>
  </si>
  <si>
    <t>BIKE 金額合計</t>
    <rPh sb="5" eb="7">
      <t>キンガク</t>
    </rPh>
    <rPh sb="7" eb="9">
      <t>ゴウケイ</t>
    </rPh>
    <phoneticPr fontId="3"/>
  </si>
  <si>
    <t>品番</t>
    <rPh sb="0" eb="2">
      <t>ヒンバン</t>
    </rPh>
    <phoneticPr fontId="5"/>
  </si>
  <si>
    <t>カテゴリー</t>
    <phoneticPr fontId="5"/>
  </si>
  <si>
    <t>モデル</t>
    <phoneticPr fontId="5"/>
  </si>
  <si>
    <t>カラー</t>
    <phoneticPr fontId="5"/>
  </si>
  <si>
    <t>サイズ</t>
    <phoneticPr fontId="5"/>
  </si>
  <si>
    <t>税抜上代</t>
    <rPh sb="0" eb="1">
      <t>ゼイ</t>
    </rPh>
    <rPh sb="1" eb="2">
      <t>ヌ</t>
    </rPh>
    <rPh sb="2" eb="4">
      <t>ジョウダイ</t>
    </rPh>
    <phoneticPr fontId="5"/>
  </si>
  <si>
    <t>LifeTime</t>
    <phoneticPr fontId="3"/>
  </si>
  <si>
    <t>予定
在庫</t>
    <rPh sb="0" eb="2">
      <t>ヨテイ</t>
    </rPh>
    <rPh sb="3" eb="5">
      <t>ザイコ</t>
    </rPh>
    <phoneticPr fontId="5"/>
  </si>
  <si>
    <t>台数</t>
    <rPh sb="0" eb="2">
      <t>ダイスウ</t>
    </rPh>
    <phoneticPr fontId="5"/>
  </si>
  <si>
    <t xml:space="preserve"> 金額</t>
    <rPh sb="1" eb="3">
      <t>キンガク</t>
    </rPh>
    <phoneticPr fontId="5"/>
  </si>
  <si>
    <t>希望出荷日</t>
    <rPh sb="0" eb="2">
      <t>キボウ</t>
    </rPh>
    <rPh sb="2" eb="5">
      <t>シュッカビ</t>
    </rPh>
    <phoneticPr fontId="5"/>
  </si>
  <si>
    <t>Frame/bike</t>
    <phoneticPr fontId="3"/>
  </si>
  <si>
    <t>91419-0049</t>
  </si>
  <si>
    <t>CRUX</t>
  </si>
  <si>
    <t xml:space="preserve"> SW DI2</t>
  </si>
  <si>
    <t>GLOSS ACID PINK/CHAMELEON/METALLIC WHT SIL/CLEAN</t>
  </si>
  <si>
    <t>△</t>
  </si>
  <si>
    <t>91419-0052</t>
  </si>
  <si>
    <t>91419-0054</t>
  </si>
  <si>
    <t>91419-0056</t>
  </si>
  <si>
    <t>71419-0049</t>
  </si>
  <si>
    <t xml:space="preserve"> SW FRMSET</t>
  </si>
  <si>
    <t>71419-0052</t>
  </si>
  <si>
    <t>71419-0054</t>
  </si>
  <si>
    <t>71419-0056</t>
  </si>
  <si>
    <t>97317-0149</t>
  </si>
  <si>
    <t>ROUBAIX</t>
  </si>
  <si>
    <t>CARBON/ METALLIC WHT SIL</t>
  </si>
  <si>
    <t>49</t>
  </si>
  <si>
    <t>97317-0152</t>
  </si>
  <si>
    <t>52</t>
  </si>
  <si>
    <t>97317-0154</t>
  </si>
  <si>
    <t>54</t>
  </si>
  <si>
    <t>97317-0156</t>
  </si>
  <si>
    <t>56</t>
  </si>
  <si>
    <t>94418-0252</t>
  </si>
  <si>
    <t>GLOSS TARMAC BLK/CHAMELEON EDGE FADE/RKT RED/CLEAN</t>
  </si>
  <si>
    <t>○</t>
  </si>
  <si>
    <t>94418-0254</t>
  </si>
  <si>
    <t>94418-0256</t>
  </si>
  <si>
    <t>94418-0258</t>
  </si>
  <si>
    <t>97317-0249</t>
  </si>
  <si>
    <t xml:space="preserve"> SW ETAP </t>
  </si>
  <si>
    <t>97317-0252</t>
  </si>
  <si>
    <t>97317-0254</t>
  </si>
  <si>
    <t>97317-0256</t>
  </si>
  <si>
    <t>97317-0349</t>
  </si>
  <si>
    <t>SATIN CARBON/ ROCKET RED/ KOOL SIL</t>
  </si>
  <si>
    <t>97317-0352</t>
  </si>
  <si>
    <t>97317-0354</t>
  </si>
  <si>
    <t>74418-0249</t>
  </si>
  <si>
    <t>74418-0252</t>
  </si>
  <si>
    <t>74418-0254</t>
  </si>
  <si>
    <t>74418-0256</t>
  </si>
  <si>
    <t>74418-0258</t>
  </si>
  <si>
    <t>77317-0149</t>
  </si>
  <si>
    <t>CARBON/METALLIC WHT SIL</t>
  </si>
  <si>
    <t>77317-0152</t>
  </si>
  <si>
    <t>77317-0154</t>
  </si>
  <si>
    <t>77317-0156</t>
  </si>
  <si>
    <t>97419-0101</t>
  </si>
  <si>
    <t>SHIV</t>
  </si>
  <si>
    <t xml:space="preserve"> SW DISC DI2</t>
  </si>
  <si>
    <t>SATIN CARBON/GLOSS HOLOGRAPHIC FOIL</t>
  </si>
  <si>
    <t>XS</t>
  </si>
  <si>
    <t>3月発売</t>
    <rPh sb="1" eb="2">
      <t>ガツ</t>
    </rPh>
    <rPh sb="2" eb="4">
      <t>ハツバイ</t>
    </rPh>
    <phoneticPr fontId="21"/>
  </si>
  <si>
    <t>×</t>
    <phoneticPr fontId="3"/>
  </si>
  <si>
    <t>○</t>
    <phoneticPr fontId="3"/>
  </si>
  <si>
    <t>97419-0102</t>
  </si>
  <si>
    <t>S</t>
  </si>
  <si>
    <t>97419-0103</t>
  </si>
  <si>
    <t>M</t>
  </si>
  <si>
    <t>97419-0104</t>
  </si>
  <si>
    <t>L</t>
  </si>
  <si>
    <t>77418-0201</t>
  </si>
  <si>
    <t>SHIV TT</t>
  </si>
  <si>
    <t xml:space="preserve"> SW MODULE</t>
  </si>
  <si>
    <t>SATIN CARBON/GLOSS WHT</t>
  </si>
  <si>
    <t>77418-0202</t>
  </si>
  <si>
    <t>77418-0203</t>
  </si>
  <si>
    <t>77418-0204</t>
  </si>
  <si>
    <t>70619-0344</t>
  </si>
  <si>
    <t>TARMAC</t>
  </si>
  <si>
    <t xml:space="preserve"> SL6 SW FRMSET</t>
  </si>
  <si>
    <t>SATIN BLK/BLK REFLECTIVE/CLEAN</t>
  </si>
  <si>
    <t>70619-0349</t>
  </si>
  <si>
    <t>70619-0352</t>
  </si>
  <si>
    <t>×</t>
  </si>
  <si>
    <t>70619-0354</t>
  </si>
  <si>
    <t>70619-0356</t>
  </si>
  <si>
    <t>70619-0358</t>
  </si>
  <si>
    <t>70619-0649</t>
  </si>
  <si>
    <t>GLOSS FLO RED/BRIGHT YELLOW</t>
  </si>
  <si>
    <t>70619-0652</t>
  </si>
  <si>
    <t>70619-0654</t>
  </si>
  <si>
    <t>70619-0656</t>
  </si>
  <si>
    <t>70619-0658</t>
  </si>
  <si>
    <t>74918-0444</t>
  </si>
  <si>
    <t xml:space="preserve"> SL6 SW DISC FRMSET</t>
  </si>
  <si>
    <t>74918-0449</t>
  </si>
  <si>
    <t>74918-0452</t>
  </si>
  <si>
    <t>74918-0454</t>
  </si>
  <si>
    <t>74918-0456</t>
  </si>
  <si>
    <t>74918-0458</t>
  </si>
  <si>
    <t>77018-0549</t>
  </si>
  <si>
    <t>77018-0552</t>
  </si>
  <si>
    <t>77018-0554</t>
  </si>
  <si>
    <t>77018-0556</t>
  </si>
  <si>
    <t>77018-0558</t>
  </si>
  <si>
    <t>77019-0149</t>
  </si>
  <si>
    <t>GLOSS ACID PINK/ACID PURPLE/TEAM YELLOW/GRAVITY FADE/CLEAN</t>
  </si>
  <si>
    <t>77019-0152</t>
  </si>
  <si>
    <t>77019-0154</t>
  </si>
  <si>
    <t>77019-0156</t>
  </si>
  <si>
    <t>77019-0158</t>
  </si>
  <si>
    <t>90618-0349</t>
  </si>
  <si>
    <t>TARMAC MEN</t>
  </si>
  <si>
    <t xml:space="preserve"> SL6 SW DISC DI2</t>
  </si>
  <si>
    <t>GLOSS FLO RED/METALLIC WHT SIL/SATIN BLK</t>
  </si>
  <si>
    <t>90618-0352</t>
  </si>
  <si>
    <t>90618-0354</t>
  </si>
  <si>
    <t>90618-0356</t>
  </si>
  <si>
    <t>90618-0449</t>
  </si>
  <si>
    <t>SATIN BLK/SIL HOLO/CLEAN</t>
  </si>
  <si>
    <t>90618-0452</t>
  </si>
  <si>
    <t>90618-0454</t>
  </si>
  <si>
    <t>90618-0456</t>
  </si>
  <si>
    <t>90619-0049</t>
  </si>
  <si>
    <t xml:space="preserve"> SL6 SW Di2</t>
  </si>
  <si>
    <t>90619-0052</t>
  </si>
  <si>
    <t>90619-0054</t>
  </si>
  <si>
    <t>90619-0056</t>
  </si>
  <si>
    <t>97218-0144</t>
  </si>
  <si>
    <t>TARMAC WMN</t>
  </si>
  <si>
    <t>GLOSS CHAMELEON FLAKE/SATIN ACID RED/CLEAN</t>
  </si>
  <si>
    <t>97218-0149</t>
  </si>
  <si>
    <t>97218-0152</t>
  </si>
  <si>
    <t>97819-0049</t>
  </si>
  <si>
    <t>VENGE</t>
  </si>
  <si>
    <t>97819-0052</t>
  </si>
  <si>
    <t>97819-0054</t>
  </si>
  <si>
    <t>97819-0056</t>
  </si>
  <si>
    <t>77819-0049</t>
  </si>
  <si>
    <t xml:space="preserve"> SW DISC FRMSET</t>
  </si>
  <si>
    <t>77819-0052</t>
  </si>
  <si>
    <t>77819-0054</t>
  </si>
  <si>
    <t>77819-0056</t>
  </si>
  <si>
    <t>77819-0249</t>
  </si>
  <si>
    <t>SATIN BATTLESHIP/COOL GREY/GLOSS TEAM YELLOW/EDGE FADE/CLEAN</t>
  </si>
  <si>
    <t>77819-0252</t>
  </si>
  <si>
    <t>77819-0254</t>
  </si>
  <si>
    <t>77819-0256</t>
  </si>
  <si>
    <t>93619-0102</t>
  </si>
  <si>
    <t>ENDURO FSR</t>
  </si>
  <si>
    <t xml:space="preserve"> SW CARBON 27.5</t>
  </si>
  <si>
    <t>GLOSS FLAKE SIL FORM FADE/TARMAC BLK</t>
  </si>
  <si>
    <t>93619-0103</t>
  </si>
  <si>
    <t>91319-0002</t>
  </si>
  <si>
    <t>EPIC HT MEN</t>
  </si>
  <si>
    <t xml:space="preserve"> SW CARBON SRAM 29</t>
  </si>
  <si>
    <t>GLOSS CARBON/ROCKET RED</t>
  </si>
  <si>
    <t>91319-0003</t>
  </si>
  <si>
    <t>91319-0004</t>
  </si>
  <si>
    <t>90319-0102</t>
  </si>
  <si>
    <t>EPIC MEN</t>
  </si>
  <si>
    <t>90319-0103</t>
  </si>
  <si>
    <t>90319-0104</t>
  </si>
  <si>
    <t>70319-0002</t>
  </si>
  <si>
    <t xml:space="preserve"> SW CARBON FRM 29</t>
  </si>
  <si>
    <t>SATIN GLOSS CARBON/SUNSET/ACID KIWI</t>
  </si>
  <si>
    <t>70319-0003</t>
  </si>
  <si>
    <t>70319-0004</t>
  </si>
  <si>
    <t>70319-0302</t>
  </si>
  <si>
    <t>GLOSS OIL SLICK/MINT</t>
  </si>
  <si>
    <t>70319-0303</t>
  </si>
  <si>
    <t>70319-0304</t>
  </si>
  <si>
    <t>95718-0302</t>
  </si>
  <si>
    <t>SJ FSR MEN</t>
  </si>
  <si>
    <t xml:space="preserve"> SW CARBON 29</t>
  </si>
  <si>
    <t>SATIN CARBON/STORM GREY</t>
  </si>
  <si>
    <t>95718-0303</t>
  </si>
  <si>
    <t>95718-0304</t>
  </si>
  <si>
    <t>90019-5349</t>
  </si>
  <si>
    <t>ALLEZ</t>
  </si>
  <si>
    <t xml:space="preserve"> SPRINT COMP DISC</t>
  </si>
  <si>
    <t>GLOSS BRUSHED/NICE BLUE</t>
  </si>
  <si>
    <t>10月上旬</t>
    <rPh sb="2" eb="3">
      <t>ガツ</t>
    </rPh>
    <phoneticPr fontId="5"/>
  </si>
  <si>
    <t>11月上旬</t>
    <rPh sb="2" eb="3">
      <t>ガツ</t>
    </rPh>
    <phoneticPr fontId="5"/>
  </si>
  <si>
    <t>12月上旬</t>
    <rPh sb="2" eb="3">
      <t>ガツ</t>
    </rPh>
    <phoneticPr fontId="5"/>
  </si>
  <si>
    <t>1月上旬</t>
    <rPh sb="1" eb="2">
      <t>ガツ</t>
    </rPh>
    <phoneticPr fontId="5"/>
  </si>
  <si>
    <t>2月上旬</t>
    <rPh sb="1" eb="2">
      <t>ガツ</t>
    </rPh>
    <phoneticPr fontId="5"/>
  </si>
  <si>
    <t>3月上旬</t>
    <rPh sb="1" eb="2">
      <t>ガツ</t>
    </rPh>
    <phoneticPr fontId="5"/>
  </si>
  <si>
    <t>90019-5352</t>
  </si>
  <si>
    <t>90019-5354</t>
  </si>
  <si>
    <t>90019-5356</t>
  </si>
  <si>
    <t>90019-5358</t>
  </si>
  <si>
    <t>90019-5361</t>
  </si>
  <si>
    <t>90019-5049</t>
  </si>
  <si>
    <t xml:space="preserve"> SPRINT COMP</t>
  </si>
  <si>
    <t>SATIN BLK/REFLECTIVE LIGHT SIL/CLEAN</t>
  </si>
  <si>
    <t>90019-5052</t>
  </si>
  <si>
    <t>90019-5054</t>
  </si>
  <si>
    <t>90019-5056</t>
  </si>
  <si>
    <t>90019-5058</t>
  </si>
  <si>
    <t>90019-5061</t>
  </si>
  <si>
    <t>90019-5149</t>
  </si>
  <si>
    <t>GLOSS COSMIC MINT/OIL</t>
  </si>
  <si>
    <t>90019-5152</t>
  </si>
  <si>
    <t>90019-5154</t>
  </si>
  <si>
    <t>90019-5156</t>
  </si>
  <si>
    <t>90019-5158</t>
  </si>
  <si>
    <t>90019-5161</t>
  </si>
  <si>
    <t>90019-4149</t>
  </si>
  <si>
    <t xml:space="preserve"> ELITE </t>
  </si>
  <si>
    <t>GLOSS STORM GRAY/ROCKET RED</t>
  </si>
  <si>
    <t>90019-4152</t>
  </si>
  <si>
    <t>90019-4154</t>
  </si>
  <si>
    <t>90019-4156</t>
  </si>
  <si>
    <t>90019-4158</t>
  </si>
  <si>
    <t>90019-4161</t>
  </si>
  <si>
    <t>90019-4249</t>
  </si>
  <si>
    <t>GLOSS TARMAC BLK/CHAMELEON/CLEAN</t>
  </si>
  <si>
    <t>90019-4252</t>
  </si>
  <si>
    <t>90019-4254</t>
  </si>
  <si>
    <t>90019-4256</t>
  </si>
  <si>
    <t>90019-4258</t>
  </si>
  <si>
    <t>90019-4261</t>
  </si>
  <si>
    <t>90018-6049</t>
  </si>
  <si>
    <t xml:space="preserve"> SPORT</t>
  </si>
  <si>
    <t>GLOSS COSMIC WHT/SATIN BLK</t>
  </si>
  <si>
    <t>90018-6052</t>
  </si>
  <si>
    <t>90018-6054</t>
  </si>
  <si>
    <t>90018-6056</t>
  </si>
  <si>
    <t>90018-6058</t>
  </si>
  <si>
    <t>90018-6061</t>
  </si>
  <si>
    <t>90018-6149</t>
  </si>
  <si>
    <t>SATIN NAVY/GLOSS NORDIC RED</t>
  </si>
  <si>
    <t>90018-6152</t>
  </si>
  <si>
    <t>90018-6154</t>
  </si>
  <si>
    <t>90018-6156</t>
  </si>
  <si>
    <t>90018-6158</t>
  </si>
  <si>
    <t>90018-6161</t>
  </si>
  <si>
    <t>90018-7344</t>
  </si>
  <si>
    <t xml:space="preserve"> JR.</t>
  </si>
  <si>
    <t>GLOSS ROCKET RED/TARMAC BLK</t>
  </si>
  <si>
    <t>91419-4046</t>
  </si>
  <si>
    <t xml:space="preserve"> ELITE</t>
  </si>
  <si>
    <t>GLOSS ACID PINK/ACID PURPLE/TEAM YELLOW/CLEAN</t>
  </si>
  <si>
    <t>91419-4049</t>
  </si>
  <si>
    <t>91419-4052</t>
  </si>
  <si>
    <t>91419-4054</t>
  </si>
  <si>
    <t>91419-4056</t>
  </si>
  <si>
    <t>91419-4146</t>
  </si>
  <si>
    <t>ROCKET RED/TARMAC BLK</t>
  </si>
  <si>
    <t>91419-4149</t>
  </si>
  <si>
    <t>91419-4152</t>
  </si>
  <si>
    <t>91419-4154</t>
  </si>
  <si>
    <t>91419-4156</t>
  </si>
  <si>
    <t>95419-3048</t>
  </si>
  <si>
    <t>DIVERGE MEN</t>
  </si>
  <si>
    <t xml:space="preserve"> EXPERT X1</t>
  </si>
  <si>
    <t>GLOSS ACID PINK/ACID PURPLE FADE/BLK</t>
  </si>
  <si>
    <t>95419-3052</t>
  </si>
  <si>
    <t>95419-3054</t>
  </si>
  <si>
    <t>95419-3056</t>
  </si>
  <si>
    <t>95419-6148</t>
  </si>
  <si>
    <t>GLOSS WHT MOUNTAINS/NICE BLUE</t>
  </si>
  <si>
    <t>95419-6152</t>
  </si>
  <si>
    <t>95419-6154</t>
  </si>
  <si>
    <t>95419-6156</t>
  </si>
  <si>
    <t>95419-5448</t>
  </si>
  <si>
    <t xml:space="preserve"> E5 COMP</t>
  </si>
  <si>
    <t>SATIN BATTLESHIP/HYPER</t>
  </si>
  <si>
    <t>95419-5452</t>
  </si>
  <si>
    <t>95419-5454</t>
  </si>
  <si>
    <t>95419-5456</t>
  </si>
  <si>
    <t>95419-5458</t>
  </si>
  <si>
    <t>95419-5548</t>
  </si>
  <si>
    <t>GLOSS EAST SIERRAS/TARMAC BLK</t>
  </si>
  <si>
    <t>95419-5552</t>
  </si>
  <si>
    <t>95419-5554</t>
  </si>
  <si>
    <t>95419-5556</t>
  </si>
  <si>
    <t>95419-5558</t>
  </si>
  <si>
    <t>95418-8448</t>
  </si>
  <si>
    <t xml:space="preserve"> E5</t>
  </si>
  <si>
    <t>SATIN BLK/WHT/CHARCOAL</t>
  </si>
  <si>
    <t>95418-8452</t>
  </si>
  <si>
    <t>95418-8454</t>
  </si>
  <si>
    <t>95418-8456</t>
  </si>
  <si>
    <t>95418-8458</t>
  </si>
  <si>
    <t>95419-7248</t>
  </si>
  <si>
    <t>GLOSS ROCKET RED/BLK</t>
  </si>
  <si>
    <t>95419-7252</t>
  </si>
  <si>
    <t>95419-7254</t>
  </si>
  <si>
    <t>95419-7256</t>
  </si>
  <si>
    <t>95419-7258</t>
  </si>
  <si>
    <t>95419-5744</t>
  </si>
  <si>
    <t>DIVERGE WMN</t>
  </si>
  <si>
    <t>GLOSS CAST BERRY/STORM/ICE BLUE</t>
  </si>
  <si>
    <t>95419-5748</t>
  </si>
  <si>
    <t>95419-5752</t>
  </si>
  <si>
    <t>90819-4144</t>
  </si>
  <si>
    <t>DOLCE</t>
  </si>
  <si>
    <t>UV LILAC/BLK/REFLECTIVE/CLEAN</t>
  </si>
  <si>
    <r>
      <t>10</t>
    </r>
    <r>
      <rPr>
        <sz val="11"/>
        <rFont val="ＭＳ ゴシック"/>
        <family val="2"/>
        <charset val="128"/>
      </rPr>
      <t>月発売</t>
    </r>
    <rPh sb="2" eb="3">
      <t>ガツ</t>
    </rPh>
    <rPh sb="3" eb="5">
      <t>ハツバイ</t>
    </rPh>
    <phoneticPr fontId="20"/>
  </si>
  <si>
    <t>90819-4148</t>
  </si>
  <si>
    <t>90819-4151</t>
  </si>
  <si>
    <t>90818-6144</t>
  </si>
  <si>
    <t>GLOSS SATIN ACID RED/TARMAC BLK</t>
  </si>
  <si>
    <t>90818-6148</t>
  </si>
  <si>
    <t>90818-6151</t>
  </si>
  <si>
    <t>90818-6044</t>
  </si>
  <si>
    <t>GLOSS SATIN TARMAC BLK/CALI FADE</t>
  </si>
  <si>
    <t>90818-6048</t>
  </si>
  <si>
    <t>90818-6051</t>
  </si>
  <si>
    <t>90818-7144</t>
  </si>
  <si>
    <t xml:space="preserve"> BASE</t>
  </si>
  <si>
    <t>SATIN CAST BERRY/BLK/MINT</t>
  </si>
  <si>
    <t>90818-7148</t>
  </si>
  <si>
    <t>90818-7151</t>
  </si>
  <si>
    <t>90818-7044</t>
  </si>
  <si>
    <t>GLOSS/WHT/ACID LAVA</t>
  </si>
  <si>
    <t>90818-7048</t>
  </si>
  <si>
    <t>90818-7051</t>
  </si>
  <si>
    <t>94419-5549</t>
  </si>
  <si>
    <t xml:space="preserve"> COMP UDI2</t>
  </si>
  <si>
    <t>GLOSS STORM GREY/ROCKET RED/CLEAN</t>
  </si>
  <si>
    <t>94419-5552</t>
  </si>
  <si>
    <t>94419-5554</t>
  </si>
  <si>
    <t>94419-5556</t>
  </si>
  <si>
    <t>94419-5149</t>
  </si>
  <si>
    <t xml:space="preserve"> COMP</t>
  </si>
  <si>
    <t>SATIN CARBON /ROCKET RED</t>
  </si>
  <si>
    <t>94419-5152</t>
  </si>
  <si>
    <t>94419-5154</t>
  </si>
  <si>
    <t>94419-5156</t>
  </si>
  <si>
    <t>94419-5349</t>
  </si>
  <si>
    <t>GLOSS TARMAC BLK/GREEN CHAMELEON EDGE FADE/TEAM YELLOW/CLEAN</t>
  </si>
  <si>
    <t>94419-5352</t>
  </si>
  <si>
    <t>94419-5354</t>
  </si>
  <si>
    <t>94419-5356</t>
  </si>
  <si>
    <t>94419-6049</t>
  </si>
  <si>
    <t>GLOSS TARMAC BLK/OIL</t>
  </si>
  <si>
    <t>94419-6052</t>
  </si>
  <si>
    <t>94419-6054</t>
  </si>
  <si>
    <t>94419-6056</t>
  </si>
  <si>
    <t>94419-6058</t>
  </si>
  <si>
    <t>94419-6061</t>
  </si>
  <si>
    <t>94419-6149</t>
  </si>
  <si>
    <t>SATIN CARBON /MINT/CHARCOAL</t>
  </si>
  <si>
    <t>94419-6152</t>
  </si>
  <si>
    <t>94419-6154</t>
  </si>
  <si>
    <t>94419-6156</t>
  </si>
  <si>
    <t>94419-6158</t>
  </si>
  <si>
    <t>94419-6161</t>
  </si>
  <si>
    <t>90219-5344</t>
  </si>
  <si>
    <t>RUBY</t>
  </si>
  <si>
    <t xml:space="preserve">SATIN DUSTY TURQUOISE/COPPER FOIL </t>
  </si>
  <si>
    <t>90219-5348</t>
  </si>
  <si>
    <t>90219-5351</t>
  </si>
  <si>
    <t>90219-5144</t>
  </si>
  <si>
    <t>GLOSS/MINT COSMIC/BLK</t>
  </si>
  <si>
    <t>90219-5148</t>
  </si>
  <si>
    <t>90219-5151</t>
  </si>
  <si>
    <t>90219-5244</t>
  </si>
  <si>
    <t>GLOSS /SUNSET/ACID KIWI/BLK</t>
  </si>
  <si>
    <t>90219-5248</t>
  </si>
  <si>
    <t>90219-5251</t>
  </si>
  <si>
    <t>90219-6044</t>
  </si>
  <si>
    <t>GLOSS/TEAL TINT /ACID MINT</t>
  </si>
  <si>
    <t>90219-6048</t>
  </si>
  <si>
    <t>90219-6051</t>
  </si>
  <si>
    <t>90219-6144</t>
  </si>
  <si>
    <t>SATIN/TARMAC BLK/ACID PINK/CHARCOAL</t>
  </si>
  <si>
    <t>90219-6148</t>
  </si>
  <si>
    <t>90219-6151</t>
  </si>
  <si>
    <t>90519-4150</t>
  </si>
  <si>
    <t>SEQUOIA</t>
  </si>
  <si>
    <t>KOMBU/CHARCOAL REFLECTIVE</t>
  </si>
  <si>
    <t>90519-4152</t>
  </si>
  <si>
    <t>90519-4154</t>
  </si>
  <si>
    <t>90519-4156</t>
  </si>
  <si>
    <t>97419-3001</t>
  </si>
  <si>
    <t xml:space="preserve"> EXPERT DISC UDI2</t>
  </si>
  <si>
    <t>GLOSS CARBON/METALLIC WHT SIL/CLEAN</t>
  </si>
  <si>
    <t>97419-3002</t>
  </si>
  <si>
    <t>97419-3003</t>
  </si>
  <si>
    <t>97419-3004</t>
  </si>
  <si>
    <t>90618-3549</t>
  </si>
  <si>
    <t xml:space="preserve"> SL6 EXPERT DISC</t>
  </si>
  <si>
    <t>BLK/NEARLY BLK/CHARCOAL/ROCKET RED/CAMO</t>
  </si>
  <si>
    <t>90618-3552</t>
  </si>
  <si>
    <t>90618-3554</t>
  </si>
  <si>
    <t>90618-3556</t>
  </si>
  <si>
    <t>90618-3558</t>
  </si>
  <si>
    <t>90618-3649</t>
  </si>
  <si>
    <t>CHAMELEON GREEN/CAST BLUE/TARMAC BLK/TEAM YELLOW</t>
  </si>
  <si>
    <t>90618-3652</t>
  </si>
  <si>
    <t>90618-3654</t>
  </si>
  <si>
    <t>90618-3656</t>
  </si>
  <si>
    <t>90618-3658</t>
  </si>
  <si>
    <t>90619-5149</t>
  </si>
  <si>
    <t xml:space="preserve"> SL6 COMP</t>
  </si>
  <si>
    <t>90619-5152</t>
  </si>
  <si>
    <t>90619-5154</t>
  </si>
  <si>
    <t>90619-5156</t>
  </si>
  <si>
    <t>90619-5158</t>
  </si>
  <si>
    <t>90619-5161</t>
  </si>
  <si>
    <t>90619-5649</t>
  </si>
  <si>
    <t>SATIN CARBON/CHARCOAL/ROCKET RED/WHT</t>
  </si>
  <si>
    <t>90619-5652</t>
  </si>
  <si>
    <t>90619-5654</t>
  </si>
  <si>
    <t>90619-5656</t>
  </si>
  <si>
    <t>90619-5658</t>
  </si>
  <si>
    <t>90619-5661</t>
  </si>
  <si>
    <t>90619-5249</t>
  </si>
  <si>
    <t xml:space="preserve"> SL6 COMP DISC</t>
  </si>
  <si>
    <t>90619-5252</t>
  </si>
  <si>
    <t>90619-5254</t>
  </si>
  <si>
    <t>90619-5256</t>
  </si>
  <si>
    <t>90619-5258</t>
  </si>
  <si>
    <t>90619-5261</t>
  </si>
  <si>
    <t>90619-5349</t>
  </si>
  <si>
    <t>GLOSS COSMIC MINT/OIL CHAMELEON/CLEAN</t>
  </si>
  <si>
    <t>90619-5352</t>
  </si>
  <si>
    <t>90619-5354</t>
  </si>
  <si>
    <t>90619-5356</t>
  </si>
  <si>
    <t>90619-5358</t>
  </si>
  <si>
    <t>90619-5361</t>
  </si>
  <si>
    <t>90619-5449</t>
  </si>
  <si>
    <t>GLOSS METALLIC WHT SIL/ROCKET RED/TARMAC BLK</t>
  </si>
  <si>
    <t>90619-5452</t>
  </si>
  <si>
    <t>90619-5454</t>
  </si>
  <si>
    <t>90619-5456</t>
  </si>
  <si>
    <t>90619-5458</t>
  </si>
  <si>
    <t>90619-5461</t>
  </si>
  <si>
    <t>90619-6249</t>
  </si>
  <si>
    <t xml:space="preserve"> SL6 SPORT DISC</t>
  </si>
  <si>
    <t>SATIN CAST BATTLESHIP/HYPER/CLEAN</t>
  </si>
  <si>
    <t>90619-6252</t>
  </si>
  <si>
    <t>90619-6254</t>
  </si>
  <si>
    <t>90619-6256</t>
  </si>
  <si>
    <t>90619-6258</t>
  </si>
  <si>
    <t>90619-6261</t>
  </si>
  <si>
    <t>90619-6349</t>
  </si>
  <si>
    <t>GLOSS FLO RED/METALLIC WHT SIL/TARMAC BLK</t>
  </si>
  <si>
    <t>90619-6352</t>
  </si>
  <si>
    <t>90619-6354</t>
  </si>
  <si>
    <t>90619-6356</t>
  </si>
  <si>
    <t>90619-6358</t>
  </si>
  <si>
    <t>90619-6361</t>
  </si>
  <si>
    <t>97218-3144</t>
  </si>
  <si>
    <t>GLOSS STORM GREY/ICE BLUE/ACID LAVA</t>
  </si>
  <si>
    <t>97218-3149</t>
  </si>
  <si>
    <t>97218-3152</t>
  </si>
  <si>
    <t>97219-5244</t>
  </si>
  <si>
    <t>GLOSS PURPLE TINT - RED FADE/SATIN BLK</t>
  </si>
  <si>
    <t>97219-5249</t>
  </si>
  <si>
    <t>97219-5252</t>
  </si>
  <si>
    <t>97219-5344</t>
  </si>
  <si>
    <t>GLOSS ACID LAVA - ACID PINK/SATIN BLK</t>
  </si>
  <si>
    <t>97219-5349</t>
  </si>
  <si>
    <t>97219-5352</t>
  </si>
  <si>
    <t>97219-6044</t>
  </si>
  <si>
    <t>SATIN CARBON/GLOSS ACID PURPLE-ACID LAVA</t>
  </si>
  <si>
    <t>97219-6049</t>
  </si>
  <si>
    <t>97219-6052</t>
  </si>
  <si>
    <t>97219-6144</t>
  </si>
  <si>
    <t>GLOSS UV LILAC/BLK REFLECTIVE</t>
  </si>
  <si>
    <t>97219-6149</t>
  </si>
  <si>
    <t>97219-6152</t>
  </si>
  <si>
    <t>97819-1049</t>
  </si>
  <si>
    <t xml:space="preserve"> PRO DISC UDI2</t>
  </si>
  <si>
    <t>SATIN BLK/HOLOGRAPHIC BLK</t>
  </si>
  <si>
    <t>97819-1052</t>
  </si>
  <si>
    <t>97819-1054</t>
  </si>
  <si>
    <t>97819-1056</t>
  </si>
  <si>
    <t>ライダーギア金額</t>
    <rPh sb="6" eb="8">
      <t>キンガク</t>
    </rPh>
    <phoneticPr fontId="3"/>
  </si>
  <si>
    <t>エキップメント金額</t>
    <rPh sb="7" eb="9">
      <t>キンガク</t>
    </rPh>
    <phoneticPr fontId="3"/>
  </si>
  <si>
    <t>EQバルク金額</t>
    <rPh sb="5" eb="7">
      <t>キンガク</t>
    </rPh>
    <phoneticPr fontId="3"/>
  </si>
  <si>
    <t>EQ金額</t>
    <rPh sb="2" eb="4">
      <t>キンガク</t>
    </rPh>
    <phoneticPr fontId="3"/>
  </si>
  <si>
    <t>数量</t>
    <rPh sb="0" eb="2">
      <t>スウリョウ</t>
    </rPh>
    <phoneticPr fontId="5"/>
  </si>
  <si>
    <t>数量</t>
    <rPh sb="0" eb="2">
      <t>スウリョウ</t>
    </rPh>
    <phoneticPr fontId="3"/>
  </si>
  <si>
    <t>67215-1301</t>
  </si>
  <si>
    <t>GLOVE</t>
  </si>
  <si>
    <t>DEFLECT</t>
  </si>
  <si>
    <t>BLACK</t>
  </si>
  <si>
    <t>67215-1302</t>
  </si>
  <si>
    <t>67215-1303</t>
  </si>
  <si>
    <t>67215-1304</t>
  </si>
  <si>
    <t>67215-1305</t>
  </si>
  <si>
    <t>XL</t>
  </si>
  <si>
    <t>67215-1311</t>
  </si>
  <si>
    <t>NEON YELLOW</t>
  </si>
  <si>
    <t>67215-1312</t>
  </si>
  <si>
    <t>67215-1313</t>
  </si>
  <si>
    <t>67215-1314</t>
  </si>
  <si>
    <t>67215-1315</t>
  </si>
  <si>
    <t>67216-1101</t>
  </si>
  <si>
    <t>DEFLECT H20</t>
  </si>
  <si>
    <t>BLACK/BLACK</t>
  </si>
  <si>
    <t>67216-1102</t>
  </si>
  <si>
    <t>67216-1103</t>
  </si>
  <si>
    <t>67216-1104</t>
  </si>
  <si>
    <t>67216-1105</t>
  </si>
  <si>
    <t>67219-1301</t>
  </si>
  <si>
    <t>ROCKET RED</t>
  </si>
  <si>
    <t>NEW</t>
  </si>
  <si>
    <t>67219-1302</t>
  </si>
  <si>
    <t>67219-1303</t>
  </si>
  <si>
    <t>67219-1304</t>
  </si>
  <si>
    <t>67219-1305</t>
  </si>
  <si>
    <t>67219-3401</t>
  </si>
  <si>
    <t>THERMINAL LINER GLOVE</t>
  </si>
  <si>
    <t>67219-3402</t>
  </si>
  <si>
    <t>67219-3403</t>
  </si>
  <si>
    <t>67219-3404</t>
  </si>
  <si>
    <t>67219-3405</t>
  </si>
  <si>
    <t>60719-7032</t>
  </si>
  <si>
    <t>HELMET</t>
  </si>
  <si>
    <t>SW EVADE II ANGI MIPS</t>
  </si>
  <si>
    <t>ASIA S</t>
  </si>
  <si>
    <t>12月発売</t>
    <rPh sb="2" eb="3">
      <t>ガツ</t>
    </rPh>
    <rPh sb="3" eb="5">
      <t>ハツバイ</t>
    </rPh>
    <phoneticPr fontId="1"/>
  </si>
  <si>
    <t>60719-7033</t>
  </si>
  <si>
    <t>ASIA M</t>
  </si>
  <si>
    <t>60719-7034</t>
  </si>
  <si>
    <t>ASIA L</t>
  </si>
  <si>
    <t>60719-7012</t>
  </si>
  <si>
    <t>TEAM RED/BLACK</t>
  </si>
  <si>
    <t>2月発売</t>
    <rPh sb="1" eb="2">
      <t>ガツ</t>
    </rPh>
    <rPh sb="2" eb="4">
      <t>ハツバイ</t>
    </rPh>
    <phoneticPr fontId="1"/>
  </si>
  <si>
    <t>60719-7013</t>
  </si>
  <si>
    <t>60719-7014</t>
  </si>
  <si>
    <t>60719-7042</t>
  </si>
  <si>
    <t>WHITE</t>
  </si>
  <si>
    <t>60719-7043</t>
  </si>
  <si>
    <t>60719-7044</t>
  </si>
  <si>
    <t>60919-7022</t>
  </si>
  <si>
    <t>SW PREVAIL II ANGI MIPS</t>
  </si>
  <si>
    <t>MATTE BLACK</t>
  </si>
  <si>
    <t>60919-7023</t>
  </si>
  <si>
    <t>60919-7024</t>
  </si>
  <si>
    <t>60919-7032</t>
  </si>
  <si>
    <t>MATTE WHITE</t>
  </si>
  <si>
    <t>60919-7033</t>
  </si>
  <si>
    <t>60919-7034</t>
  </si>
  <si>
    <t>60919-7052</t>
  </si>
  <si>
    <t>60919-7053</t>
  </si>
  <si>
    <t>60919-7054</t>
  </si>
  <si>
    <t>60119-7202</t>
  </si>
  <si>
    <t>PROPERO 3 ANGI MIPS</t>
  </si>
  <si>
    <t>ACID LAVA FAZE</t>
  </si>
  <si>
    <t>60119-7203</t>
  </si>
  <si>
    <t>60119-7204</t>
  </si>
  <si>
    <t>60119-7222</t>
  </si>
  <si>
    <t>BLACK/ROCKET RED</t>
  </si>
  <si>
    <t>60119-7223</t>
  </si>
  <si>
    <t>60119-7224</t>
  </si>
  <si>
    <t>60119-7242</t>
  </si>
  <si>
    <t>60119-7243</t>
  </si>
  <si>
    <t>60119-7244</t>
  </si>
  <si>
    <t>60119-7252</t>
  </si>
  <si>
    <t>MATTE WHITE TECH</t>
  </si>
  <si>
    <t>60119-7253</t>
  </si>
  <si>
    <t>60119-7254</t>
  </si>
  <si>
    <t>60119-7412</t>
  </si>
  <si>
    <t>ASIA S/M</t>
  </si>
  <si>
    <t>60119-7414</t>
  </si>
  <si>
    <t>ASIA L/XL</t>
  </si>
  <si>
    <t>60119-7422</t>
  </si>
  <si>
    <t>60119-7424</t>
  </si>
  <si>
    <t>60119-7432</t>
  </si>
  <si>
    <t>ROCKET RED/BLACK</t>
  </si>
  <si>
    <t>60119-7434</t>
  </si>
  <si>
    <t>60219-7512</t>
  </si>
  <si>
    <t>GLOSS STORM GREY/RED</t>
  </si>
  <si>
    <t>60219-7513</t>
  </si>
  <si>
    <t>60219-7514</t>
  </si>
  <si>
    <t>60219-7532</t>
  </si>
  <si>
    <t>MATTE CAMO/BLACK</t>
  </si>
  <si>
    <t>60219-7533</t>
  </si>
  <si>
    <t>60219-7534</t>
  </si>
  <si>
    <t>60819-7422</t>
  </si>
  <si>
    <t>GLOSS WHITE</t>
  </si>
  <si>
    <t>60819-7424</t>
  </si>
  <si>
    <t>60819-7432</t>
  </si>
  <si>
    <t>60819-7434</t>
  </si>
  <si>
    <t>60819-7452</t>
  </si>
  <si>
    <t>MATTE STORM GREY</t>
  </si>
  <si>
    <t>60819-7454</t>
  </si>
  <si>
    <t>60019-1401</t>
  </si>
  <si>
    <t>MIO MIPS</t>
  </si>
  <si>
    <t>ACID PINK GEO</t>
  </si>
  <si>
    <t>TODDLER</t>
  </si>
  <si>
    <t>60019-1431</t>
  </si>
  <si>
    <t>ION GEO</t>
  </si>
  <si>
    <t>60019-1441</t>
  </si>
  <si>
    <t>NICE BLUE</t>
  </si>
  <si>
    <t>60019-1613</t>
  </si>
  <si>
    <t>SHUFFLE YOUTH LED SB MIPS</t>
  </si>
  <si>
    <t>YOUTH</t>
  </si>
  <si>
    <t>60019-1663</t>
  </si>
  <si>
    <t>NEON BLUE/ACID MINT SLIME</t>
  </si>
  <si>
    <t>CHILD</t>
  </si>
  <si>
    <t>60019-1622</t>
  </si>
  <si>
    <t>SHUFFLE CHILD LED SB MIPS</t>
  </si>
  <si>
    <t>CAST BERRY GEO</t>
  </si>
  <si>
    <t>60019-1632</t>
  </si>
  <si>
    <t>CHARCOAL</t>
  </si>
  <si>
    <t>60019-1682</t>
  </si>
  <si>
    <t>ROCKET RED/BLACK LIGHTNING</t>
  </si>
  <si>
    <t>60219-1203</t>
  </si>
  <si>
    <t>SW DISSIDENT ANGI MIPS</t>
  </si>
  <si>
    <t>CARBON BLUE/ROCKET RED</t>
  </si>
  <si>
    <t>60219-1204</t>
  </si>
  <si>
    <t>60219-1205</t>
  </si>
  <si>
    <t>61018-7036</t>
  </si>
  <si>
    <t>SHOE</t>
  </si>
  <si>
    <t>SW 7</t>
  </si>
  <si>
    <t>36</t>
  </si>
  <si>
    <t>61018-7037</t>
  </si>
  <si>
    <t>37</t>
  </si>
  <si>
    <t>61018-7038</t>
  </si>
  <si>
    <t>38</t>
  </si>
  <si>
    <t>61018-70385</t>
  </si>
  <si>
    <t>38.5</t>
  </si>
  <si>
    <t>61018-7039</t>
  </si>
  <si>
    <t>39</t>
  </si>
  <si>
    <t>61018-70395</t>
  </si>
  <si>
    <t>39.5</t>
  </si>
  <si>
    <t>61018-7040</t>
  </si>
  <si>
    <t>40</t>
  </si>
  <si>
    <t>61018-70405</t>
  </si>
  <si>
    <t>40.5</t>
  </si>
  <si>
    <t>61018-7041</t>
  </si>
  <si>
    <t>41</t>
  </si>
  <si>
    <t>61018-70415</t>
  </si>
  <si>
    <t>41.5</t>
  </si>
  <si>
    <t>61018-7042</t>
  </si>
  <si>
    <t>42</t>
  </si>
  <si>
    <t>61018-70425</t>
  </si>
  <si>
    <t>42.5</t>
  </si>
  <si>
    <t>61018-7043</t>
  </si>
  <si>
    <t>43</t>
  </si>
  <si>
    <t>61018-70435</t>
  </si>
  <si>
    <t>43.5</t>
  </si>
  <si>
    <t>61018-7044</t>
  </si>
  <si>
    <t>44</t>
  </si>
  <si>
    <t>61018-70445</t>
  </si>
  <si>
    <t>44.5</t>
  </si>
  <si>
    <t>61018-7045</t>
  </si>
  <si>
    <t>45</t>
  </si>
  <si>
    <t>61018-7236</t>
  </si>
  <si>
    <t>BLACK WIDE</t>
  </si>
  <si>
    <t>61018-7237</t>
  </si>
  <si>
    <t>61018-7238</t>
  </si>
  <si>
    <t>61018-72385</t>
  </si>
  <si>
    <t>61018-7239</t>
  </si>
  <si>
    <t>61018-72395</t>
  </si>
  <si>
    <t>61018-7240</t>
  </si>
  <si>
    <t>61018-72405</t>
  </si>
  <si>
    <t>61018-7241</t>
  </si>
  <si>
    <t>61018-72415</t>
  </si>
  <si>
    <t>61018-7242</t>
  </si>
  <si>
    <t>61018-72425</t>
  </si>
  <si>
    <t>61018-7243</t>
  </si>
  <si>
    <t>61018-72435</t>
  </si>
  <si>
    <t>61018-7244</t>
  </si>
  <si>
    <t>61018-72445</t>
  </si>
  <si>
    <t>61018-7245</t>
  </si>
  <si>
    <t>61018-7736</t>
  </si>
  <si>
    <t>61018-7737</t>
  </si>
  <si>
    <t>61018-7738</t>
  </si>
  <si>
    <t>61018-77385</t>
  </si>
  <si>
    <t>61018-7739</t>
  </si>
  <si>
    <t>61018-77395</t>
  </si>
  <si>
    <t>61018-7740</t>
  </si>
  <si>
    <t>61018-77405</t>
  </si>
  <si>
    <t>61018-7741</t>
  </si>
  <si>
    <t>61018-77415</t>
  </si>
  <si>
    <t>61018-7742</t>
  </si>
  <si>
    <t>61018-77425</t>
  </si>
  <si>
    <t>61018-7743</t>
  </si>
  <si>
    <t>61018-77435</t>
  </si>
  <si>
    <t>61018-7744</t>
  </si>
  <si>
    <t>61018-77445</t>
  </si>
  <si>
    <t>61018-7745</t>
  </si>
  <si>
    <t>61018-2039</t>
  </si>
  <si>
    <t>TORCH 3.0</t>
  </si>
  <si>
    <t>61018-2040</t>
  </si>
  <si>
    <t>61018-20405</t>
  </si>
  <si>
    <t>61018-2041</t>
  </si>
  <si>
    <t>61018-20415</t>
  </si>
  <si>
    <t>61018-2042</t>
  </si>
  <si>
    <t>61018-20425</t>
  </si>
  <si>
    <t>61018-2043</t>
  </si>
  <si>
    <t>61018-20435</t>
  </si>
  <si>
    <t>61018-2044</t>
  </si>
  <si>
    <t>61018-20445</t>
  </si>
  <si>
    <t>61018-2045</t>
  </si>
  <si>
    <t>61018-20455</t>
  </si>
  <si>
    <t>45.5</t>
  </si>
  <si>
    <t>61018-2046</t>
  </si>
  <si>
    <t>46</t>
  </si>
  <si>
    <t>61018-20465</t>
  </si>
  <si>
    <t>46.5</t>
  </si>
  <si>
    <t>61018-2047</t>
  </si>
  <si>
    <t>47</t>
  </si>
  <si>
    <t>61018-2339</t>
  </si>
  <si>
    <t>61018-2340</t>
  </si>
  <si>
    <t>61018-23405</t>
  </si>
  <si>
    <t>61018-2341</t>
  </si>
  <si>
    <t>61018-23415</t>
  </si>
  <si>
    <t>61018-2342</t>
  </si>
  <si>
    <t>61018-23425</t>
  </si>
  <si>
    <t>61018-2343</t>
  </si>
  <si>
    <t>61018-23435</t>
  </si>
  <si>
    <t>61018-2344</t>
  </si>
  <si>
    <t>61018-23445</t>
  </si>
  <si>
    <t>61018-2345</t>
  </si>
  <si>
    <t>61018-2240</t>
  </si>
  <si>
    <t>LIMON</t>
  </si>
  <si>
    <t>在庫限り</t>
    <rPh sb="0" eb="2">
      <t>ザイコ</t>
    </rPh>
    <rPh sb="2" eb="3">
      <t>カギ</t>
    </rPh>
    <phoneticPr fontId="1"/>
  </si>
  <si>
    <t>61018-2241</t>
  </si>
  <si>
    <t>61018-22415</t>
  </si>
  <si>
    <t>61018-2242</t>
  </si>
  <si>
    <t>61018-22425</t>
  </si>
  <si>
    <t>61018-2243</t>
  </si>
  <si>
    <t>61018-22435</t>
  </si>
  <si>
    <t>61018-2244</t>
  </si>
  <si>
    <t>61018-22445</t>
  </si>
  <si>
    <t>61018-2245</t>
  </si>
  <si>
    <t>61018-2636</t>
  </si>
  <si>
    <t>TORCH 3.0 WMN</t>
  </si>
  <si>
    <t>DOUBLE MINT</t>
  </si>
  <si>
    <t>61018-2637</t>
  </si>
  <si>
    <t>61018-2638</t>
  </si>
  <si>
    <t>61018-26385</t>
  </si>
  <si>
    <t>61018-2736</t>
  </si>
  <si>
    <t>61018-2737</t>
  </si>
  <si>
    <t>61018-2738</t>
  </si>
  <si>
    <t>61018-27385</t>
  </si>
  <si>
    <t>61018-2739</t>
  </si>
  <si>
    <t>61018-3039</t>
  </si>
  <si>
    <t>TORCH 2.0</t>
  </si>
  <si>
    <t>ACID MINT/BLACK</t>
  </si>
  <si>
    <t>61018-3040</t>
  </si>
  <si>
    <t>61018-3041</t>
  </si>
  <si>
    <t>61018-3042</t>
  </si>
  <si>
    <t>61018-3043</t>
  </si>
  <si>
    <t>61018-3044</t>
  </si>
  <si>
    <t>61018-3139</t>
  </si>
  <si>
    <t>61018-3140</t>
  </si>
  <si>
    <t>61018-3141</t>
  </si>
  <si>
    <t>61018-3142</t>
  </si>
  <si>
    <t>61018-3143</t>
  </si>
  <si>
    <t>61018-3144</t>
  </si>
  <si>
    <t>61018-3145</t>
  </si>
  <si>
    <t>61018-3439</t>
  </si>
  <si>
    <t>61018-3440</t>
  </si>
  <si>
    <t>61018-3441</t>
  </si>
  <si>
    <t>61018-3442</t>
  </si>
  <si>
    <t>61018-3443</t>
  </si>
  <si>
    <t>61018-3444</t>
  </si>
  <si>
    <t>61019-3139</t>
  </si>
  <si>
    <t>CHARCOAL/ION</t>
  </si>
  <si>
    <t>61019-3140</t>
  </si>
  <si>
    <t>61019-3141</t>
  </si>
  <si>
    <t>61019-3142</t>
  </si>
  <si>
    <t>61019-3143</t>
  </si>
  <si>
    <t>61019-3144</t>
  </si>
  <si>
    <t>61019-3239</t>
  </si>
  <si>
    <t>NICE BLUE/CAST BLUE</t>
  </si>
  <si>
    <t>61019-3240</t>
  </si>
  <si>
    <t>61019-3241</t>
  </si>
  <si>
    <t>61019-3242</t>
  </si>
  <si>
    <t>61019-3243</t>
  </si>
  <si>
    <t>61019-3244</t>
  </si>
  <si>
    <t>61018-3537</t>
  </si>
  <si>
    <t>TORCH 2.0 WMN</t>
  </si>
  <si>
    <t>BLACK/ACID MINT</t>
  </si>
  <si>
    <t>61018-3538</t>
  </si>
  <si>
    <t>61018-3539</t>
  </si>
  <si>
    <t>61018-5039</t>
  </si>
  <si>
    <t>TORCH 1.0</t>
  </si>
  <si>
    <t>61018-5040</t>
  </si>
  <si>
    <t>61018-5041</t>
  </si>
  <si>
    <t>61018-5042</t>
  </si>
  <si>
    <t>61018-5043</t>
  </si>
  <si>
    <t>61018-5044</t>
  </si>
  <si>
    <t>61018-5045</t>
  </si>
  <si>
    <t>61018-5239</t>
  </si>
  <si>
    <t>61018-5240</t>
  </si>
  <si>
    <t>61018-5241</t>
  </si>
  <si>
    <t>61018-5242</t>
  </si>
  <si>
    <t>61018-5243</t>
  </si>
  <si>
    <t>61018-5244</t>
  </si>
  <si>
    <t>61018-5245</t>
  </si>
  <si>
    <t>61018-5536</t>
  </si>
  <si>
    <t>TORCH 1.0 WMN</t>
  </si>
  <si>
    <t>61018-5537</t>
  </si>
  <si>
    <t>61018-5538</t>
  </si>
  <si>
    <t>61018-5539</t>
  </si>
  <si>
    <t>61419-0036</t>
  </si>
  <si>
    <t>SW TRIVENT</t>
  </si>
  <si>
    <t>61419-0037</t>
  </si>
  <si>
    <t>61419-0038</t>
  </si>
  <si>
    <t>61419-0039</t>
  </si>
  <si>
    <t>61419-0040</t>
  </si>
  <si>
    <t>61419-0041</t>
  </si>
  <si>
    <t>61419-0042</t>
  </si>
  <si>
    <t>61419-0043</t>
  </si>
  <si>
    <t>61419-0044</t>
  </si>
  <si>
    <t>61419-0045</t>
  </si>
  <si>
    <t>61118-4139</t>
  </si>
  <si>
    <t>2FO FLAT 1.0</t>
  </si>
  <si>
    <t>CARBON/ACID MINT</t>
  </si>
  <si>
    <t>61118-4140</t>
  </si>
  <si>
    <t>61118-4141</t>
  </si>
  <si>
    <t>61118-4142</t>
  </si>
  <si>
    <t>61118-4143</t>
  </si>
  <si>
    <t>61217-3539</t>
  </si>
  <si>
    <t>TAHOE</t>
  </si>
  <si>
    <t>BLACK/HYPER GREEN</t>
  </si>
  <si>
    <t>61217-3540</t>
  </si>
  <si>
    <t>61217-3541</t>
  </si>
  <si>
    <t>61217-3542</t>
  </si>
  <si>
    <t>61217-3543</t>
  </si>
  <si>
    <t>61217-3544</t>
  </si>
  <si>
    <t>61116-3139</t>
  </si>
  <si>
    <t>COMP MTB</t>
  </si>
  <si>
    <t>BLACK/DARK GREY</t>
  </si>
  <si>
    <t>61116-3140</t>
  </si>
  <si>
    <t>61116-3141</t>
  </si>
  <si>
    <t>61116-3142</t>
  </si>
  <si>
    <t>61116-3143</t>
  </si>
  <si>
    <t>61116-3144</t>
  </si>
  <si>
    <t>61117-5038</t>
  </si>
  <si>
    <t>SPORT MTB</t>
  </si>
  <si>
    <t>61117-5039</t>
  </si>
  <si>
    <t>61117-5040</t>
  </si>
  <si>
    <t>61117-5041</t>
  </si>
  <si>
    <t>61117-5042</t>
  </si>
  <si>
    <t>61117-5043</t>
  </si>
  <si>
    <t>61117-5044</t>
  </si>
  <si>
    <t>61117-5045</t>
  </si>
  <si>
    <t>61118-6039</t>
  </si>
  <si>
    <t>2FO CLIPLITE</t>
  </si>
  <si>
    <t>61118-6040</t>
  </si>
  <si>
    <t>61118-6041</t>
  </si>
  <si>
    <t>61118-6042</t>
  </si>
  <si>
    <t>61118-6043</t>
  </si>
  <si>
    <t>61118-6044</t>
  </si>
  <si>
    <t>61118-6439</t>
  </si>
  <si>
    <t>2FO FLAT 2.0</t>
  </si>
  <si>
    <t>61118-6440</t>
  </si>
  <si>
    <t>61118-6441</t>
  </si>
  <si>
    <t>61118-6442</t>
  </si>
  <si>
    <t>61118-6443</t>
  </si>
  <si>
    <t>61118-6444</t>
  </si>
  <si>
    <t>61119-0036</t>
  </si>
  <si>
    <t>SW 7 XC</t>
  </si>
  <si>
    <t>61119-0037</t>
  </si>
  <si>
    <t>61119-0038</t>
  </si>
  <si>
    <t>61119-00385</t>
  </si>
  <si>
    <t>61119-0039</t>
  </si>
  <si>
    <t>61119-00395</t>
  </si>
  <si>
    <t>61119-0040</t>
  </si>
  <si>
    <t>61119-00405</t>
  </si>
  <si>
    <t>61119-0041</t>
  </si>
  <si>
    <t>61119-00415</t>
  </si>
  <si>
    <t>61119-0042</t>
  </si>
  <si>
    <t>61119-00425</t>
  </si>
  <si>
    <t>61119-0043</t>
  </si>
  <si>
    <t>61119-00435</t>
  </si>
  <si>
    <t>61119-0044</t>
  </si>
  <si>
    <t>61119-00445</t>
  </si>
  <si>
    <t>61119-0045</t>
  </si>
  <si>
    <t>61119-2139</t>
  </si>
  <si>
    <t>EXPERT XC</t>
  </si>
  <si>
    <t>61119-2140</t>
  </si>
  <si>
    <t>61119-21405</t>
  </si>
  <si>
    <t>61119-2141</t>
  </si>
  <si>
    <t>61119-21415</t>
  </si>
  <si>
    <t>61119-2142</t>
  </si>
  <si>
    <t>61119-21425</t>
  </si>
  <si>
    <t>61119-2143</t>
  </si>
  <si>
    <t>61119-21435</t>
  </si>
  <si>
    <t>61119-2144</t>
  </si>
  <si>
    <t>61119-4039</t>
  </si>
  <si>
    <t>BLACK FADE</t>
  </si>
  <si>
    <t>61119-4040</t>
  </si>
  <si>
    <t>61119-4041</t>
  </si>
  <si>
    <t>61119-4042</t>
  </si>
  <si>
    <t>61119-4043</t>
  </si>
  <si>
    <t>61119-4044</t>
  </si>
  <si>
    <t>61119-6239</t>
  </si>
  <si>
    <t>CAST BLUE/ROCKET RED</t>
  </si>
  <si>
    <t>61119-6240</t>
  </si>
  <si>
    <t>61119-6241</t>
  </si>
  <si>
    <t>61119-6242</t>
  </si>
  <si>
    <t>61119-6243</t>
  </si>
  <si>
    <t>61119-6244</t>
  </si>
  <si>
    <t>613E-9336</t>
  </si>
  <si>
    <t>BG SL FOOTBED</t>
  </si>
  <si>
    <t>RED</t>
  </si>
  <si>
    <t>36-37</t>
  </si>
  <si>
    <t>613E-9338</t>
  </si>
  <si>
    <t>38-39</t>
  </si>
  <si>
    <t>613E-9340</t>
  </si>
  <si>
    <t>40-41</t>
  </si>
  <si>
    <t>613E-9342</t>
  </si>
  <si>
    <t>42-43</t>
  </si>
  <si>
    <t>613E-9344</t>
  </si>
  <si>
    <t>44-45</t>
  </si>
  <si>
    <t>613E-9436</t>
  </si>
  <si>
    <t>BLUE</t>
  </si>
  <si>
    <t>613E-9438</t>
  </si>
  <si>
    <t>613E-9440</t>
  </si>
  <si>
    <t>613E-9442</t>
  </si>
  <si>
    <t>613E-9444</t>
  </si>
  <si>
    <t>613E-9446</t>
  </si>
  <si>
    <t>46-47</t>
  </si>
  <si>
    <t>613E-9536</t>
  </si>
  <si>
    <t>GREEN</t>
  </si>
  <si>
    <t>613E-9538</t>
  </si>
  <si>
    <t>613E-9540</t>
  </si>
  <si>
    <t>613E-9542</t>
  </si>
  <si>
    <t>613E-9544</t>
  </si>
  <si>
    <t>613E-9546</t>
  </si>
  <si>
    <t>B6617-7102</t>
  </si>
  <si>
    <t>ALIBI</t>
  </si>
  <si>
    <t>GLOSS TARMAC BLK/LIGHT TURQUOISE REFLECTIVE</t>
  </si>
  <si>
    <t>B6617-7103</t>
  </si>
  <si>
    <t>B6617-7104</t>
  </si>
  <si>
    <t>B6617-7105</t>
  </si>
  <si>
    <t>80919-5002</t>
  </si>
  <si>
    <t>SIRRUS MEN</t>
  </si>
  <si>
    <t xml:space="preserve"> X COMP CARBON</t>
  </si>
  <si>
    <t>GLOSS PURPLE TINT/GOLD/BLK REFLECTIVE</t>
  </si>
  <si>
    <r>
      <t>10</t>
    </r>
    <r>
      <rPr>
        <sz val="11"/>
        <rFont val="ＭＳ ゴシック"/>
        <family val="2"/>
        <charset val="128"/>
      </rPr>
      <t>月発売</t>
    </r>
    <rPh sb="2" eb="3">
      <t>ガツ</t>
    </rPh>
    <rPh sb="3" eb="5">
      <t>ハツバイ</t>
    </rPh>
    <phoneticPr fontId="21"/>
  </si>
  <si>
    <t>80919-5003</t>
  </si>
  <si>
    <t>80919-5004</t>
  </si>
  <si>
    <t>80918-4202</t>
  </si>
  <si>
    <t xml:space="preserve"> ELITE CARBON</t>
  </si>
  <si>
    <t>TARMAC BLK/ROCKET RED/ACID BLUE FADE/CHARCOAL REFLECTIVE</t>
  </si>
  <si>
    <t>80918-4203</t>
  </si>
  <si>
    <t>80918-4204</t>
  </si>
  <si>
    <t>80919-4102</t>
  </si>
  <si>
    <t>SATIN CAST BATTLESHIP/HYPER/BLK REFLECTIVE</t>
  </si>
  <si>
    <t>80919-4103</t>
  </si>
  <si>
    <t>80919-4104</t>
  </si>
  <si>
    <t>80918-6002</t>
  </si>
  <si>
    <t>BLK CHROME/CHROME</t>
  </si>
  <si>
    <t>80918-6003</t>
  </si>
  <si>
    <t>80918-6004</t>
  </si>
  <si>
    <t>80918-6005</t>
  </si>
  <si>
    <t>80919-6002</t>
  </si>
  <si>
    <t>80919-6003</t>
  </si>
  <si>
    <t>80919-6004</t>
  </si>
  <si>
    <t>80919-6005</t>
  </si>
  <si>
    <t>80919-6102</t>
  </si>
  <si>
    <t>GLOSS FLO RED/BLK/BLK REFLECTIVE</t>
  </si>
  <si>
    <t>80919-6103</t>
  </si>
  <si>
    <t>80919-6104</t>
  </si>
  <si>
    <t>80919-6105</t>
  </si>
  <si>
    <t>80918-7302</t>
  </si>
  <si>
    <t xml:space="preserve"> V</t>
  </si>
  <si>
    <t>BLK/GLOSS BLK/BLK REFLECTIVE</t>
  </si>
  <si>
    <t>80918-7303</t>
  </si>
  <si>
    <t>80918-7304</t>
  </si>
  <si>
    <t>80918-7305</t>
  </si>
  <si>
    <t>80918-7402</t>
  </si>
  <si>
    <t>ROCKET RED/BLK/BLK REFLECTIVE</t>
  </si>
  <si>
    <t>80918-7403</t>
  </si>
  <si>
    <t>80918-7404</t>
  </si>
  <si>
    <t>80918-7405</t>
  </si>
  <si>
    <t>80919-7302</t>
  </si>
  <si>
    <t>GLOSS ACID KIWI/BLK REFLECTIVE</t>
  </si>
  <si>
    <t>80919-7303</t>
  </si>
  <si>
    <t>80919-7304</t>
  </si>
  <si>
    <t>80919-7305</t>
  </si>
  <si>
    <t>82918-4302</t>
  </si>
  <si>
    <t>SIRRUS WMN</t>
  </si>
  <si>
    <t>TARMAC BLK/BLK/CHAMELEON</t>
  </si>
  <si>
    <t>82918-4303</t>
  </si>
  <si>
    <t>82919-4002</t>
  </si>
  <si>
    <t>GLOSS UV LILAC/MARINE BLUE</t>
  </si>
  <si>
    <t>82919-4003</t>
  </si>
  <si>
    <t>82918-6001</t>
  </si>
  <si>
    <t>CAST BLUE/ACID LAVA/FLORAL</t>
  </si>
  <si>
    <t>82918-6002</t>
  </si>
  <si>
    <t>82918-6003</t>
  </si>
  <si>
    <t>82919-6001</t>
  </si>
  <si>
    <t>GLOSS ACID MINT/ACID KIWI</t>
  </si>
  <si>
    <t>82919-6002</t>
  </si>
  <si>
    <t>82919-6003</t>
  </si>
  <si>
    <t>82918-7301</t>
  </si>
  <si>
    <t>METALLIC WHT/TARMAC BLK/FLORAL</t>
  </si>
  <si>
    <t>82918-7302</t>
  </si>
  <si>
    <t>82918-7303</t>
  </si>
  <si>
    <t>82918-7501</t>
  </si>
  <si>
    <t>TARMAC BLK/ACID MINT/ACID PINK</t>
  </si>
  <si>
    <t>82918-7502</t>
  </si>
  <si>
    <t>82918-7503</t>
  </si>
  <si>
    <t>91719-3102</t>
  </si>
  <si>
    <t>CHISEL MEN</t>
  </si>
  <si>
    <t xml:space="preserve"> DSW EXPERT 29</t>
  </si>
  <si>
    <t>SATIN GLOSS BLK/WHT</t>
  </si>
  <si>
    <t>91719-3103</t>
  </si>
  <si>
    <t>91719-3104</t>
  </si>
  <si>
    <t>91719-3202</t>
  </si>
  <si>
    <t>GLOSS STORY GREY/ROCKET RED</t>
  </si>
  <si>
    <t>91719-3203</t>
  </si>
  <si>
    <t>91719-3204</t>
  </si>
  <si>
    <t>91719-5302</t>
  </si>
  <si>
    <t xml:space="preserve"> DSW COMP X1 29</t>
  </si>
  <si>
    <t>GLOSS TARMAC BLK/STORM GREY</t>
  </si>
  <si>
    <t>91719-5303</t>
  </si>
  <si>
    <t>91719-5304</t>
  </si>
  <si>
    <t>91719-5402</t>
  </si>
  <si>
    <t>GLOSS EAST SIERRAS/BLK</t>
  </si>
  <si>
    <t>91719-5403</t>
  </si>
  <si>
    <t>91719-5404</t>
  </si>
  <si>
    <t>91719-3301</t>
  </si>
  <si>
    <t>CHISEL WMN</t>
  </si>
  <si>
    <t>GLOSS SATIN ACID LAVA/PLUM PURPLE</t>
  </si>
  <si>
    <t>91719-3302</t>
  </si>
  <si>
    <t>91719-3303</t>
  </si>
  <si>
    <t>93619-4102</t>
  </si>
  <si>
    <t xml:space="preserve"> ELITE CARBON 27.5</t>
  </si>
  <si>
    <t>GLOSS WHT MOUNTAIN/NICE BLUE</t>
  </si>
  <si>
    <t>93619-4103</t>
  </si>
  <si>
    <t>93619-5002</t>
  </si>
  <si>
    <t xml:space="preserve"> COMP 27.5</t>
  </si>
  <si>
    <t>SATIN CAST BATTLESHIP/MOJAVE</t>
  </si>
  <si>
    <t>93619-5003</t>
  </si>
  <si>
    <t>93619-5004</t>
  </si>
  <si>
    <t>91319-3102</t>
  </si>
  <si>
    <t xml:space="preserve"> EXPERT CARBON 29</t>
  </si>
  <si>
    <t>GLOSS STORM GREY/ROCKET RED</t>
  </si>
  <si>
    <t>91319-3103</t>
  </si>
  <si>
    <t>91319-3104</t>
  </si>
  <si>
    <t>91319-5202</t>
  </si>
  <si>
    <t xml:space="preserve"> COMP CARBON 29</t>
  </si>
  <si>
    <t>GLOSS SATIN PURPLE TINT/RED TINT/ACID LAVA</t>
  </si>
  <si>
    <t>91319-5203</t>
  </si>
  <si>
    <t>91319-5204</t>
  </si>
  <si>
    <t>90318-3302</t>
  </si>
  <si>
    <t xml:space="preserve"> EXPERT CARBON EVO 29</t>
  </si>
  <si>
    <t>90318-3303</t>
  </si>
  <si>
    <t>90318-3304</t>
  </si>
  <si>
    <t>90319-3102</t>
  </si>
  <si>
    <t>90319-3103</t>
  </si>
  <si>
    <t>90319-3104</t>
  </si>
  <si>
    <t>90319-5502</t>
  </si>
  <si>
    <t xml:space="preserve"> COMP EVO 29</t>
  </si>
  <si>
    <t>90319-5503</t>
  </si>
  <si>
    <t>90319-5504</t>
  </si>
  <si>
    <t>99519-5002</t>
  </si>
  <si>
    <t>FATBOY</t>
  </si>
  <si>
    <t xml:space="preserve"> COMP CARBON</t>
  </si>
  <si>
    <t>GLOSS BLK/CHARCOAL/ROCKET RED</t>
  </si>
  <si>
    <t>99519-5003</t>
  </si>
  <si>
    <t>99519-5004</t>
  </si>
  <si>
    <t>99518-7102</t>
  </si>
  <si>
    <t>GLOSS TARMAC BLK/CHARCOAL</t>
  </si>
  <si>
    <t>99518-7103</t>
  </si>
  <si>
    <t>99518-7104</t>
  </si>
  <si>
    <t>99519-7002</t>
  </si>
  <si>
    <t>GLOSS ACID MINT/BLK/CLEAN</t>
  </si>
  <si>
    <t>99519-7003</t>
  </si>
  <si>
    <t>99519-7004</t>
  </si>
  <si>
    <t>96019-5202</t>
  </si>
  <si>
    <t>FUSE</t>
  </si>
  <si>
    <t xml:space="preserve"> COMP CARBON 29/6FATTIE</t>
    <phoneticPr fontId="3"/>
  </si>
  <si>
    <t>SATIN GLOSS OAK/TEAM YELLOW</t>
  </si>
  <si>
    <t>96019-5203</t>
  </si>
  <si>
    <t xml:space="preserve"> COMP CARBON 29/6FATTIE</t>
  </si>
  <si>
    <t>96019-5204</t>
  </si>
  <si>
    <t>96018-5102</t>
  </si>
  <si>
    <t xml:space="preserve"> COMP 29/6FATTIE</t>
  </si>
  <si>
    <t>GLOSS HYPER/BLK/CLEAN</t>
  </si>
  <si>
    <t>96018-5103</t>
  </si>
  <si>
    <t>96018-5104</t>
  </si>
  <si>
    <t>96019-5002</t>
  </si>
  <si>
    <t>96019-5003</t>
  </si>
  <si>
    <t>96019-5004</t>
  </si>
  <si>
    <t>91919-7022</t>
  </si>
  <si>
    <t>P.SERIES</t>
  </si>
  <si>
    <t xml:space="preserve"> P.3</t>
  </si>
  <si>
    <t>SATIN GLOSS BLK/JET FUEL</t>
  </si>
  <si>
    <t>22.5" TT</t>
  </si>
  <si>
    <t>85519-3001</t>
  </si>
  <si>
    <t>PITCH MEN</t>
  </si>
  <si>
    <t xml:space="preserve"> EXPERT 27.5</t>
  </si>
  <si>
    <t>GLOSS CAST BATTLESHIP/HYPER/CLEAN</t>
  </si>
  <si>
    <t>85519-3002</t>
  </si>
  <si>
    <t>85519-3003</t>
  </si>
  <si>
    <t>85519-3004</t>
  </si>
  <si>
    <t>85519-3101</t>
  </si>
  <si>
    <t>GLOSS EAST SIERRAS/TARMAC BLK/CLEAN</t>
  </si>
  <si>
    <t>85519-3102</t>
  </si>
  <si>
    <t>85519-3103</t>
  </si>
  <si>
    <t>85519-3104</t>
  </si>
  <si>
    <t>85518-6001</t>
  </si>
  <si>
    <t xml:space="preserve"> SPORT 27.5</t>
  </si>
  <si>
    <t>SATIN GLOSS BLK/BLK</t>
  </si>
  <si>
    <t>85518-6002</t>
  </si>
  <si>
    <t>85518-6003</t>
  </si>
  <si>
    <t>85518-6004</t>
  </si>
  <si>
    <t>85519-6001</t>
  </si>
  <si>
    <t>SATIN CAST BLUE/ROCKET RED/CLEAN</t>
  </si>
  <si>
    <t>85519-6002</t>
  </si>
  <si>
    <t>85519-6003</t>
  </si>
  <si>
    <t>85519-6004</t>
  </si>
  <si>
    <t>91219-1001</t>
  </si>
  <si>
    <t>ROCKHOPPER MEN</t>
  </si>
  <si>
    <t xml:space="preserve"> PRO 1X 29</t>
  </si>
  <si>
    <t>SATIN GLOSS BLK/CHROME</t>
  </si>
  <si>
    <t>91219-1002</t>
  </si>
  <si>
    <t>91219-1003</t>
  </si>
  <si>
    <t>91219-1004</t>
  </si>
  <si>
    <t>91219-3102</t>
  </si>
  <si>
    <t xml:space="preserve"> EXPERT 29</t>
  </si>
  <si>
    <t>GLOSS DUSTY TURQUOISE/BURNT YELLOW/HERITAGE</t>
  </si>
  <si>
    <t>91219-3103</t>
  </si>
  <si>
    <t>91219-3104</t>
  </si>
  <si>
    <t>91219-3202</t>
  </si>
  <si>
    <t>GLOSS WHT/BLK/CLEAN</t>
  </si>
  <si>
    <t>91219-3203</t>
  </si>
  <si>
    <t>91219-3204</t>
  </si>
  <si>
    <t>95718-3002</t>
  </si>
  <si>
    <t xml:space="preserve"> EXPERT CARBON 27.5</t>
  </si>
  <si>
    <t>GLOSS / STORM GREY / ROCKET RED</t>
  </si>
  <si>
    <t>95718-3003</t>
  </si>
  <si>
    <t>95718-3004</t>
  </si>
  <si>
    <t>95718-3102</t>
  </si>
  <si>
    <t>95718-3103</t>
  </si>
  <si>
    <t>△</t>
    <phoneticPr fontId="3"/>
  </si>
  <si>
    <t>95718-3104</t>
  </si>
  <si>
    <t>93319-5502</t>
  </si>
  <si>
    <t xml:space="preserve"> COMP CARBON 27.5 12 SPD</t>
  </si>
  <si>
    <t>GLOSS CHAMELEON / HYPER</t>
  </si>
  <si>
    <t>93319-5503</t>
  </si>
  <si>
    <t>93319-5504</t>
  </si>
  <si>
    <t>93319-5002</t>
  </si>
  <si>
    <t xml:space="preserve"> COMP 27.5 12 SPD</t>
  </si>
  <si>
    <t>SATIN COOL GREY / TEAM YELLOW</t>
  </si>
  <si>
    <t>93319-5003</t>
  </si>
  <si>
    <t>93319-5004</t>
  </si>
  <si>
    <t>93319-5202</t>
  </si>
  <si>
    <t xml:space="preserve"> COMP 29 12 SPD</t>
  </si>
  <si>
    <t>93319-5203</t>
  </si>
  <si>
    <t>93319-5204</t>
  </si>
  <si>
    <t>94718-7002</t>
  </si>
  <si>
    <t>SJ FSR ST MEN</t>
  </si>
  <si>
    <t xml:space="preserve"> 27.5</t>
  </si>
  <si>
    <t>SATIN GLOSS / BLK / NICE BLUE</t>
  </si>
  <si>
    <t>94718-7003</t>
  </si>
  <si>
    <t>94718-7004</t>
  </si>
  <si>
    <t>94718-7102</t>
  </si>
  <si>
    <t>GLOSS/EAST SIERRAS/ROCKET RED</t>
  </si>
  <si>
    <t>94718-7103</t>
  </si>
  <si>
    <t>94718-7104</t>
  </si>
  <si>
    <t>94018-8311</t>
  </si>
  <si>
    <t>HOTROCK</t>
  </si>
  <si>
    <t xml:space="preserve"> 24 INT</t>
  </si>
  <si>
    <t>BLK/74 FADE</t>
  </si>
  <si>
    <t>94018-8109</t>
  </si>
  <si>
    <t xml:space="preserve"> 20 INT</t>
  </si>
  <si>
    <t>ACID MINT/BLK</t>
  </si>
  <si>
    <t>94018-8309</t>
  </si>
  <si>
    <t>94018-8509</t>
  </si>
  <si>
    <t>SATIN LIGHT SIL/BLK</t>
  </si>
  <si>
    <t>94019-0405</t>
  </si>
  <si>
    <t>HOTWALK</t>
  </si>
  <si>
    <t xml:space="preserve">  INT (19)</t>
  </si>
  <si>
    <t>GLOSS ACID KIWI/BLK</t>
  </si>
  <si>
    <t>94019-0605</t>
  </si>
  <si>
    <t>GLOSS FLO RED/SLATE</t>
  </si>
  <si>
    <t>96519-8211</t>
  </si>
  <si>
    <t>RIPROCK</t>
  </si>
  <si>
    <t>GLOSS BLK/NICE BLUE/METALLIC WHT SIL</t>
  </si>
  <si>
    <t>B6516-8611</t>
  </si>
  <si>
    <t>TURQUOISE/LIGHT TURQUOISE/HYPER</t>
  </si>
  <si>
    <t>96519-8009</t>
  </si>
  <si>
    <t>SATIN MARINE BLUE/PLUM PURPLE/ACID LAVA</t>
  </si>
  <si>
    <t>B6516-8009</t>
  </si>
  <si>
    <t>CARBON GRAY/HYPER GREEN/COOL GRAY</t>
  </si>
  <si>
    <t>B6517-9607</t>
  </si>
  <si>
    <t xml:space="preserve"> COASTER 16 INT</t>
  </si>
  <si>
    <t>BLK GOLD PEARL/HYPER GREEN/RAINBOW FLAKE PINK</t>
  </si>
  <si>
    <t>B6517-9707</t>
  </si>
  <si>
    <t>TARMAC BLK/EMERALD/HYPER GREEN</t>
  </si>
  <si>
    <t>41117-5002</t>
  </si>
  <si>
    <t>BAG</t>
  </si>
  <si>
    <t>BURRA BURRA FRAMEPACK</t>
    <phoneticPr fontId="3"/>
  </si>
  <si>
    <t>41117-5003</t>
  </si>
  <si>
    <t>41117-5102</t>
  </si>
  <si>
    <t>BURRA BURRA DRYPACL</t>
    <phoneticPr fontId="3"/>
  </si>
  <si>
    <t>41117-5200</t>
  </si>
  <si>
    <t>BURRA BURRA HANDLEBAR HARNESS</t>
    <phoneticPr fontId="3"/>
  </si>
  <si>
    <t>ONE SIZE</t>
  </si>
  <si>
    <t>41117-5302</t>
  </si>
  <si>
    <t>BURRA BURRA STABILIZER SEATPACK</t>
    <phoneticPr fontId="3"/>
  </si>
  <si>
    <t>41117-5304</t>
  </si>
  <si>
    <t>41117-5503</t>
  </si>
  <si>
    <t>BURRA BURRA TOPTUBE PACK</t>
    <phoneticPr fontId="3"/>
  </si>
  <si>
    <t>41117-1100</t>
  </si>
  <si>
    <t>VITAL PACK</t>
  </si>
  <si>
    <t>41118-0001</t>
  </si>
  <si>
    <t>SEAT PACK MED</t>
  </si>
  <si>
    <t>41118-0002</t>
  </si>
  <si>
    <t>ACID MINT</t>
  </si>
  <si>
    <t>41118-0003</t>
  </si>
  <si>
    <t>GREY HEATHER</t>
  </si>
  <si>
    <t>41118-0004</t>
  </si>
  <si>
    <t>41118-0101</t>
  </si>
  <si>
    <t>SEAT PACK LG</t>
  </si>
  <si>
    <t>41118-0401</t>
  </si>
  <si>
    <t>SEAT PACK XL</t>
  </si>
  <si>
    <t>41118-0201</t>
  </si>
  <si>
    <t>STORMPROOF SEAT PACK SM</t>
  </si>
  <si>
    <t>41118-0301</t>
  </si>
  <si>
    <t>STORMPROOF SEAT PACK MED</t>
  </si>
  <si>
    <t>41118-4100</t>
  </si>
  <si>
    <t>BASE MILES - FEATHERWEIGHT</t>
  </si>
  <si>
    <t>41118-4110</t>
  </si>
  <si>
    <t>BASE MILES - STORMPROOF</t>
  </si>
  <si>
    <t>41119-4020</t>
  </si>
  <si>
    <t>DUFFEL</t>
  </si>
  <si>
    <t>41119-4030</t>
  </si>
  <si>
    <t>MESSENGER</t>
  </si>
  <si>
    <t>43014-0500</t>
  </si>
  <si>
    <t>CAGE</t>
  </si>
  <si>
    <t xml:space="preserve">S-WORKS ZEE CAGE II CARBON </t>
  </si>
  <si>
    <t>CARBON/CHARCOAL</t>
  </si>
  <si>
    <t>LEFT DT</t>
    <phoneticPr fontId="3"/>
  </si>
  <si>
    <t>43014-0510</t>
  </si>
  <si>
    <t>RIGHT DT</t>
    <phoneticPr fontId="3"/>
  </si>
  <si>
    <t>43017-0500</t>
  </si>
  <si>
    <t>CARBON/MATTE BLACK</t>
  </si>
  <si>
    <t>43017-0501</t>
  </si>
  <si>
    <t>43014-2103</t>
  </si>
  <si>
    <t xml:space="preserve">ZEE CAGE II </t>
  </si>
  <si>
    <t>HYPER GREEN/BLACK</t>
  </si>
  <si>
    <t>43014-2112</t>
  </si>
  <si>
    <t>43014-2104</t>
  </si>
  <si>
    <t>MATTE BLACK/CHARCOAL</t>
  </si>
  <si>
    <t>43014-2114</t>
  </si>
  <si>
    <t>43014-2122</t>
  </si>
  <si>
    <t>BLACK/PINK</t>
  </si>
  <si>
    <t>43014-2132</t>
  </si>
  <si>
    <t>43014-2124</t>
  </si>
  <si>
    <t>GLOSS BLACK/CHARCOAL</t>
  </si>
  <si>
    <t>43014-2134</t>
  </si>
  <si>
    <t>43014-2117</t>
  </si>
  <si>
    <t>WHITE/BLACK/CHARCOAL</t>
  </si>
  <si>
    <t>43015-0120</t>
  </si>
  <si>
    <t>S-WORKS RIB CAGE II CARBON</t>
  </si>
  <si>
    <t>43015-0121</t>
  </si>
  <si>
    <t>CARBON/WHITE</t>
  </si>
  <si>
    <t>43017-0120</t>
  </si>
  <si>
    <t>43015-1000</t>
  </si>
  <si>
    <t>RIB CAGE II</t>
  </si>
  <si>
    <t>10月中旬</t>
  </si>
  <si>
    <t>43015-1001</t>
  </si>
  <si>
    <t>43015-1007</t>
  </si>
  <si>
    <t>43017-1001</t>
  </si>
  <si>
    <t>RED/BLACK</t>
  </si>
  <si>
    <t>43017-1002</t>
  </si>
  <si>
    <t>WHITE/BLACK</t>
  </si>
  <si>
    <t>43017-1000</t>
  </si>
  <si>
    <t>BLACK/GALLARDO ORANGE</t>
  </si>
  <si>
    <t>43116-3004</t>
  </si>
  <si>
    <t>ROLL CAGE</t>
  </si>
  <si>
    <t>43116-3008</t>
  </si>
  <si>
    <t>43116-3010</t>
  </si>
  <si>
    <t>WHITE/SILVER</t>
  </si>
  <si>
    <t>43116-3002</t>
  </si>
  <si>
    <t>CYAN/BLACK</t>
  </si>
  <si>
    <t>43116-3007</t>
  </si>
  <si>
    <t>BRIGHT PINK/BLACK</t>
  </si>
  <si>
    <t>09115-2300</t>
  </si>
  <si>
    <t>COMPONENT</t>
  </si>
  <si>
    <t>BOOMSLANG PLATFORM PEDALS</t>
  </si>
  <si>
    <t>9/16"</t>
  </si>
  <si>
    <t>20015-1010</t>
  </si>
  <si>
    <t>COMP MULTI STEM</t>
  </si>
  <si>
    <t>BLACK/CHARCOAL</t>
  </si>
  <si>
    <t>31.8MM X 70MM; 12 D</t>
  </si>
  <si>
    <t>20015-1011</t>
  </si>
  <si>
    <t>31.8MM X 90MM; 12 D</t>
  </si>
  <si>
    <t>20015-1012</t>
  </si>
  <si>
    <t>31.8MM X 100MM; 12 D</t>
  </si>
  <si>
    <t>20015-1013</t>
  </si>
  <si>
    <t>31.8MM X 110MM; 12 D</t>
  </si>
  <si>
    <t>20015-1014</t>
  </si>
  <si>
    <t>31.8MM X 120MM; 12 D</t>
  </si>
  <si>
    <t>20015-1020</t>
  </si>
  <si>
    <t>31.8MM X 75MM; 17 D</t>
  </si>
  <si>
    <t>20015-1021</t>
  </si>
  <si>
    <t>31.8MM X 90MM; 17 D</t>
  </si>
  <si>
    <t>20015-1022</t>
  </si>
  <si>
    <t>31.8MM X 100MM; 17 D</t>
  </si>
  <si>
    <t>20015-1023</t>
  </si>
  <si>
    <t>31.8MM X 110MM; 17 D</t>
  </si>
  <si>
    <t>20015-1024</t>
  </si>
  <si>
    <t>31.8MM X 120MM; 17 D</t>
  </si>
  <si>
    <t>20017-1498</t>
  </si>
  <si>
    <t>SW SL STEM W/ EXPANDER PLUG</t>
  </si>
  <si>
    <t>POLISH BLACK</t>
  </si>
  <si>
    <t>31.8MM X 60MM; 6 D</t>
  </si>
  <si>
    <t>20017-1499</t>
  </si>
  <si>
    <t>31.8MM X 70MM; 6 D</t>
  </si>
  <si>
    <t>20017-1500</t>
  </si>
  <si>
    <t>31.8MM X 80MM; 6 D</t>
  </si>
  <si>
    <t>20017-1502</t>
  </si>
  <si>
    <t>31.8MM X 90MM; 6 D</t>
  </si>
  <si>
    <t>20017-1503</t>
  </si>
  <si>
    <t>31.8MM X 100MM; 6 D</t>
  </si>
  <si>
    <t>20017-1504</t>
  </si>
  <si>
    <t>31.8MM X 110MM; 6 D</t>
  </si>
  <si>
    <t>20017-1505</t>
  </si>
  <si>
    <t>31.8MM X 120MM; 6 D</t>
  </si>
  <si>
    <t>20017-1507</t>
  </si>
  <si>
    <t>20017-1508</t>
  </si>
  <si>
    <t>31.8MM X 80MM; 12 D</t>
  </si>
  <si>
    <t>20017-1509</t>
  </si>
  <si>
    <t>20017-1510</t>
  </si>
  <si>
    <t>20017-1511</t>
  </si>
  <si>
    <t>20017-1512</t>
  </si>
  <si>
    <t>20017-1514</t>
  </si>
  <si>
    <t>31.8MM X 70MM; 17 D</t>
  </si>
  <si>
    <t>20017-1515</t>
  </si>
  <si>
    <t>31.8MM X 80MM; 17 D</t>
  </si>
  <si>
    <t>20017-1516</t>
  </si>
  <si>
    <t>20017-1517</t>
  </si>
  <si>
    <t>20017-1518</t>
  </si>
  <si>
    <t>20017-1519</t>
  </si>
  <si>
    <t>21015-1220</t>
  </si>
  <si>
    <t>EXPERT ALLOY SHALLOW WMN</t>
  </si>
  <si>
    <t>36CM</t>
  </si>
  <si>
    <t>21015-1225</t>
  </si>
  <si>
    <t>38CM</t>
  </si>
  <si>
    <t>21015-1000</t>
  </si>
  <si>
    <t xml:space="preserve">SW CARBON SHALLOW </t>
  </si>
  <si>
    <t>40CM</t>
  </si>
  <si>
    <t>21015-1005</t>
  </si>
  <si>
    <t>42CM</t>
  </si>
  <si>
    <t>21015-1010</t>
  </si>
  <si>
    <t>44CM</t>
  </si>
  <si>
    <t>21015-1200</t>
  </si>
  <si>
    <t xml:space="preserve">EXPERT ALLOY SHALLOW </t>
  </si>
  <si>
    <t>21015-1205</t>
  </si>
  <si>
    <t>21015-1210</t>
  </si>
  <si>
    <t>21016-3036</t>
  </si>
  <si>
    <t>SHORT REACH BAR</t>
  </si>
  <si>
    <t>21016-3038</t>
  </si>
  <si>
    <t>21016-3040</t>
  </si>
  <si>
    <t>21017-0038</t>
  </si>
  <si>
    <t>SW CARBON AEROFLY +25</t>
  </si>
  <si>
    <t>SATIN CARBON</t>
  </si>
  <si>
    <t>21017-0040</t>
  </si>
  <si>
    <t>21017-0042</t>
  </si>
  <si>
    <t>21017-0044</t>
  </si>
  <si>
    <t>21017-0136</t>
  </si>
  <si>
    <t>SW CARBON HOVER +15</t>
  </si>
  <si>
    <t>21017-0138</t>
  </si>
  <si>
    <t>21017-0140</t>
  </si>
  <si>
    <t>21017-0142</t>
  </si>
  <si>
    <t>21017-0144</t>
  </si>
  <si>
    <t>21017-2000</t>
  </si>
  <si>
    <t>ITU VIAS AERO CLIP ON BAR</t>
  </si>
  <si>
    <t>21017-2010</t>
  </si>
  <si>
    <t>TT/TRI VIAS AERO CLIP ON BAR</t>
  </si>
  <si>
    <t>21019-2002</t>
  </si>
  <si>
    <t>ITU/TT/TRI CLIP ON VENGE CLAMP</t>
  </si>
  <si>
    <t>-</t>
  </si>
  <si>
    <t>21019-2005</t>
  </si>
  <si>
    <t>ITU VENGE AERO CLIP ON BAR</t>
  </si>
  <si>
    <t>One Size</t>
  </si>
  <si>
    <t>21019-2015</t>
  </si>
  <si>
    <t>TT/TRI VENGE AERO CLIP ON BAR</t>
  </si>
  <si>
    <t>21017-2040</t>
  </si>
  <si>
    <t>HOVER EXPERT ALLOY +15</t>
  </si>
  <si>
    <t>SAND BLAST ANO BLACK</t>
  </si>
  <si>
    <t>21017-2042</t>
  </si>
  <si>
    <t>21019-0138</t>
  </si>
  <si>
    <t>SW CARBON AEROFLY II</t>
  </si>
  <si>
    <t>21019-0140</t>
  </si>
  <si>
    <t>21019-0142</t>
  </si>
  <si>
    <t>21019-0144</t>
  </si>
  <si>
    <t>21118-0118</t>
  </si>
  <si>
    <t>SW CARBON MINI RISE</t>
  </si>
  <si>
    <t>780MM</t>
  </si>
  <si>
    <t>28115-3000</t>
  </si>
  <si>
    <t>S-WORKS CARBON POST 20MM OFFSET</t>
    <phoneticPr fontId="3"/>
  </si>
  <si>
    <t>27.2MM X 350MM</t>
    <phoneticPr fontId="3"/>
  </si>
  <si>
    <t>28115-3005</t>
  </si>
  <si>
    <t>27.2MM X 400MM</t>
    <phoneticPr fontId="3"/>
  </si>
  <si>
    <t>28115-3010</t>
  </si>
  <si>
    <t>S-WORKS CARBON POST 0MM OFFSET</t>
    <phoneticPr fontId="3"/>
  </si>
  <si>
    <t>28118-3000</t>
  </si>
  <si>
    <t>S-WORKS CARBON POST 10MM OFFSET</t>
    <phoneticPr fontId="3"/>
  </si>
  <si>
    <t>30.9MM X 400MM</t>
    <phoneticPr fontId="3"/>
  </si>
  <si>
    <t>28115-3110</t>
  </si>
  <si>
    <t>COMMAND POST IRcc</t>
  </si>
  <si>
    <t>30.9MM X 75MM TRAVEL</t>
  </si>
  <si>
    <t>28115-3111</t>
  </si>
  <si>
    <t xml:space="preserve">30.9MM X 100MM TRAVEL </t>
  </si>
  <si>
    <t>28117-3000</t>
  </si>
  <si>
    <t>CG-R CARBON POST 25MM OFFSET</t>
    <phoneticPr fontId="3"/>
  </si>
  <si>
    <t>SATIN CARBON</t>
    <phoneticPr fontId="3"/>
  </si>
  <si>
    <t>28117-3005</t>
  </si>
  <si>
    <t>28117-3145</t>
  </si>
  <si>
    <t>COMMAND POST WU</t>
  </si>
  <si>
    <t>34.9MM X 150MM TRAVEL</t>
  </si>
  <si>
    <t>28117-3197</t>
  </si>
  <si>
    <t>COMMAND POST SRL LE</t>
  </si>
  <si>
    <t>28115-3195</t>
  </si>
  <si>
    <t>COMMAND POST SRL</t>
  </si>
  <si>
    <t>28214-9075</t>
  </si>
  <si>
    <t>ALIEN HEAD COMPATIBLE CARBON RAIL SADDLE ADAPTER</t>
  </si>
  <si>
    <t>7MM X 9MM</t>
  </si>
  <si>
    <t>2812-9050</t>
  </si>
  <si>
    <t>ANODIZE PAVE CLAMP 7+9MM</t>
  </si>
  <si>
    <t>98916-5520</t>
  </si>
  <si>
    <t>PIZZA FRONT RACK</t>
  </si>
  <si>
    <t>98917-5015</t>
  </si>
  <si>
    <t>DRY-TECH FENDER SET</t>
  </si>
  <si>
    <t>35MM</t>
  </si>
  <si>
    <t>9899-3002</t>
  </si>
  <si>
    <t>KICKSTAND 2BOLT</t>
  </si>
  <si>
    <t>989E-3003</t>
  </si>
  <si>
    <t>KICKSTAND CENTER MOUNT</t>
  </si>
  <si>
    <t>98917-8850</t>
  </si>
  <si>
    <t>SUSPENSION</t>
  </si>
  <si>
    <t>ÖHLINS RXF-36</t>
    <phoneticPr fontId="3"/>
  </si>
  <si>
    <t>150MM 3XAIR/TTX</t>
    <phoneticPr fontId="3"/>
  </si>
  <si>
    <t>98917-8860</t>
  </si>
  <si>
    <t>160MM 3XAIR/TTX</t>
    <phoneticPr fontId="3"/>
  </si>
  <si>
    <t>98918-8850</t>
  </si>
  <si>
    <t>ÖHLINS RXF-36 650B</t>
    <phoneticPr fontId="3"/>
  </si>
  <si>
    <t>150MM AIR</t>
    <phoneticPr fontId="3"/>
  </si>
  <si>
    <t>98918-6244</t>
  </si>
  <si>
    <t>ÖHLINS 9.5IN SPRING LIGHT</t>
    <phoneticPr fontId="3"/>
  </si>
  <si>
    <t>YELLOW</t>
  </si>
  <si>
    <t>44N/MM - 251LBS/IN</t>
  </si>
  <si>
    <t>98918-6248</t>
  </si>
  <si>
    <t>ÖHLINS 9.5IN SPRING LIGHT</t>
  </si>
  <si>
    <t>48N/MM - 274LBS/IN</t>
  </si>
  <si>
    <t>98918-6252</t>
  </si>
  <si>
    <t>52N/MM - 297LBS/IN</t>
  </si>
  <si>
    <t>98918-6256</t>
  </si>
  <si>
    <t>56N/MM - 320LBS/IN</t>
  </si>
  <si>
    <t>98918-6260</t>
  </si>
  <si>
    <t>60N/MM - 343LBS/IN</t>
  </si>
  <si>
    <t>98918-6264</t>
  </si>
  <si>
    <t>64N/MM - 365LBS/IN</t>
  </si>
  <si>
    <t>98918-6268</t>
  </si>
  <si>
    <t>68N/MM - 388LBS/IN</t>
  </si>
  <si>
    <t>98918-6272</t>
  </si>
  <si>
    <t>72N/MM - 411LBS/IN</t>
  </si>
  <si>
    <t>98918-6276</t>
  </si>
  <si>
    <t>76N/mm - 434lbs/in</t>
  </si>
  <si>
    <t>98918-6280</t>
  </si>
  <si>
    <t>80N/mm - 457lbs/in</t>
  </si>
  <si>
    <t>98918-7802</t>
  </si>
  <si>
    <t>ROCKSHOX SID WC BRAIN</t>
  </si>
  <si>
    <t>SATIN BLACK/GLOSS BLACK</t>
  </si>
  <si>
    <t>100MM X 42MM OFFSET</t>
  </si>
  <si>
    <t>98919-7803</t>
  </si>
  <si>
    <t>ROCKSHOX SID WC BRAIN PS</t>
  </si>
  <si>
    <t>4811-1350</t>
  </si>
  <si>
    <t>ELECTRONICS</t>
  </si>
  <si>
    <t>SPEEDZONE SPORT WIRELESS</t>
  </si>
  <si>
    <t>48115-1320</t>
  </si>
  <si>
    <t>SPEEDZONE SPORT DOUBLE WIRELESS</t>
    <phoneticPr fontId="3"/>
  </si>
  <si>
    <t xml:space="preserve"> ANT+</t>
  </si>
  <si>
    <t>25519-2500</t>
  </si>
  <si>
    <t>GRIP/TAPE</t>
  </si>
  <si>
    <t>S WRAP HD TAPE</t>
  </si>
  <si>
    <t>HOLOGRAPHIC REFLECTIVE</t>
  </si>
  <si>
    <t>25519-2503</t>
  </si>
  <si>
    <t>STORM GREY/ROCKET RED LINES</t>
  </si>
  <si>
    <t>25518-2501</t>
  </si>
  <si>
    <t>BLACK/WHITE LINES</t>
  </si>
  <si>
    <t>25518-2503</t>
  </si>
  <si>
    <t>RED/WHITE LINES</t>
  </si>
  <si>
    <t>25514-2501</t>
  </si>
  <si>
    <t>25514-2502</t>
  </si>
  <si>
    <t>25515-2503</t>
  </si>
  <si>
    <t>25517-2502</t>
  </si>
  <si>
    <t>25517-2503</t>
  </si>
  <si>
    <t>25518-2500</t>
  </si>
  <si>
    <t>BLACK/ACID MINT DOTS</t>
  </si>
  <si>
    <t>25518-2502</t>
  </si>
  <si>
    <t>HYPER GREEN/NAVY DOTS</t>
  </si>
  <si>
    <t>2558-2024</t>
  </si>
  <si>
    <t>S WRAP ROUBAIX TAPE</t>
  </si>
  <si>
    <t>30MM</t>
  </si>
  <si>
    <t>2558-2026</t>
  </si>
  <si>
    <t>2558-2027</t>
  </si>
  <si>
    <t>25517-2300</t>
  </si>
  <si>
    <t>MONSTER GREEN</t>
  </si>
  <si>
    <t>25517-2304</t>
  </si>
  <si>
    <t>PINK</t>
  </si>
  <si>
    <t>2554-2011</t>
  </si>
  <si>
    <t>S WRAP CORK TAPE</t>
  </si>
  <si>
    <t>2554-2012</t>
  </si>
  <si>
    <t>2554-2014</t>
  </si>
  <si>
    <t>25517-8201</t>
  </si>
  <si>
    <t>TEAL</t>
  </si>
  <si>
    <t>255E-1015</t>
  </si>
  <si>
    <t>BG CONTOUR LOCKING GRIP</t>
  </si>
  <si>
    <t>BLACK/RED</t>
  </si>
  <si>
    <t>S/M</t>
  </si>
  <si>
    <t>25514-1016</t>
  </si>
  <si>
    <t>25518-1012</t>
  </si>
  <si>
    <t>LIMON/TROPICAL TEAL</t>
  </si>
  <si>
    <t>25514-1151</t>
  </si>
  <si>
    <t>BG CONTOUR XC GRIP</t>
  </si>
  <si>
    <t>25514-1152</t>
  </si>
  <si>
    <t>25518-1151</t>
  </si>
  <si>
    <t>DEEP INDIGO/ACID BLUE</t>
  </si>
  <si>
    <t>25516-1811</t>
  </si>
  <si>
    <t>XC RACE GRIP</t>
  </si>
  <si>
    <t>25516-1813</t>
  </si>
  <si>
    <t>25516-1814</t>
  </si>
  <si>
    <t>MOTO GREEN</t>
  </si>
  <si>
    <t>25518-1401</t>
  </si>
  <si>
    <t>NEUTRALIZER GRIP</t>
  </si>
  <si>
    <t>25518-1402</t>
  </si>
  <si>
    <t>L/XL</t>
  </si>
  <si>
    <t>25518-1411</t>
  </si>
  <si>
    <t>25518-1412</t>
  </si>
  <si>
    <t>255E-1300</t>
  </si>
  <si>
    <t>SIP LOCKING GRIP</t>
  </si>
  <si>
    <t>25515-1310</t>
  </si>
  <si>
    <t>25514-1511</t>
  </si>
  <si>
    <t>ENDURO LOCKING GRIP</t>
  </si>
  <si>
    <t>25518-1511</t>
  </si>
  <si>
    <t>ACID PINK/GREY</t>
  </si>
  <si>
    <t>25518-1502</t>
  </si>
  <si>
    <t>ENDURO GRIP</t>
  </si>
  <si>
    <t>49117-1014</t>
  </si>
  <si>
    <t>LIGHT</t>
  </si>
  <si>
    <t>FLUX EXPERT</t>
  </si>
  <si>
    <t>49117-1100</t>
  </si>
  <si>
    <t>STIX ELITE</t>
  </si>
  <si>
    <t>49117-1300</t>
  </si>
  <si>
    <t>STIX SPORT 2</t>
  </si>
  <si>
    <t>49117-2000</t>
  </si>
  <si>
    <t>49117-2010</t>
  </si>
  <si>
    <t>49117-2300</t>
  </si>
  <si>
    <t>49117-3310</t>
  </si>
  <si>
    <t>STIX SPORT COMBO 2</t>
  </si>
  <si>
    <t>49118-1510</t>
  </si>
  <si>
    <t>FLUX 900</t>
  </si>
  <si>
    <t>49119-1610</t>
  </si>
  <si>
    <t>FLUX 1200</t>
  </si>
  <si>
    <t>472E-9080</t>
  </si>
  <si>
    <t>PUMP</t>
  </si>
  <si>
    <t>AIR TOOL PRO</t>
  </si>
  <si>
    <t>POLISHED</t>
  </si>
  <si>
    <t>472E-9067</t>
  </si>
  <si>
    <t>AIR TOOL HP</t>
  </si>
  <si>
    <t>ION</t>
  </si>
  <si>
    <t>47215-2700</t>
  </si>
  <si>
    <t>AIR TOOL EXPERT</t>
  </si>
  <si>
    <t>47214-2252</t>
  </si>
  <si>
    <t>AIR TOOL SPORT STEEL</t>
    <phoneticPr fontId="3"/>
  </si>
  <si>
    <t>47216-3460</t>
  </si>
  <si>
    <t>AIR TOOL BLAST</t>
  </si>
  <si>
    <t>472E-9085</t>
  </si>
  <si>
    <t>AIR TOOL UHP</t>
  </si>
  <si>
    <t>47218-4000</t>
  </si>
  <si>
    <t>AIR TOOL ROAD V.2</t>
  </si>
  <si>
    <t>47218-4010</t>
  </si>
  <si>
    <t>AIR TOOL ROAD MINI V.2</t>
  </si>
  <si>
    <t>47215-4502</t>
  </si>
  <si>
    <t>AIR TOOL FLEX MTB/ROAD</t>
  </si>
  <si>
    <t>47218-3010</t>
  </si>
  <si>
    <t>AIR TOOL MTB MINI V.2</t>
  </si>
  <si>
    <t>47216-3700</t>
  </si>
  <si>
    <t>AIR TOOL BIG BORE</t>
  </si>
  <si>
    <t>472E-3005</t>
  </si>
  <si>
    <t>AIR TOOL SHOCK</t>
  </si>
  <si>
    <t>27116-1703</t>
  </si>
  <si>
    <t>SADDLE</t>
  </si>
  <si>
    <t>SW POWER</t>
  </si>
  <si>
    <t>143MM</t>
  </si>
  <si>
    <t>27116-1705</t>
  </si>
  <si>
    <t>155MM</t>
  </si>
  <si>
    <t>27116-1713</t>
  </si>
  <si>
    <t>TEAM RED</t>
  </si>
  <si>
    <t>27116-1715</t>
  </si>
  <si>
    <t>27116-1503</t>
  </si>
  <si>
    <t>POWER EXPERT</t>
  </si>
  <si>
    <t>27116-1505</t>
  </si>
  <si>
    <t>27116-1508</t>
  </si>
  <si>
    <t>168MM</t>
  </si>
  <si>
    <t>27116-1513</t>
  </si>
  <si>
    <t>27116-1515</t>
  </si>
  <si>
    <t>27118-1503</t>
  </si>
  <si>
    <t>27118-1505</t>
  </si>
  <si>
    <t>27118-1515</t>
  </si>
  <si>
    <t>HYPER GREEN</t>
  </si>
  <si>
    <t>27119-8233</t>
  </si>
  <si>
    <t>HOLOGRAPHIC REFLECT</t>
  </si>
  <si>
    <t>27119-8235</t>
  </si>
  <si>
    <t>27118-1623</t>
  </si>
  <si>
    <t>POWER PRO ELASTON</t>
  </si>
  <si>
    <t>27118-1625</t>
  </si>
  <si>
    <t>27118-1633</t>
  </si>
  <si>
    <t>27118-1635</t>
  </si>
  <si>
    <t>27118-1703</t>
  </si>
  <si>
    <t>SW POWER ARC</t>
  </si>
  <si>
    <t>27118-1705</t>
  </si>
  <si>
    <t>27118-1713</t>
  </si>
  <si>
    <t>27118-1715</t>
  </si>
  <si>
    <t>27118-1533</t>
  </si>
  <si>
    <t>POWER ARC EXPERT</t>
  </si>
  <si>
    <t>27118-1535</t>
  </si>
  <si>
    <t>27118-1523</t>
  </si>
  <si>
    <t>27118-1525</t>
  </si>
  <si>
    <t>27118-1543</t>
  </si>
  <si>
    <t>27118-1545</t>
  </si>
  <si>
    <t>27119-8213</t>
  </si>
  <si>
    <t>27119-8215</t>
  </si>
  <si>
    <t>27114-3403</t>
  </si>
  <si>
    <t>SW TOUPÉ</t>
  </si>
  <si>
    <t>27114-3405</t>
  </si>
  <si>
    <t>27116-3303</t>
  </si>
  <si>
    <t>TOUPÉ EXPERT GEL</t>
  </si>
  <si>
    <t>27116-3305</t>
  </si>
  <si>
    <t>27116-3003</t>
  </si>
  <si>
    <t>TOUPÉ COMP GEL</t>
  </si>
  <si>
    <t>27116-3005</t>
  </si>
  <si>
    <t>27115-3503</t>
  </si>
  <si>
    <t>TOUPÉ SPORT</t>
  </si>
  <si>
    <t>27116-7043</t>
  </si>
  <si>
    <t>SW ROMIN EVO</t>
  </si>
  <si>
    <t>27116-7045</t>
  </si>
  <si>
    <t>27116-7003</t>
  </si>
  <si>
    <t>ROMIN EVO EXPERT GEL</t>
  </si>
  <si>
    <t>27116-7005</t>
  </si>
  <si>
    <t>27116-7008</t>
  </si>
  <si>
    <t>27116-0003</t>
  </si>
  <si>
    <t>AVATAR COMP GEL</t>
  </si>
  <si>
    <t>27116-0005</t>
  </si>
  <si>
    <t>27215-2003</t>
  </si>
  <si>
    <t>SW PHENOM</t>
  </si>
  <si>
    <t>27215-2005</t>
  </si>
  <si>
    <t>27217-2203</t>
  </si>
  <si>
    <t xml:space="preserve">PHENOM EXPERT </t>
  </si>
  <si>
    <t>27217-2205</t>
  </si>
  <si>
    <t>27215-1203</t>
  </si>
  <si>
    <t xml:space="preserve">HENGE EXPERT </t>
  </si>
  <si>
    <t>27215-1205</t>
  </si>
  <si>
    <t>27216-4500</t>
  </si>
  <si>
    <t>SODER SADDLE</t>
  </si>
  <si>
    <t>27118-1600</t>
  </si>
  <si>
    <t>SITERO PRO</t>
  </si>
  <si>
    <t>27118-1500</t>
  </si>
  <si>
    <t>SITERO EXPERT GEL</t>
  </si>
  <si>
    <t>27118-1510</t>
  </si>
  <si>
    <t>27119-1500</t>
  </si>
  <si>
    <t>HYPER/BLACK</t>
  </si>
  <si>
    <t>27119-8013</t>
  </si>
  <si>
    <t>SW POWER WMN</t>
  </si>
  <si>
    <t>10月発売</t>
    <rPh sb="2" eb="3">
      <t>ガツ</t>
    </rPh>
    <rPh sb="3" eb="5">
      <t>ハツバイ</t>
    </rPh>
    <phoneticPr fontId="1"/>
  </si>
  <si>
    <t>27119-8015</t>
  </si>
  <si>
    <t>27119-8253</t>
  </si>
  <si>
    <t>POWER EXPERT WMN</t>
  </si>
  <si>
    <t>27119-8255</t>
  </si>
  <si>
    <t>27119-8258</t>
  </si>
  <si>
    <t>27116-6203</t>
  </si>
  <si>
    <t>OURA EXPERT GEL WMN</t>
  </si>
  <si>
    <t>27116-6205</t>
  </si>
  <si>
    <t>27116-6208</t>
  </si>
  <si>
    <t>27215-3303</t>
  </si>
  <si>
    <t>MYTH COMP WMN</t>
  </si>
  <si>
    <t>27215-3305</t>
  </si>
  <si>
    <t>27215-3308</t>
  </si>
  <si>
    <t>27217-3063</t>
  </si>
  <si>
    <t>LITHIA COMP GEL WMN</t>
  </si>
  <si>
    <t>27217-3065</t>
  </si>
  <si>
    <t>27217-3068</t>
  </si>
  <si>
    <t>27317-0037</t>
  </si>
  <si>
    <t>DOLCE GEL WMN</t>
  </si>
  <si>
    <t>175MM</t>
  </si>
  <si>
    <t>27318-1300</t>
  </si>
  <si>
    <t>BG COMFORT GEL</t>
  </si>
  <si>
    <t>180MM</t>
  </si>
  <si>
    <t>23718-5005</t>
  </si>
  <si>
    <t>CANOPY</t>
  </si>
  <si>
    <t>23718-5105</t>
  </si>
  <si>
    <t>ALDIA WMN</t>
  </si>
  <si>
    <t>27116-9925</t>
  </si>
  <si>
    <t>SITERO HOOK</t>
  </si>
  <si>
    <t>27116-9930</t>
  </si>
  <si>
    <t>DIRECT MOUNT RESERVE RACK</t>
  </si>
  <si>
    <t>27116-9941</t>
  </si>
  <si>
    <t>ROAD BANDIT</t>
  </si>
  <si>
    <t>27116-9940</t>
  </si>
  <si>
    <t>MTN BANDIT</t>
  </si>
  <si>
    <t>BLACK/MOUNTAIN</t>
  </si>
  <si>
    <t>61316-9001</t>
  </si>
  <si>
    <t>BODY GEOMETRY FIT</t>
  </si>
  <si>
    <t>INTERNAL WEDGES 2PK</t>
    <phoneticPr fontId="3"/>
  </si>
  <si>
    <t>ORANGE/VARUS</t>
  </si>
  <si>
    <t>36-38</t>
  </si>
  <si>
    <t>61316-9002</t>
  </si>
  <si>
    <t>39-40</t>
  </si>
  <si>
    <t>61316-9003</t>
  </si>
  <si>
    <t>41-42</t>
  </si>
  <si>
    <t>61316-9004</t>
  </si>
  <si>
    <t>43-44</t>
  </si>
  <si>
    <t>61316-9005</t>
  </si>
  <si>
    <t>45-46</t>
  </si>
  <si>
    <t>61316-9011</t>
  </si>
  <si>
    <t>YELLOW/VALGUS</t>
  </si>
  <si>
    <t>61316-9012</t>
  </si>
  <si>
    <t>61316-9013</t>
  </si>
  <si>
    <t>61316-9014</t>
  </si>
  <si>
    <t>61316-9015</t>
  </si>
  <si>
    <t>09117-2060</t>
  </si>
  <si>
    <t>148 TRAINER ADAPTER BLK</t>
  </si>
  <si>
    <t>148mm</t>
    <phoneticPr fontId="3"/>
  </si>
  <si>
    <t>0912-2050</t>
  </si>
  <si>
    <t>142+ TRAINER ADAPTER</t>
  </si>
  <si>
    <t>142mm X 12mm</t>
  </si>
  <si>
    <t>00014-1154</t>
  </si>
  <si>
    <t>TIRE</t>
  </si>
  <si>
    <t>TURBO SW ROAD TUBELESS</t>
  </si>
  <si>
    <t>700 X 24C</t>
  </si>
  <si>
    <t>00015-1156</t>
  </si>
  <si>
    <t>700 X 26C</t>
  </si>
  <si>
    <t>00015-9005</t>
  </si>
  <si>
    <t>TURBO SW ALLROUND2 TUBULAR</t>
  </si>
  <si>
    <t>28" X 24MM</t>
  </si>
  <si>
    <t>00015-9006</t>
  </si>
  <si>
    <t>28" X 26MM</t>
  </si>
  <si>
    <t>00015-1072</t>
  </si>
  <si>
    <t>TURBO SW</t>
  </si>
  <si>
    <t>700 x 22</t>
  </si>
  <si>
    <t>00015-1074</t>
  </si>
  <si>
    <t>00015-1076</t>
  </si>
  <si>
    <t>00016-1158</t>
  </si>
  <si>
    <t>TURBO SW 2BR</t>
  </si>
  <si>
    <t>700 X 28C</t>
  </si>
  <si>
    <t>00015-1503</t>
  </si>
  <si>
    <t>TURBO COTTON</t>
  </si>
  <si>
    <t>BLACK/TRANS SIDEWALL</t>
    <phoneticPr fontId="3"/>
  </si>
  <si>
    <t>00015-1506</t>
  </si>
  <si>
    <t>00018-1508</t>
  </si>
  <si>
    <t>00016-1124</t>
  </si>
  <si>
    <t>TURBO PRO</t>
  </si>
  <si>
    <t>00016-1126</t>
  </si>
  <si>
    <t>00018-1128</t>
  </si>
  <si>
    <t>0001-2150</t>
  </si>
  <si>
    <t>ROUBAIX PRO</t>
  </si>
  <si>
    <t>700 X 23/25C</t>
  </si>
  <si>
    <t>00016-2162</t>
  </si>
  <si>
    <t>ROUBAIX PRO 2BR</t>
  </si>
  <si>
    <t>700 X 30/32C</t>
  </si>
  <si>
    <t>00014-3218</t>
  </si>
  <si>
    <t>ALL CONDITION ARMADILLO</t>
  </si>
  <si>
    <t>00014-4103</t>
  </si>
  <si>
    <t>ALL CONDITION ARMADILLO ELITE</t>
  </si>
  <si>
    <t>700 X 23C</t>
  </si>
  <si>
    <t>00014-4105</t>
  </si>
  <si>
    <t>700 X 25C</t>
  </si>
  <si>
    <t>00018-4220</t>
  </si>
  <si>
    <t>SAWTOOTH</t>
  </si>
  <si>
    <t>700 x 38</t>
  </si>
  <si>
    <t>00017-4200</t>
  </si>
  <si>
    <t>700 X 42C</t>
  </si>
  <si>
    <t>00018-1931</t>
  </si>
  <si>
    <t>TRACER SW TUBULAR</t>
  </si>
  <si>
    <t>28" X 33MM</t>
  </si>
  <si>
    <t>00018-1961</t>
  </si>
  <si>
    <t>TERRA SW TUBULAR</t>
  </si>
  <si>
    <t>00018-1911</t>
  </si>
  <si>
    <t xml:space="preserve">TRACER PRO 2BR </t>
  </si>
  <si>
    <t>700 X 33C</t>
  </si>
  <si>
    <t>00018-1941</t>
  </si>
  <si>
    <t>TERRA PRO 2BR</t>
  </si>
  <si>
    <t>0002-4000</t>
  </si>
  <si>
    <t>ESPOIR TUBULAR</t>
  </si>
  <si>
    <t>28" X 23MM</t>
  </si>
  <si>
    <t>000E-4001</t>
  </si>
  <si>
    <t>28" X 25MM</t>
  </si>
  <si>
    <t>0002-4020</t>
  </si>
  <si>
    <t>ESPOIR SPORT</t>
  </si>
  <si>
    <t>0002-4021</t>
  </si>
  <si>
    <t>0002-4022</t>
  </si>
  <si>
    <t>0002-4033</t>
  </si>
  <si>
    <t>ESPOIR SPORT REFLECT</t>
  </si>
  <si>
    <t>700 X 30C</t>
  </si>
  <si>
    <t>00118-4020</t>
  </si>
  <si>
    <t>FAST TRAK SW 2BR</t>
  </si>
  <si>
    <t>29 X 2.1</t>
  </si>
  <si>
    <t>00118-4021</t>
  </si>
  <si>
    <t>29 X 2.3</t>
  </si>
  <si>
    <t>00117-4043</t>
  </si>
  <si>
    <t>FAST TRAK 2BR</t>
  </si>
  <si>
    <t>00117-4044</t>
  </si>
  <si>
    <t>00117-4045</t>
  </si>
  <si>
    <t>650B X 2.1</t>
  </si>
  <si>
    <t>00116-4003</t>
  </si>
  <si>
    <t>FAST TRAK FAT</t>
  </si>
  <si>
    <t>26 X 4.0</t>
  </si>
  <si>
    <t>01118-6021</t>
  </si>
  <si>
    <t>RENEGADE SW 2BR</t>
  </si>
  <si>
    <t>01118-6022</t>
  </si>
  <si>
    <t>00117-6204</t>
  </si>
  <si>
    <t>RENEGADE 2BR</t>
  </si>
  <si>
    <t>00117-6205</t>
  </si>
  <si>
    <t>00117-5022</t>
  </si>
  <si>
    <t>GROUND CONTROL 2BR</t>
  </si>
  <si>
    <t>00117-5023</t>
  </si>
  <si>
    <t>00117-5025</t>
  </si>
  <si>
    <t>650B X 2.3</t>
  </si>
  <si>
    <t>00117-5015</t>
  </si>
  <si>
    <t>GROUND CONTROL GRID 2BR</t>
  </si>
  <si>
    <t>650B X 2.6</t>
  </si>
  <si>
    <t>00117-5016</t>
  </si>
  <si>
    <t>650B X 3.0</t>
  </si>
  <si>
    <t>00114-5065</t>
  </si>
  <si>
    <t>GROUND CONTROL FAT</t>
  </si>
  <si>
    <t>26  X  4.6</t>
  </si>
  <si>
    <t>00116-5060</t>
  </si>
  <si>
    <t>20 X 4.0</t>
  </si>
  <si>
    <t>00116-5062</t>
  </si>
  <si>
    <t>24 X 4.0</t>
  </si>
  <si>
    <t>00118-0002</t>
  </si>
  <si>
    <t>BUTCHER 2BR</t>
  </si>
  <si>
    <t>00117-0010</t>
  </si>
  <si>
    <t>BUTCHER GRID 2BR</t>
  </si>
  <si>
    <t>650B x 2.6</t>
  </si>
  <si>
    <t>00115-0003</t>
  </si>
  <si>
    <t>BUTCHER DH</t>
  </si>
  <si>
    <t>00115-0005</t>
  </si>
  <si>
    <t>650B X 2.5</t>
  </si>
  <si>
    <t>00115-6373</t>
  </si>
  <si>
    <t>SLAUGHTER DH</t>
  </si>
  <si>
    <t>00117-4201</t>
  </si>
  <si>
    <t>PURGATORY GRID 2BR</t>
  </si>
  <si>
    <t>00117-4202</t>
  </si>
  <si>
    <t>00117-4212</t>
  </si>
  <si>
    <t>PURGATORY 2BR</t>
  </si>
  <si>
    <t>00114-1832</t>
  </si>
  <si>
    <t xml:space="preserve">HARDROCK'R </t>
  </si>
  <si>
    <t>26 X 2.0</t>
  </si>
  <si>
    <t>00114-1837</t>
  </si>
  <si>
    <t>29 X 2.0</t>
  </si>
  <si>
    <t>00116-1835</t>
  </si>
  <si>
    <t>650B X 2.0</t>
  </si>
  <si>
    <t>00116-1908</t>
  </si>
  <si>
    <t>BIG ROLLER</t>
  </si>
  <si>
    <t>20 X 2.8</t>
  </si>
  <si>
    <t>00116-1948</t>
  </si>
  <si>
    <t>24 X 2.8</t>
  </si>
  <si>
    <t>0022-1620</t>
  </si>
  <si>
    <t>ROLLER</t>
  </si>
  <si>
    <t>20 X 2.125</t>
  </si>
  <si>
    <t>0022-1624</t>
  </si>
  <si>
    <t>24 X 2.125</t>
  </si>
  <si>
    <t>0027-1630</t>
  </si>
  <si>
    <t>12 X 2.125</t>
  </si>
  <si>
    <t>0027-1635</t>
  </si>
  <si>
    <t>16 X 2.125</t>
  </si>
  <si>
    <t>0031-0120</t>
  </si>
  <si>
    <t xml:space="preserve">HEMISPHERE </t>
  </si>
  <si>
    <t>26 X 1.95</t>
  </si>
  <si>
    <t>0031-0220</t>
  </si>
  <si>
    <t xml:space="preserve">INFINITY </t>
  </si>
  <si>
    <t>700 X 32C</t>
  </si>
  <si>
    <t>0031-0221</t>
  </si>
  <si>
    <t>700 X 35C</t>
  </si>
  <si>
    <t>0031-0222</t>
  </si>
  <si>
    <t>700 X 38C</t>
  </si>
  <si>
    <t>00319-5132</t>
  </si>
  <si>
    <t>NIMBUS 2 SPORT REFLECT</t>
  </si>
  <si>
    <t>26X1.5</t>
  </si>
  <si>
    <t>00319-5133</t>
  </si>
  <si>
    <t>700X32</t>
  </si>
  <si>
    <t>5403-3000</t>
  </si>
  <si>
    <t>TIRE ACCESSORIES</t>
  </si>
  <si>
    <t>RIM STRIP</t>
  </si>
  <si>
    <t>700C</t>
  </si>
  <si>
    <t>5413-3000</t>
  </si>
  <si>
    <t>26"</t>
    <phoneticPr fontId="3"/>
  </si>
  <si>
    <t>54119-2000</t>
  </si>
  <si>
    <t>2BLISS READY TIRE SEALANT</t>
  </si>
  <si>
    <t>ONE COLOR</t>
  </si>
  <si>
    <t>125 ML - 4.2 OZ EACH</t>
  </si>
  <si>
    <t>54119-2010</t>
  </si>
  <si>
    <t>760 ML - 26 OZ EACH</t>
  </si>
  <si>
    <t>5423-3705</t>
  </si>
  <si>
    <t>FLATBOY</t>
  </si>
  <si>
    <t>TRANSLUCENT</t>
  </si>
  <si>
    <t>03115-0120</t>
  </si>
  <si>
    <t>TUBE</t>
  </si>
  <si>
    <t>PV YOUTH</t>
  </si>
  <si>
    <t>20 X 3.5-4.5</t>
  </si>
  <si>
    <t>03115-0124</t>
  </si>
  <si>
    <t>24 X 3.5-4.5</t>
  </si>
  <si>
    <t>031E-0305</t>
  </si>
  <si>
    <t>PV STANDARD</t>
  </si>
  <si>
    <t>26 X 1.25-2.0</t>
  </si>
  <si>
    <t>031E-0330</t>
  </si>
  <si>
    <t>26 X 1.75-2.4</t>
  </si>
  <si>
    <t>0302-1000</t>
  </si>
  <si>
    <t>26 X 2.3-3.0</t>
  </si>
  <si>
    <t>03115-0325</t>
  </si>
  <si>
    <t>26 X 3.8-4.8</t>
  </si>
  <si>
    <t>03114-0333</t>
  </si>
  <si>
    <t>650B X 1.75-2.4</t>
  </si>
  <si>
    <t>03115-0334</t>
  </si>
  <si>
    <t>650B X 2.3-3.0</t>
  </si>
  <si>
    <t>031E-0335</t>
  </si>
  <si>
    <t>29 X 1.75-2.4</t>
  </si>
  <si>
    <t>03119-0336</t>
  </si>
  <si>
    <t>29 X 2.4-2.8</t>
  </si>
  <si>
    <t>030-01302</t>
  </si>
  <si>
    <t>650B X 20-28</t>
  </si>
  <si>
    <t>030-01305</t>
  </si>
  <si>
    <t>700 X 20-28C 48MM</t>
  </si>
  <si>
    <t>030-01306</t>
  </si>
  <si>
    <t>700 X 20-28C 60MM</t>
  </si>
  <si>
    <t>0300-0211</t>
  </si>
  <si>
    <t>700 X 20-28C 80MM</t>
  </si>
  <si>
    <t>0309-0225</t>
  </si>
  <si>
    <t>700 X 28-38C 48MM</t>
  </si>
  <si>
    <t>031E-0315</t>
  </si>
  <si>
    <t>700 X 32-50C</t>
  </si>
  <si>
    <t>030-1306</t>
  </si>
  <si>
    <t>SV STANDARD</t>
  </si>
  <si>
    <t>700 X 28-38C</t>
  </si>
  <si>
    <t>031-1401</t>
  </si>
  <si>
    <t>SV YOUTH</t>
  </si>
  <si>
    <t>12X1.5-2.2</t>
  </si>
  <si>
    <t>031-1400</t>
  </si>
  <si>
    <t>16X1.5-2.2</t>
  </si>
  <si>
    <t>03116-1100</t>
  </si>
  <si>
    <t>20 X 2.4-3.0</t>
  </si>
  <si>
    <t>03118-0020</t>
  </si>
  <si>
    <t>20 X 1.5-2.3</t>
  </si>
  <si>
    <t>03118-0024</t>
  </si>
  <si>
    <t>24 X 1.5-2.3</t>
  </si>
  <si>
    <t>031-01535</t>
  </si>
  <si>
    <t>24 X 2.4-3.0</t>
  </si>
  <si>
    <t>031E-1330</t>
  </si>
  <si>
    <t>031-01536</t>
  </si>
  <si>
    <t>03115-1333</t>
  </si>
  <si>
    <t>03019-0201</t>
  </si>
  <si>
    <t>PV TURBO TALC</t>
  </si>
  <si>
    <t>700 X 20-26C 48MM</t>
  </si>
  <si>
    <t>03019-0202</t>
  </si>
  <si>
    <t>700 X 20-26C 60MM</t>
  </si>
  <si>
    <t>03019-0203</t>
  </si>
  <si>
    <t>700 X 20-26C 80MM</t>
  </si>
  <si>
    <t>0308-0215</t>
  </si>
  <si>
    <t>0313-0224</t>
  </si>
  <si>
    <t>26 X 1.5-1.8</t>
  </si>
  <si>
    <t>0313-0225</t>
  </si>
  <si>
    <t>5320-2017</t>
  </si>
  <si>
    <t>TOOL</t>
  </si>
  <si>
    <t>MECHANICS WRENCH SET</t>
  </si>
  <si>
    <t>53214-1100</t>
  </si>
  <si>
    <t>MTB CAGE MOUNT TOOL</t>
    <phoneticPr fontId="3"/>
  </si>
  <si>
    <t xml:space="preserve"> FOR RIGHT ZEE CAGE</t>
  </si>
  <si>
    <t>53214-1150</t>
  </si>
  <si>
    <t>MTB XC KIT</t>
  </si>
  <si>
    <t>53214-1160</t>
  </si>
  <si>
    <t>TOP CAP CHAIN TOOL</t>
    <phoneticPr fontId="3"/>
  </si>
  <si>
    <t xml:space="preserve"> FOR ALLOY STEERER</t>
  </si>
  <si>
    <t>53214-1165</t>
  </si>
  <si>
    <t xml:space="preserve"> FOR CARBON STEERER</t>
  </si>
  <si>
    <t>53215-1105</t>
  </si>
  <si>
    <t>ROAD CAGE MOUNT TOOL</t>
  </si>
  <si>
    <t>53215-3150</t>
  </si>
  <si>
    <t>SWAT Levers</t>
  </si>
  <si>
    <t>20 PACK</t>
  </si>
  <si>
    <t>53216-9130</t>
  </si>
  <si>
    <t>SWAT ROAD TOOL ONLY</t>
  </si>
  <si>
    <t>53216-9180</t>
  </si>
  <si>
    <t>SWAT MINI CO2 HEAD</t>
  </si>
  <si>
    <t>53217-1000</t>
  </si>
  <si>
    <t>MTB SWAT BOX</t>
  </si>
  <si>
    <t>53217-1002</t>
  </si>
  <si>
    <t>ROAD SWAT BOX</t>
  </si>
  <si>
    <t>SATIN BLACK</t>
  </si>
  <si>
    <t>53219-2025</t>
  </si>
  <si>
    <t>EMT 6</t>
  </si>
  <si>
    <t>53219-2030</t>
  </si>
  <si>
    <t>EMT 9</t>
  </si>
  <si>
    <t>53219-2035</t>
  </si>
  <si>
    <t>EMT 12</t>
  </si>
  <si>
    <t>5322-3051</t>
  </si>
  <si>
    <t>EMT PRO Road Lever</t>
  </si>
  <si>
    <t>BLACK/WHITE</t>
  </si>
  <si>
    <t>53214-1000</t>
  </si>
  <si>
    <t>SHIV FUELCELL</t>
  </si>
  <si>
    <t>5322-3050</t>
  </si>
  <si>
    <t>5322-3053</t>
  </si>
  <si>
    <t>RED/WHITE</t>
  </si>
  <si>
    <t>30016-7001</t>
  </si>
  <si>
    <t>WHEELS</t>
  </si>
  <si>
    <t>RAPIDE CLX 64 Front</t>
  </si>
  <si>
    <t>CARBON/GLOSS BLACK</t>
  </si>
  <si>
    <t>30016-7002</t>
  </si>
  <si>
    <t>RAPIDE CLX 64 Rear</t>
  </si>
  <si>
    <t>30016-7201</t>
  </si>
  <si>
    <t>RAPIDE CLX 64 DISC Front</t>
  </si>
  <si>
    <t>30017-7001</t>
  </si>
  <si>
    <t>RAPIDE CLX 64 DISC Rear</t>
  </si>
  <si>
    <t>30017-7701</t>
  </si>
  <si>
    <t>RAPIDE CLX 32 Front</t>
  </si>
  <si>
    <t>30017-7702</t>
  </si>
  <si>
    <t>RAPIDE CLX 32 Rear</t>
  </si>
  <si>
    <t>30017-7801</t>
  </si>
  <si>
    <t>RAPIDE CLX 32 Tubular Front</t>
  </si>
  <si>
    <t>30017-7802</t>
  </si>
  <si>
    <t>RAPIDE CLX 32 Tubular Rear</t>
  </si>
  <si>
    <t>30017-7901</t>
  </si>
  <si>
    <t>RAPIDE CLX 32 DISC Front</t>
  </si>
  <si>
    <t>30017-7902</t>
  </si>
  <si>
    <t>RAPIDE CLX 32 DISC Rear</t>
  </si>
  <si>
    <t>30017-8001</t>
  </si>
  <si>
    <t>RAPIDE CLX 32 DISC Tubular Front</t>
  </si>
  <si>
    <t>30017-8002</t>
  </si>
  <si>
    <t>RAPIDE CLX 32 DISC Tubular Rear</t>
  </si>
  <si>
    <t>30017-8201</t>
  </si>
  <si>
    <t>RAPIDE CLX 50 Front</t>
  </si>
  <si>
    <t>30017-8202</t>
  </si>
  <si>
    <t>RAPIDE CLX 50 Rear</t>
  </si>
  <si>
    <t>30017-8301</t>
  </si>
  <si>
    <t>RAPIDE CLX 50 Tubular Front</t>
  </si>
  <si>
    <t>30017-8302</t>
  </si>
  <si>
    <t>RAPIDE CLX 50 Tubular Rear</t>
  </si>
  <si>
    <t>30017-8401</t>
  </si>
  <si>
    <t>RAPIDE CLX 50 DISC Front</t>
  </si>
  <si>
    <t>30017-8402</t>
  </si>
  <si>
    <t>RAPIDE CLX 50 DISC Rear</t>
  </si>
  <si>
    <t>30018-4500</t>
  </si>
  <si>
    <t>C 38 DISC Set</t>
  </si>
  <si>
    <t>SATIN CARBON/BLACK</t>
  </si>
  <si>
    <t>30018-5600</t>
  </si>
  <si>
    <t>RAPIDE CL 50 Set</t>
  </si>
  <si>
    <t>CARBON/BLACK</t>
  </si>
  <si>
    <t>30018-5700</t>
  </si>
  <si>
    <t>RAPIDE CL 50 DISC Set</t>
  </si>
  <si>
    <t>30018-8902</t>
  </si>
  <si>
    <t>321 Rim Brake Rear</t>
  </si>
  <si>
    <t>30018-8912</t>
  </si>
  <si>
    <t>321 Disc Brake Rear</t>
  </si>
  <si>
    <t>30117-2009</t>
  </si>
  <si>
    <t>CONTROL SL 29</t>
  </si>
  <si>
    <t>29"</t>
  </si>
  <si>
    <t>30117-2209</t>
  </si>
  <si>
    <t>CONTROL SL 29 148</t>
  </si>
  <si>
    <t>30117-2309</t>
  </si>
  <si>
    <t>CONTROL SL 29 TORQUE TUBE</t>
  </si>
  <si>
    <t>30118-2509</t>
  </si>
  <si>
    <t>CONTROL 29 CARBON 148</t>
  </si>
  <si>
    <t>30119-1100</t>
  </si>
  <si>
    <t>CONTROL 29 148</t>
  </si>
  <si>
    <t>30119-7300</t>
  </si>
  <si>
    <t>TRAVERSE 38 SL 27.5 148</t>
  </si>
  <si>
    <t>27.5"</t>
    <phoneticPr fontId="3"/>
  </si>
  <si>
    <t>30119-8400</t>
  </si>
  <si>
    <t>TRAVERSE 38 27.5 148</t>
  </si>
  <si>
    <t>552-11501</t>
  </si>
  <si>
    <t>BOTTLE</t>
  </si>
  <si>
    <t>22 OZ PURIST WG EA</t>
  </si>
  <si>
    <t>22OZ</t>
  </si>
  <si>
    <t>556-11501</t>
  </si>
  <si>
    <t>26 OZ PURIST WG EA</t>
  </si>
  <si>
    <t>26OZ</t>
  </si>
  <si>
    <t>33515-11529</t>
  </si>
  <si>
    <t>23 OZ PURIST INSULATED WG EA</t>
  </si>
  <si>
    <t>TINTED BLUE 2015</t>
  </si>
  <si>
    <t>23OZ</t>
  </si>
  <si>
    <t>33515-11532</t>
  </si>
  <si>
    <t>TINTED PINK 2015</t>
  </si>
  <si>
    <t>33516-11603</t>
  </si>
  <si>
    <t>TRANSLUCENT ICE RIDE</t>
  </si>
  <si>
    <t>33516-11629</t>
  </si>
  <si>
    <t>TINTED BLUE ICE RIDE</t>
  </si>
  <si>
    <t>33516-11630</t>
  </si>
  <si>
    <t>TINTED BLACK ICE RIDE</t>
  </si>
  <si>
    <t>33516-11632</t>
  </si>
  <si>
    <t>TINTED PINK ICE RIDE</t>
  </si>
  <si>
    <t>3353-1606</t>
  </si>
  <si>
    <t>23 OZ PURIST INSULATED WG 12/CS</t>
  </si>
  <si>
    <t>3353-1629</t>
  </si>
  <si>
    <t>3353-1632</t>
  </si>
  <si>
    <t>16015-1001</t>
  </si>
  <si>
    <t>KEG STORAGE VESSEL EA</t>
  </si>
  <si>
    <t>BLACK PLAID TO BE HERE</t>
  </si>
  <si>
    <t xml:space="preserve">16 OZ </t>
  </si>
  <si>
    <t>16015-1002</t>
  </si>
  <si>
    <t>BLACK DIAMOND LANE</t>
  </si>
  <si>
    <t>16015-1011</t>
  </si>
  <si>
    <t>WHITE PLAID TO BE HERE</t>
  </si>
  <si>
    <t>16015-1012</t>
  </si>
  <si>
    <t>WHITE DIAMOND LANE</t>
  </si>
  <si>
    <t>16015-1013</t>
  </si>
  <si>
    <t>WHITE SUN RAYS</t>
  </si>
  <si>
    <t>16015-1271</t>
  </si>
  <si>
    <t>SILVER PLAID TO BE HERE</t>
  </si>
  <si>
    <t>16015-1272</t>
  </si>
  <si>
    <t>SILVER DIAMOND LANE</t>
  </si>
  <si>
    <t>16015-1273</t>
  </si>
  <si>
    <t>SILVER SUN RAYS</t>
  </si>
  <si>
    <t>552-11506</t>
  </si>
  <si>
    <t>PURIST WG - S-LOGO</t>
  </si>
  <si>
    <t>556-11506</t>
  </si>
  <si>
    <t>662-11506</t>
  </si>
  <si>
    <t>PURIST MFLO - S-LOGO</t>
  </si>
  <si>
    <t>44317-2320</t>
  </si>
  <si>
    <t>PURIST HYDROFLO WG - S-LOGO</t>
  </si>
  <si>
    <t>TRANSLUCENT/BLACK</t>
  </si>
  <si>
    <t>カラー</t>
    <phoneticPr fontId="3"/>
  </si>
  <si>
    <t>Ion</t>
  </si>
  <si>
    <t>継続</t>
    <rPh sb="0" eb="2">
      <t>ケイゾク</t>
    </rPh>
    <phoneticPr fontId="2"/>
  </si>
  <si>
    <t>AIR TOOL SPORT STEEL</t>
  </si>
  <si>
    <t>Black</t>
  </si>
  <si>
    <t>TIRE/TUBE</t>
    <phoneticPr fontId="3"/>
  </si>
  <si>
    <t>PV LVS</t>
  </si>
  <si>
    <t>700 x 20-28c 48mm</t>
  </si>
  <si>
    <t>PV XLVS</t>
  </si>
  <si>
    <t>700 x 20-28c 60mm</t>
  </si>
  <si>
    <t>PV XXLVS</t>
  </si>
  <si>
    <t>700 x 20-28c 80mm</t>
  </si>
  <si>
    <t>700 x 28-38c 48mm</t>
  </si>
  <si>
    <t>700 x 20-26c 48mm</t>
  </si>
  <si>
    <t>700 x 20-26c 60mm</t>
  </si>
  <si>
    <t>700 x 20-26c 80mm</t>
  </si>
  <si>
    <t>26 x 1.5-1.8</t>
  </si>
  <si>
    <t>26 x 1.75-2.4</t>
  </si>
  <si>
    <t>29 x 1.75-2.4</t>
  </si>
  <si>
    <t>10月中旬</t>
    <rPh sb="2" eb="3">
      <t>ガツ</t>
    </rPh>
    <phoneticPr fontId="5"/>
  </si>
  <si>
    <t>11月中旬</t>
    <rPh sb="2" eb="3">
      <t>ガツ</t>
    </rPh>
    <phoneticPr fontId="5"/>
  </si>
  <si>
    <t>12月中旬</t>
    <rPh sb="2" eb="3">
      <t>ガツ</t>
    </rPh>
    <phoneticPr fontId="5"/>
  </si>
  <si>
    <t>1月中旬</t>
    <rPh sb="1" eb="2">
      <t>ガツ</t>
    </rPh>
    <phoneticPr fontId="5"/>
  </si>
  <si>
    <t>2月中旬</t>
    <rPh sb="1" eb="2">
      <t>ガツ</t>
    </rPh>
    <phoneticPr fontId="5"/>
  </si>
  <si>
    <t>3月中旬</t>
    <rPh sb="1" eb="2">
      <t>ガツ</t>
    </rPh>
    <phoneticPr fontId="5"/>
  </si>
  <si>
    <t>10月下旬</t>
    <rPh sb="2" eb="3">
      <t>ガツ</t>
    </rPh>
    <phoneticPr fontId="5"/>
  </si>
  <si>
    <t>11月下旬</t>
    <rPh sb="2" eb="3">
      <t>ガツ</t>
    </rPh>
    <phoneticPr fontId="5"/>
  </si>
  <si>
    <t>希望無し</t>
    <rPh sb="0" eb="2">
      <t>キボウ</t>
    </rPh>
    <rPh sb="2" eb="3">
      <t>ナ</t>
    </rPh>
    <phoneticPr fontId="5"/>
  </si>
  <si>
    <t>1月下旬</t>
    <rPh sb="1" eb="2">
      <t>ガツ</t>
    </rPh>
    <phoneticPr fontId="5"/>
  </si>
  <si>
    <t>2月下旬</t>
    <rPh sb="1" eb="2">
      <t>ガツ</t>
    </rPh>
    <phoneticPr fontId="5"/>
  </si>
  <si>
    <t>3月下旬</t>
    <rPh sb="1" eb="2">
      <t>ガツ</t>
    </rPh>
    <phoneticPr fontId="5"/>
  </si>
  <si>
    <t>ECHELON II MIPS</t>
  </si>
  <si>
    <t>TACTIC 3 MIPS</t>
  </si>
  <si>
    <t>CHAMONIX MIPS</t>
    <phoneticPr fontId="3"/>
  </si>
  <si>
    <t>※SWの納期指定は、プレミアムリテーラーのみ可能です</t>
    <rPh sb="4" eb="6">
      <t>ノウキ</t>
    </rPh>
    <rPh sb="6" eb="8">
      <t>シテイ</t>
    </rPh>
    <rPh sb="22" eb="24">
      <t>カノウ</t>
    </rPh>
    <phoneticPr fontId="3"/>
  </si>
  <si>
    <t>×</t>
    <phoneticPr fontId="3"/>
  </si>
  <si>
    <t>1月発売</t>
    <rPh sb="1" eb="2">
      <t>ガツ</t>
    </rPh>
    <rPh sb="2" eb="4">
      <t>ハツバイ</t>
    </rPh>
    <phoneticPr fontId="1"/>
  </si>
  <si>
    <t>エースサイクル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</si>
</sst>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¥&quot;#,##0;[Red]&quot;¥&quot;\-#,##0"/>
    <numFmt numFmtId="176" formatCode="&quot;¥&quot;#,##0_);[Red]\(&quot;¥&quot;#,##0\)"/>
    <numFmt numFmtId="177" formatCode="[$¥-411]#,##0;[$¥-411]#,##0"/>
    <numFmt numFmtId="178" formatCode="[$¥-411]#,##0;[Red]\-[$¥-411]#,##0"/>
    <numFmt numFmtId="179" formatCode="m/d;@"/>
    <numFmt numFmtId="180" formatCode="#,##0_ ;[Red]\-#,##0\ "/>
    <numFmt numFmtId="181" formatCode="0_);[Red]\(0\)"/>
  </numFmts>
  <fonts count="2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0"/>
      <name val="MS UI Gothic"/>
      <family val="3"/>
      <charset val="128"/>
    </font>
    <font>
      <sz val="10"/>
      <name val="MS UI Gothic"/>
      <family val="3"/>
      <charset val="128"/>
    </font>
    <font>
      <sz val="10"/>
      <color theme="1"/>
      <name val="MS UI Gothic"/>
      <family val="3"/>
      <charset val="128"/>
    </font>
    <font>
      <sz val="11"/>
      <name val="MS UI Gothic"/>
      <family val="3"/>
      <charset val="128"/>
    </font>
    <font>
      <sz val="11"/>
      <color theme="1"/>
      <name val="MS UI Gothic"/>
      <family val="3"/>
      <charset val="128"/>
    </font>
    <font>
      <b/>
      <sz val="11"/>
      <name val="MS UI Gothic"/>
      <family val="3"/>
      <charset val="128"/>
    </font>
    <font>
      <b/>
      <sz val="16"/>
      <name val="MS UI Gothic"/>
      <family val="3"/>
      <charset val="128"/>
    </font>
    <font>
      <b/>
      <sz val="18"/>
      <name val="MS UI Gothic"/>
      <family val="3"/>
      <charset val="128"/>
    </font>
    <font>
      <b/>
      <sz val="20"/>
      <name val="MS UI Gothic"/>
      <family val="3"/>
      <charset val="128"/>
    </font>
    <font>
      <b/>
      <sz val="22"/>
      <name val="MS UI Gothic"/>
      <family val="3"/>
      <charset val="128"/>
    </font>
    <font>
      <b/>
      <sz val="14"/>
      <name val="MS UI Gothic"/>
      <family val="3"/>
      <charset val="128"/>
    </font>
    <font>
      <sz val="14"/>
      <name val="MS UI Gothic"/>
      <family val="3"/>
      <charset val="128"/>
    </font>
    <font>
      <sz val="16"/>
      <name val="MS UI Gothic"/>
      <family val="3"/>
      <charset val="128"/>
    </font>
    <font>
      <sz val="12"/>
      <name val="MS UI Gothic"/>
      <family val="3"/>
      <charset val="128"/>
    </font>
    <font>
      <sz val="11"/>
      <color theme="0"/>
      <name val="MS UI Gothic"/>
      <family val="3"/>
      <charset val="128"/>
    </font>
    <font>
      <sz val="11"/>
      <color rgb="FFFF0000"/>
      <name val="MS UI Gothic"/>
      <family val="3"/>
      <charset val="128"/>
    </font>
    <font>
      <sz val="14"/>
      <color rgb="FFFF0000"/>
      <name val="MS UI Gothic"/>
      <family val="3"/>
      <charset val="128"/>
    </font>
    <font>
      <sz val="11"/>
      <name val="ＭＳ ゴシック"/>
      <family val="2"/>
      <charset val="128"/>
    </font>
    <font>
      <b/>
      <sz val="16"/>
      <color rgb="FFFF0000"/>
      <name val="MS UI Gothic"/>
      <family val="3"/>
      <charset val="128"/>
    </font>
    <font>
      <b/>
      <sz val="10"/>
      <color theme="0"/>
      <name val="MS UI Gothic"/>
      <family val="3"/>
      <charset val="128"/>
    </font>
    <font>
      <sz val="10"/>
      <color theme="0"/>
      <name val="MS UI Gothic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272">
    <xf numFmtId="0" fontId="0" fillId="0" borderId="0" xfId="0">
      <alignment vertical="center"/>
    </xf>
    <xf numFmtId="0" fontId="8" fillId="7" borderId="2" xfId="3" applyFont="1" applyFill="1" applyBorder="1" applyAlignment="1" applyProtection="1">
      <alignment vertical="center" wrapText="1"/>
      <protection locked="0"/>
    </xf>
    <xf numFmtId="0" fontId="9" fillId="0" borderId="0" xfId="3" applyFont="1"/>
    <xf numFmtId="179" fontId="9" fillId="0" borderId="0" xfId="3" applyNumberFormat="1" applyFont="1"/>
    <xf numFmtId="179" fontId="9" fillId="0" borderId="0" xfId="3" applyNumberFormat="1" applyFont="1" applyAlignment="1">
      <alignment horizontal="right"/>
    </xf>
    <xf numFmtId="0" fontId="10" fillId="2" borderId="0" xfId="3" applyFont="1" applyFill="1" applyProtection="1">
      <protection hidden="1"/>
    </xf>
    <xf numFmtId="0" fontId="18" fillId="2" borderId="0" xfId="3" applyFont="1" applyFill="1" applyProtection="1">
      <protection hidden="1"/>
    </xf>
    <xf numFmtId="177" fontId="19" fillId="2" borderId="0" xfId="1" applyNumberFormat="1" applyFont="1" applyFill="1" applyAlignment="1" applyProtection="1">
      <protection hidden="1"/>
    </xf>
    <xf numFmtId="177" fontId="18" fillId="2" borderId="0" xfId="2" applyNumberFormat="1" applyFont="1" applyFill="1" applyAlignment="1" applyProtection="1">
      <protection hidden="1"/>
    </xf>
    <xf numFmtId="0" fontId="21" fillId="2" borderId="0" xfId="3" applyFont="1" applyFill="1" applyProtection="1">
      <protection hidden="1"/>
    </xf>
    <xf numFmtId="0" fontId="21" fillId="2" borderId="0" xfId="3" applyFont="1" applyFill="1" applyAlignment="1" applyProtection="1">
      <alignment horizontal="center"/>
      <protection hidden="1"/>
    </xf>
    <xf numFmtId="0" fontId="22" fillId="2" borderId="0" xfId="3" applyFont="1" applyFill="1" applyProtection="1">
      <protection hidden="1"/>
    </xf>
    <xf numFmtId="0" fontId="23" fillId="2" borderId="0" xfId="3" applyFont="1" applyFill="1" applyProtection="1">
      <protection hidden="1"/>
    </xf>
    <xf numFmtId="179" fontId="8" fillId="3" borderId="2" xfId="3" applyNumberFormat="1" applyFont="1" applyFill="1" applyBorder="1" applyAlignment="1" applyProtection="1">
      <alignment vertical="center" wrapText="1"/>
      <protection locked="0"/>
    </xf>
    <xf numFmtId="0" fontId="8" fillId="7" borderId="5" xfId="3" applyFont="1" applyFill="1" applyBorder="1" applyAlignment="1" applyProtection="1">
      <alignment vertical="center" wrapText="1"/>
      <protection locked="0"/>
    </xf>
    <xf numFmtId="179" fontId="8" fillId="3" borderId="5" xfId="3" applyNumberFormat="1" applyFont="1" applyFill="1" applyBorder="1" applyAlignment="1" applyProtection="1">
      <alignment vertical="center" wrapText="1"/>
      <protection locked="0"/>
    </xf>
    <xf numFmtId="0" fontId="8" fillId="7" borderId="10" xfId="3" applyFont="1" applyFill="1" applyBorder="1" applyAlignment="1" applyProtection="1">
      <alignment vertical="center" wrapText="1"/>
      <protection locked="0"/>
    </xf>
    <xf numFmtId="179" fontId="8" fillId="3" borderId="10" xfId="3" applyNumberFormat="1" applyFont="1" applyFill="1" applyBorder="1" applyAlignment="1" applyProtection="1">
      <alignment vertical="center" wrapText="1"/>
      <protection locked="0"/>
    </xf>
    <xf numFmtId="0" fontId="8" fillId="7" borderId="23" xfId="3" applyFont="1" applyFill="1" applyBorder="1" applyAlignment="1" applyProtection="1">
      <alignment vertical="center" wrapText="1"/>
      <protection locked="0"/>
    </xf>
    <xf numFmtId="0" fontId="10" fillId="2" borderId="0" xfId="3" applyFont="1" applyFill="1"/>
    <xf numFmtId="0" fontId="12" fillId="2" borderId="0" xfId="3" applyFont="1" applyFill="1"/>
    <xf numFmtId="0" fontId="12" fillId="2" borderId="0" xfId="3" applyFont="1" applyFill="1" applyAlignment="1">
      <alignment horizontal="center"/>
    </xf>
    <xf numFmtId="0" fontId="22" fillId="2" borderId="0" xfId="3" applyFont="1" applyFill="1"/>
    <xf numFmtId="49" fontId="22" fillId="2" borderId="0" xfId="3" applyNumberFormat="1" applyFont="1" applyFill="1" applyAlignment="1">
      <alignment horizontal="left"/>
    </xf>
    <xf numFmtId="0" fontId="13" fillId="0" borderId="1" xfId="3" applyFont="1" applyBorder="1"/>
    <xf numFmtId="0" fontId="15" fillId="3" borderId="1" xfId="3" applyFont="1" applyFill="1" applyBorder="1" applyAlignment="1">
      <alignment horizontal="center" vertical="center"/>
    </xf>
    <xf numFmtId="0" fontId="12" fillId="4" borderId="2" xfId="3" applyFont="1" applyFill="1" applyBorder="1" applyAlignment="1">
      <alignment horizontal="center" vertical="center"/>
    </xf>
    <xf numFmtId="0" fontId="13" fillId="0" borderId="3" xfId="3" applyFont="1" applyBorder="1" applyAlignment="1">
      <alignment vertical="center"/>
    </xf>
    <xf numFmtId="0" fontId="16" fillId="2" borderId="0" xfId="3" applyFont="1" applyFill="1"/>
    <xf numFmtId="0" fontId="12" fillId="6" borderId="2" xfId="3" applyFont="1" applyFill="1" applyBorder="1" applyAlignment="1">
      <alignment horizontal="left" vertical="center"/>
    </xf>
    <xf numFmtId="0" fontId="17" fillId="2" borderId="2" xfId="3" applyFont="1" applyFill="1" applyBorder="1" applyAlignment="1">
      <alignment horizontal="center" vertical="center"/>
    </xf>
    <xf numFmtId="177" fontId="10" fillId="7" borderId="3" xfId="1" applyNumberFormat="1" applyFont="1" applyFill="1" applyBorder="1" applyAlignment="1">
      <alignment horizontal="center" vertical="center"/>
    </xf>
    <xf numFmtId="0" fontId="17" fillId="0" borderId="3" xfId="3" applyFont="1" applyBorder="1" applyAlignment="1">
      <alignment vertical="center"/>
    </xf>
    <xf numFmtId="178" fontId="10" fillId="5" borderId="3" xfId="5" applyNumberFormat="1" applyFont="1" applyFill="1" applyBorder="1" applyAlignment="1">
      <alignment horizontal="center" vertical="center"/>
    </xf>
    <xf numFmtId="0" fontId="12" fillId="2" borderId="0" xfId="3" applyFont="1" applyFill="1" applyAlignment="1">
      <alignment horizontal="left" vertical="center"/>
    </xf>
    <xf numFmtId="0" fontId="17" fillId="2" borderId="0" xfId="3" applyFont="1" applyFill="1" applyAlignment="1">
      <alignment horizontal="center" vertical="center"/>
    </xf>
    <xf numFmtId="0" fontId="17" fillId="2" borderId="0" xfId="4" applyFont="1" applyFill="1">
      <alignment vertical="center"/>
    </xf>
    <xf numFmtId="178" fontId="10" fillId="5" borderId="0" xfId="5" applyNumberFormat="1" applyFont="1" applyFill="1" applyAlignment="1">
      <alignment horizontal="center" vertical="center"/>
    </xf>
    <xf numFmtId="0" fontId="12" fillId="0" borderId="3" xfId="3" applyFont="1" applyBorder="1" applyAlignment="1">
      <alignment vertical="center"/>
    </xf>
    <xf numFmtId="180" fontId="15" fillId="7" borderId="3" xfId="5" applyNumberFormat="1" applyFont="1" applyFill="1" applyBorder="1" applyAlignment="1">
      <alignment horizontal="center" vertical="center"/>
    </xf>
    <xf numFmtId="0" fontId="13" fillId="2" borderId="0" xfId="3" applyFont="1" applyFill="1" applyAlignment="1">
      <alignment vertical="center"/>
    </xf>
    <xf numFmtId="0" fontId="19" fillId="2" borderId="0" xfId="3" applyFont="1" applyFill="1" applyAlignment="1">
      <alignment vertical="center"/>
    </xf>
    <xf numFmtId="0" fontId="18" fillId="0" borderId="0" xfId="3" applyFont="1"/>
    <xf numFmtId="0" fontId="17" fillId="4" borderId="4" xfId="3" applyFont="1" applyFill="1" applyBorder="1" applyAlignment="1">
      <alignment horizontal="center" vertical="center"/>
    </xf>
    <xf numFmtId="0" fontId="17" fillId="4" borderId="5" xfId="3" applyFont="1" applyFill="1" applyBorder="1" applyAlignment="1">
      <alignment horizontal="center" vertical="center"/>
    </xf>
    <xf numFmtId="0" fontId="17" fillId="4" borderId="6" xfId="3" applyFont="1" applyFill="1" applyBorder="1" applyAlignment="1">
      <alignment horizontal="center" vertical="center"/>
    </xf>
    <xf numFmtId="0" fontId="18" fillId="6" borderId="7" xfId="3" applyFont="1" applyFill="1" applyBorder="1" applyAlignment="1">
      <alignment vertical="center"/>
    </xf>
    <xf numFmtId="176" fontId="18" fillId="0" borderId="2" xfId="6" applyFont="1" applyBorder="1">
      <alignment vertical="center"/>
    </xf>
    <xf numFmtId="38" fontId="18" fillId="0" borderId="8" xfId="3" applyNumberFormat="1" applyFont="1" applyBorder="1" applyAlignment="1">
      <alignment horizontal="center" vertical="center"/>
    </xf>
    <xf numFmtId="0" fontId="10" fillId="2" borderId="0" xfId="4" applyFont="1" applyFill="1">
      <alignment vertical="center"/>
    </xf>
    <xf numFmtId="0" fontId="10" fillId="2" borderId="0" xfId="4" applyFont="1" applyFill="1" applyAlignment="1">
      <alignment horizontal="right"/>
    </xf>
    <xf numFmtId="38" fontId="18" fillId="0" borderId="33" xfId="3" applyNumberFormat="1" applyFont="1" applyBorder="1" applyAlignment="1">
      <alignment horizontal="center" vertical="center"/>
    </xf>
    <xf numFmtId="0" fontId="18" fillId="2" borderId="0" xfId="3" applyFont="1" applyFill="1" applyAlignment="1">
      <alignment vertical="center"/>
    </xf>
    <xf numFmtId="38" fontId="20" fillId="2" borderId="0" xfId="3" applyNumberFormat="1" applyFont="1" applyFill="1"/>
    <xf numFmtId="0" fontId="18" fillId="2" borderId="0" xfId="3" applyFont="1" applyFill="1"/>
    <xf numFmtId="177" fontId="18" fillId="2" borderId="0" xfId="3" applyNumberFormat="1" applyFont="1" applyFill="1" applyAlignment="1">
      <alignment horizontal="right"/>
    </xf>
    <xf numFmtId="38" fontId="10" fillId="2" borderId="0" xfId="3" applyNumberFormat="1" applyFont="1" applyFill="1"/>
    <xf numFmtId="0" fontId="25" fillId="2" borderId="0" xfId="3" applyFont="1" applyFill="1" applyAlignment="1">
      <alignment horizontal="center" vertical="center"/>
    </xf>
    <xf numFmtId="0" fontId="22" fillId="2" borderId="0" xfId="3" applyFont="1" applyFill="1" applyAlignment="1">
      <alignment horizontal="center"/>
    </xf>
    <xf numFmtId="0" fontId="17" fillId="4" borderId="12" xfId="3" applyFont="1" applyFill="1" applyBorder="1" applyAlignment="1">
      <alignment horizontal="center" vertical="center"/>
    </xf>
    <xf numFmtId="0" fontId="17" fillId="4" borderId="18" xfId="3" applyFont="1" applyFill="1" applyBorder="1" applyAlignment="1">
      <alignment horizontal="center" vertical="center"/>
    </xf>
    <xf numFmtId="0" fontId="21" fillId="2" borderId="0" xfId="3" applyFont="1" applyFill="1" applyAlignment="1">
      <alignment horizontal="center"/>
    </xf>
    <xf numFmtId="0" fontId="18" fillId="6" borderId="19" xfId="3" applyFont="1" applyFill="1" applyBorder="1" applyAlignment="1">
      <alignment vertical="center"/>
    </xf>
    <xf numFmtId="38" fontId="18" fillId="0" borderId="5" xfId="3" applyNumberFormat="1" applyFont="1" applyBorder="1" applyAlignment="1">
      <alignment horizontal="right" vertical="center"/>
    </xf>
    <xf numFmtId="49" fontId="18" fillId="0" borderId="6" xfId="3" applyNumberFormat="1" applyFont="1" applyBorder="1" applyAlignment="1">
      <alignment horizontal="center" vertical="center"/>
    </xf>
    <xf numFmtId="38" fontId="18" fillId="0" borderId="10" xfId="3" applyNumberFormat="1" applyFont="1" applyBorder="1" applyAlignment="1">
      <alignment horizontal="right" vertical="center"/>
    </xf>
    <xf numFmtId="49" fontId="18" fillId="0" borderId="11" xfId="3" applyNumberFormat="1" applyFont="1" applyBorder="1" applyAlignment="1">
      <alignment horizontal="center" vertical="center"/>
    </xf>
    <xf numFmtId="0" fontId="18" fillId="0" borderId="2" xfId="3" applyFont="1" applyBorder="1" applyAlignment="1">
      <alignment vertical="center"/>
    </xf>
    <xf numFmtId="38" fontId="20" fillId="0" borderId="8" xfId="3" applyNumberFormat="1" applyFont="1" applyBorder="1" applyAlignment="1">
      <alignment vertical="center"/>
    </xf>
    <xf numFmtId="49" fontId="10" fillId="2" borderId="0" xfId="3" applyNumberFormat="1" applyFont="1" applyFill="1" applyAlignment="1">
      <alignment horizontal="left"/>
    </xf>
    <xf numFmtId="0" fontId="17" fillId="0" borderId="0" xfId="4" applyFont="1">
      <alignment vertical="center"/>
    </xf>
    <xf numFmtId="0" fontId="18" fillId="6" borderId="9" xfId="3" applyFont="1" applyFill="1" applyBorder="1" applyAlignment="1">
      <alignment vertical="center"/>
    </xf>
    <xf numFmtId="0" fontId="18" fillId="0" borderId="10" xfId="3" applyFont="1" applyBorder="1" applyAlignment="1">
      <alignment vertical="center"/>
    </xf>
    <xf numFmtId="0" fontId="10" fillId="0" borderId="11" xfId="3" applyFont="1" applyBorder="1" applyAlignment="1">
      <alignment vertical="center"/>
    </xf>
    <xf numFmtId="0" fontId="10" fillId="2" borderId="0" xfId="7" applyNumberFormat="1" applyFont="1" applyFill="1" applyAlignment="1">
      <alignment horizontal="right"/>
    </xf>
    <xf numFmtId="0" fontId="7" fillId="6" borderId="2" xfId="3" applyFont="1" applyFill="1" applyBorder="1" applyAlignment="1">
      <alignment horizontal="center"/>
    </xf>
    <xf numFmtId="38" fontId="7" fillId="4" borderId="2" xfId="1" applyFont="1" applyFill="1" applyBorder="1" applyAlignment="1">
      <alignment horizontal="left" vertical="center" shrinkToFit="1"/>
    </xf>
    <xf numFmtId="0" fontId="7" fillId="4" borderId="2" xfId="3" applyFont="1" applyFill="1" applyBorder="1" applyAlignment="1">
      <alignment horizontal="center" vertical="center"/>
    </xf>
    <xf numFmtId="0" fontId="8" fillId="2" borderId="0" xfId="3" applyFont="1" applyFill="1" applyAlignment="1">
      <alignment vertical="center"/>
    </xf>
    <xf numFmtId="38" fontId="8" fillId="2" borderId="0" xfId="3" applyNumberFormat="1" applyFont="1" applyFill="1" applyAlignment="1">
      <alignment horizontal="right" vertical="center"/>
    </xf>
    <xf numFmtId="0" fontId="8" fillId="2" borderId="0" xfId="3" applyFont="1" applyFill="1" applyAlignment="1">
      <alignment horizontal="right" vertical="center"/>
    </xf>
    <xf numFmtId="0" fontId="7" fillId="8" borderId="2" xfId="3" applyFont="1" applyFill="1" applyBorder="1" applyAlignment="1">
      <alignment horizontal="center" vertical="center"/>
    </xf>
    <xf numFmtId="38" fontId="8" fillId="6" borderId="2" xfId="1" applyFont="1" applyFill="1" applyBorder="1" applyAlignment="1">
      <alignment horizontal="left" vertical="center"/>
    </xf>
    <xf numFmtId="38" fontId="8" fillId="0" borderId="2" xfId="1" applyFont="1" applyBorder="1">
      <alignment vertical="center"/>
    </xf>
    <xf numFmtId="38" fontId="8" fillId="6" borderId="2" xfId="1" applyFont="1" applyFill="1" applyBorder="1">
      <alignment vertical="center"/>
    </xf>
    <xf numFmtId="177" fontId="8" fillId="2" borderId="0" xfId="1" applyNumberFormat="1" applyFont="1" applyFill="1">
      <alignment vertical="center"/>
    </xf>
    <xf numFmtId="177" fontId="8" fillId="2" borderId="0" xfId="3" applyNumberFormat="1" applyFont="1" applyFill="1" applyAlignment="1">
      <alignment horizontal="right" vertical="center"/>
    </xf>
    <xf numFmtId="176" fontId="8" fillId="9" borderId="2" xfId="1" applyNumberFormat="1" applyFont="1" applyFill="1" applyBorder="1">
      <alignment vertical="center"/>
    </xf>
    <xf numFmtId="176" fontId="8" fillId="9" borderId="2" xfId="6" applyFont="1" applyFill="1" applyBorder="1">
      <alignment vertical="center"/>
    </xf>
    <xf numFmtId="176" fontId="8" fillId="6" borderId="2" xfId="6" applyFont="1" applyFill="1" applyBorder="1">
      <alignment vertical="center"/>
    </xf>
    <xf numFmtId="177" fontId="8" fillId="2" borderId="1" xfId="1" applyNumberFormat="1" applyFont="1" applyFill="1" applyBorder="1">
      <alignment vertical="center"/>
    </xf>
    <xf numFmtId="9" fontId="8" fillId="0" borderId="2" xfId="2" applyFont="1" applyBorder="1" applyAlignment="1">
      <alignment horizontal="center" vertical="center"/>
    </xf>
    <xf numFmtId="0" fontId="8" fillId="6" borderId="2" xfId="3" applyFont="1" applyFill="1" applyBorder="1" applyAlignment="1">
      <alignment vertical="center"/>
    </xf>
    <xf numFmtId="181" fontId="8" fillId="2" borderId="2" xfId="1" applyNumberFormat="1" applyFont="1" applyFill="1" applyBorder="1">
      <alignment vertical="center"/>
    </xf>
    <xf numFmtId="0" fontId="7" fillId="10" borderId="3" xfId="3" applyFont="1" applyFill="1" applyBorder="1" applyAlignment="1">
      <alignment horizontal="left" vertical="center"/>
    </xf>
    <xf numFmtId="0" fontId="8" fillId="10" borderId="3" xfId="3" applyFont="1" applyFill="1" applyBorder="1" applyAlignment="1">
      <alignment horizontal="left" vertical="center"/>
    </xf>
    <xf numFmtId="0" fontId="8" fillId="10" borderId="3" xfId="3" applyFont="1" applyFill="1" applyBorder="1" applyAlignment="1">
      <alignment horizontal="right" vertical="center"/>
    </xf>
    <xf numFmtId="0" fontId="7" fillId="10" borderId="24" xfId="3" applyFont="1" applyFill="1" applyBorder="1" applyAlignment="1">
      <alignment horizontal="left" vertical="center"/>
    </xf>
    <xf numFmtId="0" fontId="8" fillId="2" borderId="0" xfId="3" applyFont="1" applyFill="1"/>
    <xf numFmtId="0" fontId="7" fillId="2" borderId="32" xfId="3" applyFont="1" applyFill="1" applyBorder="1" applyAlignment="1">
      <alignment vertical="top" shrinkToFit="1"/>
    </xf>
    <xf numFmtId="0" fontId="7" fillId="2" borderId="0" xfId="3" applyFont="1" applyFill="1" applyAlignment="1">
      <alignment vertical="top" shrinkToFit="1"/>
    </xf>
    <xf numFmtId="0" fontId="10" fillId="0" borderId="2" xfId="0" applyFont="1" applyBorder="1">
      <alignment vertical="center"/>
    </xf>
    <xf numFmtId="0" fontId="8" fillId="0" borderId="2" xfId="0" applyFont="1" applyBorder="1">
      <alignment vertical="center"/>
    </xf>
    <xf numFmtId="0" fontId="10" fillId="0" borderId="24" xfId="0" applyFont="1" applyBorder="1">
      <alignment vertical="center"/>
    </xf>
    <xf numFmtId="0" fontId="10" fillId="0" borderId="34" xfId="0" applyFont="1" applyBorder="1" applyAlignment="1">
      <alignment vertical="center" wrapText="1"/>
    </xf>
    <xf numFmtId="0" fontId="8" fillId="0" borderId="24" xfId="0" applyFont="1" applyBorder="1">
      <alignment vertical="center"/>
    </xf>
    <xf numFmtId="0" fontId="10" fillId="0" borderId="3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38" fontId="10" fillId="0" borderId="2" xfId="5" applyFont="1" applyBorder="1" applyAlignment="1">
      <alignment horizontal="right" vertical="center"/>
    </xf>
    <xf numFmtId="180" fontId="10" fillId="0" borderId="2" xfId="5" applyNumberFormat="1" applyFont="1" applyBorder="1" applyAlignment="1">
      <alignment horizontal="center" vertical="center" shrinkToFit="1"/>
    </xf>
    <xf numFmtId="0" fontId="8" fillId="2" borderId="2" xfId="3" applyFont="1" applyFill="1" applyBorder="1" applyAlignment="1">
      <alignment horizontal="center" vertical="center" wrapText="1"/>
    </xf>
    <xf numFmtId="176" fontId="8" fillId="0" borderId="2" xfId="1" applyNumberFormat="1" applyFont="1" applyBorder="1" applyAlignment="1">
      <alignment horizontal="right" vertical="center" wrapText="1"/>
    </xf>
    <xf numFmtId="179" fontId="8" fillId="3" borderId="2" xfId="3" applyNumberFormat="1" applyFont="1" applyFill="1" applyBorder="1" applyAlignment="1">
      <alignment vertical="center" wrapText="1"/>
    </xf>
    <xf numFmtId="0" fontId="8" fillId="2" borderId="2" xfId="3" applyFont="1" applyFill="1" applyBorder="1" applyAlignment="1">
      <alignment wrapText="1"/>
    </xf>
    <xf numFmtId="0" fontId="8" fillId="2" borderId="0" xfId="3" applyFont="1" applyFill="1" applyAlignment="1">
      <alignment wrapText="1"/>
    </xf>
    <xf numFmtId="0" fontId="8" fillId="11" borderId="2" xfId="3" applyFont="1" applyFill="1" applyBorder="1" applyAlignment="1">
      <alignment vertical="center" wrapText="1"/>
    </xf>
    <xf numFmtId="176" fontId="8" fillId="11" borderId="2" xfId="1" applyNumberFormat="1" applyFont="1" applyFill="1" applyBorder="1" applyAlignment="1">
      <alignment horizontal="right" vertical="center" wrapText="1"/>
    </xf>
    <xf numFmtId="179" fontId="8" fillId="11" borderId="2" xfId="3" applyNumberFormat="1" applyFont="1" applyFill="1" applyBorder="1" applyAlignment="1">
      <alignment vertical="center" wrapText="1"/>
    </xf>
    <xf numFmtId="0" fontId="0" fillId="0" borderId="3" xfId="0" applyBorder="1" applyAlignment="1">
      <alignment vertical="center" shrinkToFit="1"/>
    </xf>
    <xf numFmtId="0" fontId="0" fillId="0" borderId="34" xfId="0" applyBorder="1" applyAlignment="1">
      <alignment vertical="center" shrinkToFit="1"/>
    </xf>
    <xf numFmtId="0" fontId="8" fillId="0" borderId="34" xfId="0" applyFont="1" applyBorder="1" applyAlignment="1">
      <alignment vertical="center" shrinkToFit="1"/>
    </xf>
    <xf numFmtId="0" fontId="8" fillId="2" borderId="0" xfId="3" applyFont="1" applyFill="1" applyAlignment="1">
      <alignment horizontal="left"/>
    </xf>
    <xf numFmtId="38" fontId="8" fillId="2" borderId="0" xfId="1" applyFont="1" applyFill="1" applyAlignment="1">
      <alignment horizontal="left"/>
    </xf>
    <xf numFmtId="9" fontId="8" fillId="2" borderId="0" xfId="2" applyFont="1" applyFill="1" applyAlignment="1">
      <alignment horizontal="left"/>
    </xf>
    <xf numFmtId="38" fontId="8" fillId="2" borderId="0" xfId="1" applyFont="1" applyFill="1" applyAlignment="1">
      <alignment horizontal="right"/>
    </xf>
    <xf numFmtId="38" fontId="8" fillId="2" borderId="0" xfId="1" applyFont="1" applyFill="1" applyAlignment="1"/>
    <xf numFmtId="179" fontId="8" fillId="2" borderId="0" xfId="3" applyNumberFormat="1" applyFont="1" applyFill="1" applyAlignment="1">
      <alignment horizontal="right"/>
    </xf>
    <xf numFmtId="0" fontId="10" fillId="0" borderId="3" xfId="0" applyFont="1" applyBorder="1">
      <alignment vertical="center"/>
    </xf>
    <xf numFmtId="0" fontId="10" fillId="0" borderId="34" xfId="0" applyFont="1" applyBorder="1">
      <alignment vertical="center"/>
    </xf>
    <xf numFmtId="0" fontId="0" fillId="0" borderId="3" xfId="0" applyBorder="1">
      <alignment vertical="center"/>
    </xf>
    <xf numFmtId="0" fontId="0" fillId="0" borderId="34" xfId="0" applyBorder="1">
      <alignment vertical="center"/>
    </xf>
    <xf numFmtId="176" fontId="8" fillId="0" borderId="2" xfId="1" applyNumberFormat="1" applyFont="1" applyBorder="1">
      <alignment vertical="center"/>
    </xf>
    <xf numFmtId="176" fontId="8" fillId="6" borderId="2" xfId="1" applyNumberFormat="1" applyFont="1" applyFill="1" applyBorder="1">
      <alignment vertical="center"/>
    </xf>
    <xf numFmtId="38" fontId="8" fillId="6" borderId="2" xfId="1" applyFont="1" applyFill="1" applyBorder="1" applyAlignment="1">
      <alignment horizontal="left" vertical="center" shrinkToFit="1"/>
    </xf>
    <xf numFmtId="0" fontId="8" fillId="0" borderId="3" xfId="0" applyFont="1" applyBorder="1">
      <alignment vertical="center"/>
    </xf>
    <xf numFmtId="180" fontId="0" fillId="0" borderId="2" xfId="5" applyNumberFormat="1" applyFont="1" applyBorder="1" applyAlignment="1">
      <alignment horizontal="center" vertical="center" shrinkToFit="1"/>
    </xf>
    <xf numFmtId="0" fontId="8" fillId="0" borderId="2" xfId="0" applyFont="1" applyBorder="1" applyAlignment="1">
      <alignment vertical="center" shrinkToFit="1"/>
    </xf>
    <xf numFmtId="0" fontId="8" fillId="2" borderId="34" xfId="3" applyFont="1" applyFill="1" applyBorder="1" applyAlignment="1">
      <alignment wrapText="1"/>
    </xf>
    <xf numFmtId="0" fontId="10" fillId="0" borderId="24" xfId="0" applyFont="1" applyBorder="1" applyAlignment="1">
      <alignment horizontal="left" vertical="center"/>
    </xf>
    <xf numFmtId="0" fontId="10" fillId="0" borderId="34" xfId="0" applyFont="1" applyBorder="1" applyAlignment="1">
      <alignment horizontal="center" vertical="center"/>
    </xf>
    <xf numFmtId="0" fontId="8" fillId="2" borderId="34" xfId="3" applyFont="1" applyFill="1" applyBorder="1" applyAlignment="1">
      <alignment horizontal="left"/>
    </xf>
    <xf numFmtId="0" fontId="8" fillId="0" borderId="4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35" xfId="0" applyFont="1" applyBorder="1" applyAlignment="1">
      <alignment horizontal="left" vertical="center"/>
    </xf>
    <xf numFmtId="0" fontId="8" fillId="0" borderId="36" xfId="0" applyFont="1" applyBorder="1" applyAlignment="1">
      <alignment horizontal="left" vertical="center" shrinkToFit="1"/>
    </xf>
    <xf numFmtId="0" fontId="8" fillId="0" borderId="35" xfId="0" applyFont="1" applyBorder="1">
      <alignment vertical="center"/>
    </xf>
    <xf numFmtId="0" fontId="8" fillId="0" borderId="37" xfId="0" applyFont="1" applyBorder="1">
      <alignment vertical="center"/>
    </xf>
    <xf numFmtId="0" fontId="8" fillId="0" borderId="37" xfId="0" applyFont="1" applyBorder="1" applyAlignment="1">
      <alignment vertical="center" wrapText="1"/>
    </xf>
    <xf numFmtId="0" fontId="8" fillId="0" borderId="36" xfId="0" applyFont="1" applyBorder="1" applyAlignment="1">
      <alignment vertical="center" shrinkToFit="1"/>
    </xf>
    <xf numFmtId="0" fontId="8" fillId="0" borderId="5" xfId="0" applyFont="1" applyBorder="1" applyAlignment="1">
      <alignment vertical="center" shrinkToFit="1"/>
    </xf>
    <xf numFmtId="38" fontId="8" fillId="0" borderId="5" xfId="5" applyFont="1" applyBorder="1" applyAlignment="1">
      <alignment horizontal="right" vertical="center"/>
    </xf>
    <xf numFmtId="180" fontId="8" fillId="0" borderId="5" xfId="5" applyNumberFormat="1" applyFont="1" applyBorder="1" applyAlignment="1">
      <alignment horizontal="center" vertical="center" shrinkToFit="1"/>
    </xf>
    <xf numFmtId="0" fontId="8" fillId="2" borderId="5" xfId="3" applyFont="1" applyFill="1" applyBorder="1" applyAlignment="1">
      <alignment horizontal="center" vertical="center" wrapText="1"/>
    </xf>
    <xf numFmtId="176" fontId="8" fillId="0" borderId="5" xfId="1" applyNumberFormat="1" applyFont="1" applyBorder="1" applyAlignment="1">
      <alignment horizontal="right" vertical="center" wrapText="1"/>
    </xf>
    <xf numFmtId="179" fontId="8" fillId="3" borderId="5" xfId="3" applyNumberFormat="1" applyFont="1" applyFill="1" applyBorder="1" applyAlignment="1">
      <alignment vertical="center" wrapText="1"/>
    </xf>
    <xf numFmtId="0" fontId="8" fillId="2" borderId="6" xfId="3" applyFont="1" applyFill="1" applyBorder="1" applyAlignment="1">
      <alignment wrapText="1"/>
    </xf>
    <xf numFmtId="0" fontId="8" fillId="0" borderId="9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38" xfId="0" applyFont="1" applyBorder="1" applyAlignment="1">
      <alignment horizontal="left" vertical="center"/>
    </xf>
    <xf numFmtId="0" fontId="8" fillId="0" borderId="39" xfId="0" applyFont="1" applyBorder="1" applyAlignment="1">
      <alignment horizontal="left" vertical="center" shrinkToFit="1"/>
    </xf>
    <xf numFmtId="0" fontId="8" fillId="0" borderId="38" xfId="0" applyFont="1" applyBorder="1">
      <alignment vertical="center"/>
    </xf>
    <xf numFmtId="0" fontId="8" fillId="0" borderId="40" xfId="0" applyFont="1" applyBorder="1">
      <alignment vertical="center"/>
    </xf>
    <xf numFmtId="0" fontId="8" fillId="0" borderId="40" xfId="0" applyFont="1" applyBorder="1" applyAlignment="1">
      <alignment vertical="center" wrapText="1"/>
    </xf>
    <xf numFmtId="0" fontId="8" fillId="0" borderId="39" xfId="0" applyFont="1" applyBorder="1" applyAlignment="1">
      <alignment vertical="center" shrinkToFit="1"/>
    </xf>
    <xf numFmtId="0" fontId="8" fillId="0" borderId="10" xfId="0" applyFont="1" applyBorder="1" applyAlignment="1">
      <alignment vertical="center" shrinkToFit="1"/>
    </xf>
    <xf numFmtId="38" fontId="8" fillId="0" borderId="10" xfId="5" applyFont="1" applyBorder="1" applyAlignment="1">
      <alignment horizontal="right" vertical="center"/>
    </xf>
    <xf numFmtId="180" fontId="8" fillId="0" borderId="10" xfId="5" applyNumberFormat="1" applyFont="1" applyBorder="1" applyAlignment="1">
      <alignment horizontal="center" vertical="center" shrinkToFit="1"/>
    </xf>
    <xf numFmtId="0" fontId="8" fillId="2" borderId="10" xfId="3" applyFont="1" applyFill="1" applyBorder="1" applyAlignment="1">
      <alignment horizontal="center" vertical="center" wrapText="1"/>
    </xf>
    <xf numFmtId="176" fontId="8" fillId="0" borderId="10" xfId="1" applyNumberFormat="1" applyFont="1" applyBorder="1" applyAlignment="1">
      <alignment horizontal="right" vertical="center" wrapText="1"/>
    </xf>
    <xf numFmtId="179" fontId="8" fillId="3" borderId="10" xfId="3" applyNumberFormat="1" applyFont="1" applyFill="1" applyBorder="1" applyAlignment="1">
      <alignment vertical="center" wrapText="1"/>
    </xf>
    <xf numFmtId="0" fontId="8" fillId="2" borderId="11" xfId="3" applyFont="1" applyFill="1" applyBorder="1" applyAlignment="1">
      <alignment wrapText="1"/>
    </xf>
    <xf numFmtId="0" fontId="8" fillId="0" borderId="7" xfId="0" applyFont="1" applyBorder="1">
      <alignment vertical="center"/>
    </xf>
    <xf numFmtId="0" fontId="8" fillId="0" borderId="24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 shrinkToFit="1"/>
    </xf>
    <xf numFmtId="0" fontId="8" fillId="0" borderId="3" xfId="0" applyFont="1" applyBorder="1" applyAlignment="1">
      <alignment vertical="center" wrapText="1"/>
    </xf>
    <xf numFmtId="38" fontId="8" fillId="0" borderId="2" xfId="5" applyFont="1" applyBorder="1" applyAlignment="1">
      <alignment horizontal="right" vertical="center"/>
    </xf>
    <xf numFmtId="180" fontId="8" fillId="0" borderId="2" xfId="5" applyNumberFormat="1" applyFont="1" applyBorder="1" applyAlignment="1">
      <alignment horizontal="center" vertical="center" shrinkToFit="1"/>
    </xf>
    <xf numFmtId="0" fontId="8" fillId="2" borderId="8" xfId="3" applyFont="1" applyFill="1" applyBorder="1" applyAlignment="1">
      <alignment wrapText="1"/>
    </xf>
    <xf numFmtId="0" fontId="8" fillId="0" borderId="41" xfId="0" applyFont="1" applyBorder="1">
      <alignment vertical="center"/>
    </xf>
    <xf numFmtId="0" fontId="8" fillId="0" borderId="23" xfId="0" applyFont="1" applyBorder="1">
      <alignment vertical="center"/>
    </xf>
    <xf numFmtId="0" fontId="8" fillId="0" borderId="42" xfId="0" applyFont="1" applyBorder="1" applyAlignment="1">
      <alignment horizontal="left" vertical="center"/>
    </xf>
    <xf numFmtId="0" fontId="8" fillId="0" borderId="43" xfId="0" applyFont="1" applyBorder="1" applyAlignment="1">
      <alignment horizontal="left" vertical="center" shrinkToFit="1"/>
    </xf>
    <xf numFmtId="0" fontId="8" fillId="0" borderId="42" xfId="0" applyFont="1" applyBorder="1">
      <alignment vertical="center"/>
    </xf>
    <xf numFmtId="0" fontId="8" fillId="0" borderId="31" xfId="0" applyFont="1" applyBorder="1">
      <alignment vertical="center"/>
    </xf>
    <xf numFmtId="0" fontId="8" fillId="0" borderId="31" xfId="0" applyFont="1" applyBorder="1" applyAlignment="1">
      <alignment vertical="center" wrapText="1"/>
    </xf>
    <xf numFmtId="0" fontId="8" fillId="0" borderId="43" xfId="0" applyFont="1" applyBorder="1" applyAlignment="1">
      <alignment vertical="center" shrinkToFit="1"/>
    </xf>
    <xf numFmtId="0" fontId="8" fillId="0" borderId="23" xfId="0" applyFont="1" applyBorder="1" applyAlignment="1">
      <alignment vertical="center" shrinkToFit="1"/>
    </xf>
    <xf numFmtId="38" fontId="8" fillId="0" borderId="23" xfId="5" applyFont="1" applyBorder="1" applyAlignment="1">
      <alignment horizontal="right" vertical="center"/>
    </xf>
    <xf numFmtId="180" fontId="8" fillId="0" borderId="23" xfId="5" applyNumberFormat="1" applyFont="1" applyBorder="1" applyAlignment="1">
      <alignment horizontal="center" vertical="center" shrinkToFit="1"/>
    </xf>
    <xf numFmtId="0" fontId="27" fillId="2" borderId="0" xfId="3" applyFont="1" applyFill="1" applyAlignment="1">
      <alignment vertical="center"/>
    </xf>
    <xf numFmtId="0" fontId="27" fillId="2" borderId="0" xfId="3" applyFont="1" applyFill="1"/>
    <xf numFmtId="0" fontId="26" fillId="2" borderId="0" xfId="3" applyFont="1" applyFill="1" applyAlignment="1">
      <alignment vertical="top" shrinkToFit="1"/>
    </xf>
    <xf numFmtId="0" fontId="27" fillId="2" borderId="0" xfId="3" applyFont="1" applyFill="1" applyAlignment="1">
      <alignment wrapText="1"/>
    </xf>
    <xf numFmtId="0" fontId="27" fillId="2" borderId="0" xfId="3" applyFont="1" applyFill="1" applyAlignment="1">
      <alignment vertical="top" shrinkToFit="1"/>
    </xf>
    <xf numFmtId="0" fontId="7" fillId="4" borderId="44" xfId="3" applyFont="1" applyFill="1" applyBorder="1" applyAlignment="1">
      <alignment horizontal="center" vertical="top" wrapText="1" shrinkToFit="1"/>
    </xf>
    <xf numFmtId="176" fontId="7" fillId="4" borderId="44" xfId="3" applyNumberFormat="1" applyFont="1" applyFill="1" applyBorder="1" applyAlignment="1">
      <alignment horizontal="center" vertical="top" wrapText="1" shrinkToFit="1"/>
    </xf>
    <xf numFmtId="0" fontId="8" fillId="10" borderId="34" xfId="3" applyFont="1" applyFill="1" applyBorder="1" applyAlignment="1">
      <alignment horizontal="left" vertical="center"/>
    </xf>
    <xf numFmtId="0" fontId="7" fillId="4" borderId="26" xfId="3" applyFont="1" applyFill="1" applyBorder="1" applyAlignment="1">
      <alignment horizontal="center" vertical="top" wrapText="1" shrinkToFit="1"/>
    </xf>
    <xf numFmtId="0" fontId="7" fillId="4" borderId="46" xfId="3" applyFont="1" applyFill="1" applyBorder="1" applyAlignment="1">
      <alignment vertical="top" shrinkToFit="1"/>
    </xf>
    <xf numFmtId="0" fontId="7" fillId="4" borderId="26" xfId="3" applyFont="1" applyFill="1" applyBorder="1" applyAlignment="1">
      <alignment horizontal="center" vertical="top" shrinkToFit="1"/>
    </xf>
    <xf numFmtId="0" fontId="7" fillId="4" borderId="44" xfId="3" applyFont="1" applyFill="1" applyBorder="1" applyAlignment="1">
      <alignment horizontal="center" vertical="top" shrinkToFit="1"/>
    </xf>
    <xf numFmtId="38" fontId="7" fillId="4" borderId="44" xfId="1" applyFont="1" applyFill="1" applyBorder="1" applyAlignment="1">
      <alignment vertical="top" shrinkToFit="1"/>
    </xf>
    <xf numFmtId="180" fontId="7" fillId="4" borderId="44" xfId="1" applyNumberFormat="1" applyFont="1" applyFill="1" applyBorder="1" applyAlignment="1">
      <alignment horizontal="center" vertical="top" shrinkToFit="1"/>
    </xf>
    <xf numFmtId="0" fontId="8" fillId="2" borderId="40" xfId="3" applyFont="1" applyFill="1" applyBorder="1"/>
    <xf numFmtId="0" fontId="8" fillId="6" borderId="10" xfId="3" applyFont="1" applyFill="1" applyBorder="1" applyAlignment="1">
      <alignment vertical="center"/>
    </xf>
    <xf numFmtId="176" fontId="8" fillId="9" borderId="10" xfId="6" applyFont="1" applyFill="1" applyBorder="1">
      <alignment vertical="center"/>
    </xf>
    <xf numFmtId="176" fontId="8" fillId="6" borderId="10" xfId="6" applyFont="1" applyFill="1" applyBorder="1">
      <alignment vertical="center"/>
    </xf>
    <xf numFmtId="0" fontId="8" fillId="2" borderId="38" xfId="3" applyFont="1" applyFill="1" applyBorder="1"/>
    <xf numFmtId="38" fontId="8" fillId="0" borderId="10" xfId="1" applyFont="1" applyBorder="1" applyAlignment="1"/>
    <xf numFmtId="176" fontId="8" fillId="0" borderId="10" xfId="3" applyNumberFormat="1" applyFont="1" applyBorder="1" applyAlignment="1">
      <alignment horizontal="right"/>
    </xf>
    <xf numFmtId="0" fontId="8" fillId="2" borderId="39" xfId="3" applyFont="1" applyFill="1" applyBorder="1"/>
    <xf numFmtId="38" fontId="8" fillId="6" borderId="10" xfId="1" applyFont="1" applyFill="1" applyBorder="1" applyAlignment="1">
      <alignment horizontal="left" vertical="center"/>
    </xf>
    <xf numFmtId="0" fontId="12" fillId="2" borderId="31" xfId="3" applyFont="1" applyFill="1" applyBorder="1" applyAlignment="1">
      <alignment vertical="center"/>
    </xf>
    <xf numFmtId="178" fontId="15" fillId="2" borderId="31" xfId="5" applyNumberFormat="1" applyFont="1" applyFill="1" applyBorder="1" applyAlignment="1">
      <alignment horizontal="center" vertical="center"/>
    </xf>
    <xf numFmtId="0" fontId="12" fillId="2" borderId="0" xfId="3" applyFont="1" applyFill="1" applyBorder="1" applyAlignment="1">
      <alignment vertical="center"/>
    </xf>
    <xf numFmtId="180" fontId="15" fillId="2" borderId="0" xfId="5" applyNumberFormat="1" applyFont="1" applyFill="1" applyBorder="1" applyAlignment="1">
      <alignment horizontal="center" vertical="center"/>
    </xf>
    <xf numFmtId="38" fontId="8" fillId="2" borderId="0" xfId="3" applyNumberFormat="1" applyFont="1" applyFill="1" applyAlignment="1">
      <alignment horizontal="left" vertical="center"/>
    </xf>
    <xf numFmtId="0" fontId="7" fillId="2" borderId="32" xfId="3" applyFont="1" applyFill="1" applyBorder="1" applyAlignment="1">
      <alignment horizontal="center" vertical="top" shrinkToFit="1"/>
    </xf>
    <xf numFmtId="0" fontId="8" fillId="11" borderId="2" xfId="3" applyFont="1" applyFill="1" applyBorder="1" applyAlignment="1" applyProtection="1">
      <alignment vertical="center" wrapText="1"/>
    </xf>
    <xf numFmtId="179" fontId="8" fillId="11" borderId="2" xfId="3" applyNumberFormat="1" applyFont="1" applyFill="1" applyBorder="1" applyAlignment="1" applyProtection="1">
      <alignment vertical="center" wrapText="1"/>
    </xf>
    <xf numFmtId="0" fontId="7" fillId="4" borderId="44" xfId="3" applyFont="1" applyFill="1" applyBorder="1" applyAlignment="1" applyProtection="1">
      <alignment horizontal="center" vertical="top" wrapText="1" shrinkToFit="1"/>
    </xf>
    <xf numFmtId="0" fontId="8" fillId="2" borderId="2" xfId="3" applyFont="1" applyFill="1" applyBorder="1" applyAlignment="1" applyProtection="1">
      <alignment horizontal="center" vertical="center" wrapText="1"/>
    </xf>
    <xf numFmtId="178" fontId="15" fillId="2" borderId="31" xfId="5" applyNumberFormat="1" applyFont="1" applyFill="1" applyBorder="1" applyAlignment="1" applyProtection="1">
      <alignment horizontal="right" vertical="center"/>
      <protection locked="0"/>
    </xf>
    <xf numFmtId="176" fontId="15" fillId="2" borderId="0" xfId="5" applyNumberFormat="1" applyFont="1" applyFill="1" applyBorder="1" applyAlignment="1" applyProtection="1">
      <alignment horizontal="right" vertical="center"/>
      <protection locked="0"/>
    </xf>
    <xf numFmtId="180" fontId="15" fillId="7" borderId="3" xfId="5" applyNumberFormat="1" applyFont="1" applyFill="1" applyBorder="1" applyAlignment="1" applyProtection="1">
      <alignment horizontal="center" vertical="center"/>
      <protection locked="0"/>
    </xf>
    <xf numFmtId="0" fontId="14" fillId="3" borderId="1" xfId="3" applyFont="1" applyFill="1" applyBorder="1" applyAlignment="1" applyProtection="1">
      <alignment horizontal="center" vertical="center"/>
      <protection locked="0"/>
    </xf>
    <xf numFmtId="0" fontId="11" fillId="0" borderId="1" xfId="3" applyFont="1" applyBorder="1" applyAlignment="1" applyProtection="1">
      <alignment horizontal="center" vertical="center"/>
      <protection locked="0"/>
    </xf>
    <xf numFmtId="0" fontId="15" fillId="5" borderId="1" xfId="3" applyFont="1" applyFill="1" applyBorder="1" applyAlignment="1" applyProtection="1">
      <alignment horizontal="center" vertical="center"/>
      <protection locked="0"/>
    </xf>
    <xf numFmtId="177" fontId="15" fillId="7" borderId="3" xfId="1" applyNumberFormat="1" applyFont="1" applyFill="1" applyBorder="1" applyAlignment="1" applyProtection="1">
      <alignment horizontal="right" vertical="center"/>
      <protection locked="0"/>
    </xf>
    <xf numFmtId="178" fontId="15" fillId="5" borderId="3" xfId="5" applyNumberFormat="1" applyFont="1" applyFill="1" applyBorder="1" applyAlignment="1">
      <alignment vertical="center"/>
    </xf>
    <xf numFmtId="0" fontId="18" fillId="6" borderId="20" xfId="3" applyFont="1" applyFill="1" applyBorder="1" applyAlignment="1">
      <alignment horizontal="center" vertical="center"/>
    </xf>
    <xf numFmtId="0" fontId="10" fillId="0" borderId="21" xfId="4" applyFont="1" applyBorder="1" applyAlignment="1">
      <alignment vertical="center"/>
    </xf>
    <xf numFmtId="0" fontId="10" fillId="0" borderId="22" xfId="4" applyFont="1" applyBorder="1" applyAlignment="1">
      <alignment vertical="center"/>
    </xf>
    <xf numFmtId="49" fontId="18" fillId="6" borderId="9" xfId="3" applyNumberFormat="1" applyFont="1" applyFill="1" applyBorder="1" applyAlignment="1">
      <alignment vertical="center"/>
    </xf>
    <xf numFmtId="0" fontId="18" fillId="6" borderId="10" xfId="4" applyFont="1" applyFill="1" applyBorder="1" applyAlignment="1">
      <alignment vertical="center"/>
    </xf>
    <xf numFmtId="0" fontId="13" fillId="2" borderId="0" xfId="3" applyFont="1" applyFill="1" applyAlignment="1">
      <alignment vertical="center"/>
    </xf>
    <xf numFmtId="0" fontId="17" fillId="4" borderId="5" xfId="3" applyFont="1" applyFill="1" applyBorder="1" applyAlignment="1">
      <alignment horizontal="center" vertical="center"/>
    </xf>
    <xf numFmtId="176" fontId="18" fillId="0" borderId="2" xfId="6" applyFont="1" applyBorder="1" applyAlignment="1">
      <alignment vertical="center"/>
    </xf>
    <xf numFmtId="0" fontId="11" fillId="0" borderId="2" xfId="3" applyFont="1" applyBorder="1" applyAlignment="1">
      <alignment vertical="center"/>
    </xf>
    <xf numFmtId="0" fontId="13" fillId="2" borderId="0" xfId="3" applyFont="1" applyFill="1" applyAlignment="1">
      <alignment horizontal="left" vertical="center"/>
    </xf>
    <xf numFmtId="0" fontId="10" fillId="2" borderId="0" xfId="4" applyFont="1" applyFill="1" applyAlignment="1">
      <alignment horizontal="left" vertical="center"/>
    </xf>
    <xf numFmtId="0" fontId="17" fillId="4" borderId="13" xfId="3" applyFont="1" applyFill="1" applyBorder="1" applyAlignment="1">
      <alignment horizontal="center" vertical="center"/>
    </xf>
    <xf numFmtId="0" fontId="18" fillId="4" borderId="14" xfId="4" applyFont="1" applyFill="1" applyBorder="1" applyAlignment="1">
      <alignment horizontal="center" vertical="center"/>
    </xf>
    <xf numFmtId="0" fontId="17" fillId="4" borderId="15" xfId="3" applyFont="1" applyFill="1" applyBorder="1" applyAlignment="1">
      <alignment horizontal="center" vertical="center"/>
    </xf>
    <xf numFmtId="0" fontId="17" fillId="4" borderId="16" xfId="3" applyFont="1" applyFill="1" applyBorder="1" applyAlignment="1">
      <alignment horizontal="center" vertical="center"/>
    </xf>
    <xf numFmtId="0" fontId="17" fillId="4" borderId="17" xfId="3" applyFont="1" applyFill="1" applyBorder="1" applyAlignment="1">
      <alignment horizontal="center" vertical="center"/>
    </xf>
    <xf numFmtId="49" fontId="18" fillId="6" borderId="4" xfId="3" applyNumberFormat="1" applyFont="1" applyFill="1" applyBorder="1" applyAlignment="1">
      <alignment vertical="center"/>
    </xf>
    <xf numFmtId="0" fontId="18" fillId="6" borderId="5" xfId="4" applyFont="1" applyFill="1" applyBorder="1" applyAlignment="1">
      <alignment vertical="center"/>
    </xf>
    <xf numFmtId="0" fontId="18" fillId="0" borderId="27" xfId="3" applyFont="1" applyBorder="1" applyAlignment="1">
      <alignment horizontal="center" vertical="center"/>
    </xf>
    <xf numFmtId="0" fontId="18" fillId="0" borderId="28" xfId="3" applyFont="1" applyBorder="1" applyAlignment="1">
      <alignment horizontal="center" vertical="center"/>
    </xf>
    <xf numFmtId="0" fontId="18" fillId="0" borderId="26" xfId="3" applyFont="1" applyBorder="1" applyAlignment="1">
      <alignment horizontal="center" vertical="center"/>
    </xf>
    <xf numFmtId="0" fontId="18" fillId="0" borderId="29" xfId="3" applyFont="1" applyBorder="1" applyAlignment="1">
      <alignment horizontal="center" vertical="center"/>
    </xf>
    <xf numFmtId="0" fontId="18" fillId="0" borderId="25" xfId="3" applyFont="1" applyBorder="1" applyAlignment="1">
      <alignment horizontal="center" vertical="center"/>
    </xf>
    <xf numFmtId="0" fontId="18" fillId="0" borderId="30" xfId="3" applyFont="1" applyBorder="1" applyAlignment="1">
      <alignment horizontal="center" vertical="center"/>
    </xf>
    <xf numFmtId="0" fontId="7" fillId="4" borderId="26" xfId="3" applyFont="1" applyFill="1" applyBorder="1" applyAlignment="1">
      <alignment horizontal="center" vertical="top" shrinkToFit="1"/>
    </xf>
    <xf numFmtId="0" fontId="7" fillId="4" borderId="47" xfId="3" applyFont="1" applyFill="1" applyBorder="1" applyAlignment="1">
      <alignment horizontal="center" vertical="top" shrinkToFit="1"/>
    </xf>
    <xf numFmtId="0" fontId="7" fillId="4" borderId="0" xfId="3" applyFont="1" applyFill="1" applyBorder="1" applyAlignment="1">
      <alignment horizontal="center" vertical="top" shrinkToFit="1"/>
    </xf>
    <xf numFmtId="0" fontId="8" fillId="0" borderId="24" xfId="0" applyFont="1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34" xfId="0" applyBorder="1" applyAlignment="1">
      <alignment vertical="center" shrinkToFit="1"/>
    </xf>
    <xf numFmtId="0" fontId="8" fillId="0" borderId="3" xfId="0" applyFont="1" applyBorder="1" applyAlignment="1">
      <alignment vertical="center" shrinkToFit="1"/>
    </xf>
    <xf numFmtId="0" fontId="8" fillId="0" borderId="34" xfId="0" applyFont="1" applyBorder="1" applyAlignment="1">
      <alignment vertical="center" shrinkToFit="1"/>
    </xf>
    <xf numFmtId="0" fontId="7" fillId="4" borderId="25" xfId="3" applyFont="1" applyFill="1" applyBorder="1" applyAlignment="1">
      <alignment horizontal="center" vertical="top" shrinkToFit="1"/>
    </xf>
    <xf numFmtId="0" fontId="7" fillId="4" borderId="45" xfId="3" applyFont="1" applyFill="1" applyBorder="1" applyAlignment="1">
      <alignment horizontal="center" vertical="top" shrinkToFit="1"/>
    </xf>
    <xf numFmtId="0" fontId="7" fillId="4" borderId="1" xfId="3" applyFont="1" applyFill="1" applyBorder="1" applyAlignment="1">
      <alignment horizontal="center" vertical="top" shrinkToFit="1"/>
    </xf>
    <xf numFmtId="0" fontId="0" fillId="0" borderId="1" xfId="0" applyBorder="1" applyAlignment="1">
      <alignment horizontal="center" vertical="top" shrinkToFit="1"/>
    </xf>
    <xf numFmtId="0" fontId="0" fillId="0" borderId="45" xfId="0" applyBorder="1" applyAlignment="1">
      <alignment horizontal="center" vertical="top" shrinkToFit="1"/>
    </xf>
    <xf numFmtId="0" fontId="7" fillId="4" borderId="48" xfId="3" applyFont="1" applyFill="1" applyBorder="1" applyAlignment="1">
      <alignment horizontal="center" vertical="top" shrinkToFit="1"/>
    </xf>
    <xf numFmtId="0" fontId="7" fillId="4" borderId="49" xfId="3" applyFont="1" applyFill="1" applyBorder="1" applyAlignment="1">
      <alignment horizontal="center" vertical="top" shrinkToFit="1"/>
    </xf>
    <xf numFmtId="0" fontId="7" fillId="4" borderId="50" xfId="3" applyFont="1" applyFill="1" applyBorder="1" applyAlignment="1">
      <alignment horizontal="center" vertical="top" shrinkToFit="1"/>
    </xf>
    <xf numFmtId="0" fontId="7" fillId="4" borderId="16" xfId="3" applyFont="1" applyFill="1" applyBorder="1" applyAlignment="1">
      <alignment horizontal="center" vertical="top" shrinkToFit="1"/>
    </xf>
    <xf numFmtId="0" fontId="7" fillId="4" borderId="51" xfId="3" applyFont="1" applyFill="1" applyBorder="1" applyAlignment="1">
      <alignment horizontal="center" vertical="top" shrinkToFit="1"/>
    </xf>
  </cellXfs>
  <cellStyles count="9">
    <cellStyle name="パーセント" xfId="2" builtinId="5"/>
    <cellStyle name="桁区切り" xfId="1" builtinId="6"/>
    <cellStyle name="桁区切り 2" xfId="5"/>
    <cellStyle name="桁区切り 3" xfId="7"/>
    <cellStyle name="通貨 2" xfId="6"/>
    <cellStyle name="通貨 2 2" xfId="8"/>
    <cellStyle name="標準" xfId="0" builtinId="0"/>
    <cellStyle name="標準 2" xfId="4"/>
    <cellStyle name="標準 2 4" xfId="3"/>
  </cellStyles>
  <dxfs count="19">
    <dxf>
      <font>
        <strike val="0"/>
        <color theme="1"/>
      </font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>
          <bgColor theme="1"/>
        </patternFill>
      </fill>
    </dxf>
    <dxf>
      <font>
        <strike val="0"/>
        <color theme="0"/>
      </font>
      <fill>
        <patternFill>
          <bgColor theme="0"/>
        </patternFill>
      </fill>
      <border>
        <left/>
        <right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ont>
        <strike val="0"/>
        <color theme="0"/>
      </font>
      <fill>
        <patternFill>
          <bgColor theme="0"/>
        </patternFill>
      </fill>
      <border>
        <left/>
        <right/>
        <bottom/>
        <vertical/>
        <horizontal/>
      </border>
    </dxf>
    <dxf>
      <font>
        <strike val="0"/>
        <color theme="0"/>
      </font>
      <fill>
        <patternFill>
          <bgColor theme="0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ecialized-my.sharepoint.com/personal/jshimomatsu_specialized_com/Documents/MY19/Early%20Launch/Order%20Form/MY19%20Q1&#12458;&#12540;&#12480;&#12540;&#12288;&#12508;&#12488;&#125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ttle"/>
      <sheetName val="DATE DATA"/>
    </sheetNames>
    <sheetDataSet>
      <sheetData sheetId="0"/>
      <sheetData sheetId="1">
        <row r="1">
          <cell r="A1" t="str">
            <v>希望無し</v>
          </cell>
          <cell r="B1" t="str">
            <v>希望無し</v>
          </cell>
          <cell r="C1" t="str">
            <v>希望無し</v>
          </cell>
        </row>
        <row r="2">
          <cell r="A2" t="str">
            <v>7月1～10日</v>
          </cell>
          <cell r="B2" t="str">
            <v>8月1～10日</v>
          </cell>
          <cell r="C2" t="str">
            <v>9月1～10日</v>
          </cell>
        </row>
        <row r="3">
          <cell r="A3" t="str">
            <v>7月11～20日</v>
          </cell>
          <cell r="B3" t="str">
            <v>8月11～20日</v>
          </cell>
          <cell r="C3" t="str">
            <v>9月11～20日</v>
          </cell>
        </row>
        <row r="4">
          <cell r="A4" t="str">
            <v>7月21～末日</v>
          </cell>
          <cell r="B4" t="str">
            <v>8月21～末日</v>
          </cell>
          <cell r="C4" t="str">
            <v>9月21～末日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249977111117893"/>
    <pageSetUpPr fitToPage="1"/>
  </sheetPr>
  <dimension ref="A1:O37"/>
  <sheetViews>
    <sheetView tabSelected="1" zoomScaleNormal="100" workbookViewId="0">
      <selection activeCell="C9" sqref="C9:D9"/>
    </sheetView>
  </sheetViews>
  <sheetFormatPr defaultColWidth="9.109375" defaultRowHeight="13.2"/>
  <cols>
    <col min="1" max="1" width="4.6640625" style="19" customWidth="1"/>
    <col min="2" max="2" width="31.6640625" style="19" customWidth="1"/>
    <col min="3" max="3" width="37.5546875" style="19" customWidth="1"/>
    <col min="4" max="4" width="31" style="56" customWidth="1"/>
    <col min="5" max="5" width="14.6640625" style="56" customWidth="1"/>
    <col min="6" max="7" width="14.88671875" style="19" customWidth="1"/>
    <col min="8" max="8" width="14.6640625" style="19" customWidth="1"/>
    <col min="9" max="9" width="15.5546875" style="19" customWidth="1"/>
    <col min="10" max="10" width="14.6640625" style="22" customWidth="1"/>
    <col min="11" max="11" width="7.6640625" style="23" customWidth="1"/>
    <col min="12" max="12" width="9.6640625" style="22" customWidth="1"/>
    <col min="13" max="14" width="9.109375" style="11"/>
    <col min="15" max="16384" width="9.109375" style="5"/>
  </cols>
  <sheetData>
    <row r="1" spans="1:14">
      <c r="B1" s="20"/>
      <c r="C1" s="20"/>
      <c r="D1" s="20"/>
      <c r="E1" s="21"/>
    </row>
    <row r="2" spans="1:14" ht="42.75" customHeight="1">
      <c r="B2" s="24" t="s">
        <v>0</v>
      </c>
      <c r="C2" s="225" t="s">
        <v>2226</v>
      </c>
      <c r="D2" s="226"/>
      <c r="E2" s="25" t="s">
        <v>1</v>
      </c>
      <c r="F2" s="5"/>
      <c r="G2" s="26" t="s">
        <v>2</v>
      </c>
      <c r="H2" s="26"/>
      <c r="I2" s="23"/>
      <c r="K2" s="11"/>
      <c r="L2" s="11"/>
      <c r="N2" s="5"/>
    </row>
    <row r="3" spans="1:14" ht="33" customHeight="1">
      <c r="B3" s="27" t="s">
        <v>3</v>
      </c>
      <c r="C3" s="227">
        <v>4</v>
      </c>
      <c r="D3" s="227"/>
      <c r="E3" s="227"/>
      <c r="F3" s="28"/>
      <c r="G3" s="29" t="s">
        <v>4</v>
      </c>
      <c r="H3" s="30" t="str">
        <f>IF($C$3="プレミアム","62%",IF(C3=1,"64%",IF(C3=2,"66%",IF(C3=3,"68%",IF(C3=4,"73%")))))</f>
        <v>73%</v>
      </c>
      <c r="I3" s="23"/>
      <c r="K3" s="11"/>
      <c r="L3" s="11"/>
      <c r="N3" s="5"/>
    </row>
    <row r="4" spans="1:14" ht="33" customHeight="1">
      <c r="B4" s="27" t="s">
        <v>5</v>
      </c>
      <c r="C4" s="228">
        <v>2500000</v>
      </c>
      <c r="D4" s="228"/>
      <c r="E4" s="31"/>
      <c r="F4" s="28"/>
      <c r="G4" s="29" t="s">
        <v>6</v>
      </c>
      <c r="H4" s="30" t="str">
        <f>IF($C$3="プレミアム","52%",IF($C$3=1,"53%",IF($C$3=2,"55%",IF($C$3=3,"57%",IF($C$3=4,"63%")))))</f>
        <v>63%</v>
      </c>
      <c r="I4" s="23"/>
      <c r="K4" s="11"/>
      <c r="L4" s="11"/>
      <c r="N4" s="5"/>
    </row>
    <row r="5" spans="1:14" ht="32.25" customHeight="1">
      <c r="B5" s="32" t="str">
        <f>IF(C3=4,"Q2, Q3オーダー最低金額","BIKE Q2オーダー 最低金額")</f>
        <v>Q2, Q3オーダー最低金額</v>
      </c>
      <c r="C5" s="229">
        <f>IF($C$3="プレミアム",ROUNDUP($C$4*0.1,0),IF($C$3=4,500000,ROUNDUP($C$4*0.15,0)))</f>
        <v>500000</v>
      </c>
      <c r="D5" s="229"/>
      <c r="E5" s="33"/>
      <c r="G5" s="34"/>
      <c r="H5" s="35"/>
      <c r="I5" s="36"/>
      <c r="J5" s="11"/>
      <c r="K5" s="11"/>
      <c r="L5" s="11"/>
    </row>
    <row r="6" spans="1:14" ht="32.25" customHeight="1">
      <c r="B6" s="32" t="s">
        <v>7</v>
      </c>
      <c r="C6" s="229">
        <f>IF($C$3="プレミアム",ROUNDUP($C$4*0.1,0),ROUNDUP($C$4*0.1,0))</f>
        <v>250000</v>
      </c>
      <c r="D6" s="229"/>
      <c r="E6" s="33"/>
      <c r="G6" s="34"/>
      <c r="H6" s="35"/>
      <c r="I6" s="36"/>
      <c r="J6" s="11"/>
      <c r="K6" s="11"/>
      <c r="L6" s="11"/>
    </row>
    <row r="7" spans="1:14" ht="32.25" customHeight="1">
      <c r="B7" s="32" t="s">
        <v>8</v>
      </c>
      <c r="C7" s="229">
        <f>IF($C$3="プレミアム",ROUNDUP($C$4*0.04,0),ROUNDUP($C$4*0.04,0))</f>
        <v>100000</v>
      </c>
      <c r="D7" s="229"/>
      <c r="E7" s="33"/>
      <c r="G7" s="34"/>
      <c r="H7" s="35"/>
      <c r="I7" s="36"/>
      <c r="J7" s="11"/>
      <c r="K7" s="11"/>
      <c r="L7" s="11"/>
    </row>
    <row r="8" spans="1:14" ht="32.25" customHeight="1">
      <c r="B8" s="32" t="s">
        <v>9</v>
      </c>
      <c r="C8" s="229">
        <f>IF($C$3="プレミアム",ROUNDUP($C$4*0.035,0),ROUNDUP($C$4*0.035,0))</f>
        <v>87500</v>
      </c>
      <c r="D8" s="229"/>
      <c r="E8" s="37"/>
      <c r="G8" s="34"/>
      <c r="H8" s="35"/>
      <c r="I8" s="36"/>
      <c r="J8" s="11"/>
      <c r="K8" s="11"/>
      <c r="L8" s="11"/>
    </row>
    <row r="9" spans="1:14" ht="32.25" customHeight="1">
      <c r="B9" s="212"/>
      <c r="C9" s="222"/>
      <c r="D9" s="222"/>
      <c r="E9" s="213"/>
      <c r="F9" s="28"/>
      <c r="K9" s="11"/>
      <c r="L9" s="11"/>
    </row>
    <row r="10" spans="1:14" ht="32.25" customHeight="1">
      <c r="B10" s="214"/>
      <c r="C10" s="223"/>
      <c r="D10" s="223"/>
      <c r="E10" s="215"/>
      <c r="F10" s="28"/>
      <c r="K10" s="11"/>
      <c r="L10" s="11"/>
    </row>
    <row r="11" spans="1:14" ht="32.25" customHeight="1">
      <c r="B11" s="38" t="s">
        <v>10</v>
      </c>
      <c r="C11" s="224"/>
      <c r="D11" s="224"/>
      <c r="E11" s="39"/>
      <c r="F11" s="28"/>
      <c r="K11" s="11"/>
      <c r="L11" s="11"/>
    </row>
    <row r="12" spans="1:14" ht="32.25" customHeight="1">
      <c r="B12" s="38" t="s">
        <v>11</v>
      </c>
      <c r="C12" s="224"/>
      <c r="D12" s="224"/>
      <c r="E12" s="39"/>
      <c r="F12" s="28"/>
      <c r="K12" s="11"/>
      <c r="L12" s="11"/>
    </row>
    <row r="13" spans="1:14" ht="21" customHeight="1">
      <c r="B13" s="235" t="s">
        <v>12</v>
      </c>
      <c r="C13" s="235"/>
      <c r="D13" s="235"/>
      <c r="E13" s="235"/>
      <c r="F13" s="235"/>
      <c r="G13" s="235"/>
      <c r="H13" s="235"/>
      <c r="K13" s="11"/>
      <c r="L13" s="11"/>
    </row>
    <row r="14" spans="1:14" ht="21" customHeight="1">
      <c r="B14" s="41" t="s">
        <v>13</v>
      </c>
      <c r="C14" s="40"/>
      <c r="D14" s="40"/>
      <c r="E14" s="40"/>
      <c r="F14" s="40"/>
      <c r="G14" s="40"/>
      <c r="H14" s="40"/>
      <c r="K14" s="11"/>
      <c r="L14" s="11"/>
    </row>
    <row r="15" spans="1:14" ht="21" customHeight="1" thickBot="1">
      <c r="B15" s="40"/>
      <c r="C15" s="40"/>
      <c r="D15" s="40"/>
      <c r="E15" s="40"/>
      <c r="F15" s="40"/>
      <c r="G15" s="40"/>
      <c r="H15" s="40"/>
      <c r="K15" s="11"/>
      <c r="L15" s="11"/>
    </row>
    <row r="16" spans="1:14" s="6" customFormat="1" ht="21" customHeight="1">
      <c r="A16" s="42"/>
      <c r="B16" s="43" t="s">
        <v>14</v>
      </c>
      <c r="C16" s="44" t="s">
        <v>15</v>
      </c>
      <c r="D16" s="236" t="s">
        <v>16</v>
      </c>
      <c r="E16" s="236"/>
      <c r="F16" s="45" t="s">
        <v>17</v>
      </c>
      <c r="J16" s="12"/>
      <c r="K16" s="12"/>
      <c r="L16" s="12"/>
      <c r="M16" s="12"/>
      <c r="N16" s="12"/>
    </row>
    <row r="17" spans="2:15" ht="16.2">
      <c r="B17" s="46" t="str">
        <f>IF(C3=4,"Q2,Q3オーダー金額","BIKE Q2オーダー金額")</f>
        <v>Q2,Q3オーダー金額</v>
      </c>
      <c r="C17" s="47">
        <f>C5</f>
        <v>500000</v>
      </c>
      <c r="D17" s="237">
        <f>IF(B17="Q2,Q3オーダー金額",'SW Bike'!K5+ライダーギア!K5,'SW Bike'!F5)</f>
        <v>500600</v>
      </c>
      <c r="E17" s="238"/>
      <c r="F17" s="48" t="str">
        <f>IF(D17&gt;=C17,"○","×")</f>
        <v>○</v>
      </c>
      <c r="G17" s="49"/>
      <c r="H17" s="50"/>
      <c r="I17" s="5"/>
      <c r="J17" s="11"/>
      <c r="K17" s="11"/>
      <c r="L17" s="11"/>
    </row>
    <row r="18" spans="2:15" ht="16.2">
      <c r="B18" s="46" t="s">
        <v>18</v>
      </c>
      <c r="C18" s="47">
        <f>C6</f>
        <v>250000</v>
      </c>
      <c r="D18" s="237">
        <f>'SW Bike'!J5</f>
        <v>166440</v>
      </c>
      <c r="E18" s="238"/>
      <c r="F18" s="51" t="str">
        <f>IF(D18&gt;=C18,"○","×")</f>
        <v>×</v>
      </c>
      <c r="G18" s="49"/>
      <c r="H18" s="50"/>
      <c r="I18" s="5"/>
      <c r="J18" s="11"/>
      <c r="K18" s="11"/>
      <c r="L18" s="11"/>
    </row>
    <row r="19" spans="2:15" ht="16.2">
      <c r="B19" s="46" t="str">
        <f>IF(C5=4,"Q2,Q3オーダー金額","EQ Q2オーダー金額")</f>
        <v>EQ Q2オーダー金額</v>
      </c>
      <c r="C19" s="47">
        <f>C7</f>
        <v>100000</v>
      </c>
      <c r="D19" s="237">
        <f>ライダーギア!F5</f>
        <v>84042</v>
      </c>
      <c r="E19" s="238"/>
      <c r="F19" s="48" t="str">
        <f>IF(D19&gt;=C19,"○","×")</f>
        <v>×</v>
      </c>
      <c r="G19" s="49"/>
      <c r="H19" s="50"/>
      <c r="I19" s="5"/>
      <c r="J19" s="11"/>
      <c r="K19" s="11"/>
      <c r="L19" s="11"/>
      <c r="O19" s="11"/>
    </row>
    <row r="20" spans="2:15" ht="16.2">
      <c r="B20" s="46" t="s">
        <v>19</v>
      </c>
      <c r="C20" s="47">
        <f>C8</f>
        <v>87500</v>
      </c>
      <c r="D20" s="237">
        <f>ライダーギア!J5</f>
        <v>27468</v>
      </c>
      <c r="E20" s="238"/>
      <c r="F20" s="51" t="str">
        <f>IF(D20&gt;=C20,"○","×")</f>
        <v>×</v>
      </c>
      <c r="O20" s="11"/>
    </row>
    <row r="21" spans="2:15" ht="19.5" customHeight="1">
      <c r="B21" s="52"/>
      <c r="C21" s="7"/>
      <c r="D21" s="53"/>
      <c r="E21" s="8"/>
      <c r="F21" s="54"/>
      <c r="G21" s="55"/>
      <c r="I21" s="5"/>
      <c r="J21" s="11"/>
      <c r="K21" s="11"/>
      <c r="L21" s="11"/>
      <c r="O21" s="11"/>
    </row>
    <row r="22" spans="2:15" ht="20.100000000000001" customHeight="1" thickBot="1">
      <c r="B22" s="239" t="s">
        <v>20</v>
      </c>
      <c r="C22" s="240"/>
      <c r="D22" s="240"/>
      <c r="F22" s="5"/>
      <c r="G22" s="5"/>
      <c r="H22" s="5"/>
      <c r="I22" s="49"/>
      <c r="J22" s="57"/>
      <c r="K22" s="58"/>
      <c r="L22" s="11"/>
      <c r="O22" s="11"/>
    </row>
    <row r="23" spans="2:15" ht="20.100000000000001" customHeight="1" thickBot="1">
      <c r="B23" s="59" t="s">
        <v>21</v>
      </c>
      <c r="C23" s="241" t="s">
        <v>22</v>
      </c>
      <c r="D23" s="242"/>
      <c r="E23" s="243" t="s">
        <v>23</v>
      </c>
      <c r="F23" s="244"/>
      <c r="G23" s="244"/>
      <c r="H23" s="245"/>
      <c r="I23" s="60" t="s">
        <v>24</v>
      </c>
      <c r="J23" s="11"/>
      <c r="K23" s="61">
        <f>IF($C$3="プレミアム",$K$24,IF($C$3=1,$K$24,IF($C$3=2,$K$24,IF($C$3=4,$K$28,IF($C$3=3,$K$27)))))</f>
        <v>0</v>
      </c>
      <c r="L23" s="11"/>
      <c r="O23" s="11"/>
    </row>
    <row r="24" spans="2:15" ht="20.100000000000001" customHeight="1">
      <c r="B24" s="62" t="s">
        <v>25</v>
      </c>
      <c r="C24" s="248" t="s">
        <v>26</v>
      </c>
      <c r="D24" s="249"/>
      <c r="E24" s="246" t="s">
        <v>27</v>
      </c>
      <c r="F24" s="247"/>
      <c r="G24" s="63">
        <f>'SW Bike'!AL2+C11</f>
        <v>0</v>
      </c>
      <c r="H24" s="64" t="s">
        <v>28</v>
      </c>
      <c r="I24" s="230" t="str">
        <f>IF(K23=1,"認定","不足")</f>
        <v>不足</v>
      </c>
      <c r="K24" s="61">
        <f>IF(G24&gt;=2,1,IF(G25&gt;=4,1,IF(AND(G24&gt;=1,G25&gt;=2),1,0)))</f>
        <v>0</v>
      </c>
      <c r="L24" s="11"/>
      <c r="O24" s="11"/>
    </row>
    <row r="25" spans="2:15" ht="20.100000000000001" customHeight="1" thickBot="1">
      <c r="B25" s="46" t="s">
        <v>29</v>
      </c>
      <c r="C25" s="250"/>
      <c r="D25" s="251"/>
      <c r="E25" s="233" t="s">
        <v>30</v>
      </c>
      <c r="F25" s="234"/>
      <c r="G25" s="65">
        <f>'SW Bike'!AM2+C12</f>
        <v>0</v>
      </c>
      <c r="H25" s="66" t="s">
        <v>31</v>
      </c>
      <c r="I25" s="231"/>
      <c r="J25" s="58"/>
      <c r="K25" s="61"/>
      <c r="L25" s="11"/>
      <c r="O25" s="11"/>
    </row>
    <row r="26" spans="2:15" ht="20.100000000000001" customHeight="1" thickBot="1">
      <c r="B26" s="46" t="s">
        <v>32</v>
      </c>
      <c r="C26" s="252"/>
      <c r="D26" s="253"/>
      <c r="E26" s="5"/>
      <c r="G26" s="5"/>
      <c r="H26" s="5"/>
      <c r="I26" s="232"/>
      <c r="J26" s="58"/>
      <c r="K26" s="61"/>
      <c r="L26" s="11"/>
      <c r="O26" s="11"/>
    </row>
    <row r="27" spans="2:15" ht="20.100000000000001" customHeight="1">
      <c r="B27" s="46" t="s">
        <v>33</v>
      </c>
      <c r="C27" s="67" t="s">
        <v>34</v>
      </c>
      <c r="D27" s="68"/>
      <c r="E27" s="19"/>
      <c r="G27" s="69"/>
      <c r="I27" s="70"/>
      <c r="K27" s="61">
        <f>IF(G24&gt;=2,1,IF(G25&gt;=3,1,IF(AND(G24&gt;=1,G25&gt;=1),1,0)))</f>
        <v>0</v>
      </c>
      <c r="L27" s="11"/>
      <c r="O27" s="11"/>
    </row>
    <row r="28" spans="2:15" ht="20.100000000000001" customHeight="1" thickBot="1">
      <c r="B28" s="71" t="s">
        <v>35</v>
      </c>
      <c r="C28" s="72" t="s">
        <v>36</v>
      </c>
      <c r="D28" s="73" t="s">
        <v>37</v>
      </c>
      <c r="E28" s="5"/>
      <c r="G28" s="69"/>
      <c r="I28" s="5"/>
      <c r="J28" s="11"/>
      <c r="K28" s="10">
        <f>IF(G24&gt;=1,1,IF(G25&gt;=2,1,0))</f>
        <v>0</v>
      </c>
      <c r="L28" s="11"/>
      <c r="O28" s="11"/>
    </row>
    <row r="29" spans="2:15" ht="20.100000000000001" customHeight="1">
      <c r="D29" s="19"/>
      <c r="E29" s="5"/>
      <c r="G29" s="69"/>
      <c r="I29" s="5"/>
      <c r="J29" s="11"/>
      <c r="K29" s="9"/>
      <c r="L29" s="11"/>
      <c r="O29" s="11"/>
    </row>
    <row r="30" spans="2:15" ht="20.100000000000001" customHeight="1">
      <c r="B30" s="5"/>
      <c r="C30" s="74"/>
      <c r="E30" s="5"/>
      <c r="G30" s="5"/>
      <c r="H30" s="5"/>
      <c r="I30" s="5"/>
      <c r="J30" s="11"/>
      <c r="K30" s="11"/>
      <c r="L30" s="11"/>
      <c r="O30" s="11"/>
    </row>
    <row r="31" spans="2:15" ht="12.75" customHeight="1">
      <c r="B31" s="5"/>
      <c r="E31" s="5"/>
      <c r="G31" s="5"/>
      <c r="H31" s="5"/>
      <c r="I31" s="5"/>
      <c r="J31" s="11"/>
      <c r="K31" s="11"/>
      <c r="L31" s="11"/>
      <c r="O31" s="11"/>
    </row>
    <row r="32" spans="2:15" ht="20.100000000000001" customHeight="1">
      <c r="B32" s="5"/>
      <c r="G32" s="5"/>
      <c r="H32" s="5"/>
      <c r="I32" s="5"/>
      <c r="J32" s="11"/>
      <c r="K32" s="11"/>
      <c r="L32" s="11"/>
      <c r="O32" s="11"/>
    </row>
    <row r="33" spans="2:15" ht="20.100000000000001" customHeight="1">
      <c r="B33" s="5"/>
      <c r="I33" s="5"/>
      <c r="J33" s="11"/>
      <c r="K33" s="11"/>
      <c r="L33" s="11"/>
      <c r="O33" s="11"/>
    </row>
    <row r="34" spans="2:15" ht="20.100000000000001" customHeight="1">
      <c r="B34" s="5"/>
      <c r="C34" s="19" t="s">
        <v>38</v>
      </c>
      <c r="I34" s="5"/>
      <c r="J34" s="11"/>
      <c r="K34" s="11"/>
      <c r="L34" s="11"/>
      <c r="O34" s="11"/>
    </row>
    <row r="35" spans="2:15" ht="20.100000000000001" customHeight="1">
      <c r="I35" s="5"/>
      <c r="J35" s="11"/>
      <c r="O35" s="11"/>
    </row>
    <row r="36" spans="2:15" ht="20.100000000000001" customHeight="1">
      <c r="I36" s="5"/>
      <c r="J36" s="11"/>
      <c r="O36" s="11"/>
    </row>
    <row r="37" spans="2:15" ht="20.100000000000001" customHeight="1">
      <c r="I37" s="5"/>
      <c r="J37" s="11"/>
    </row>
  </sheetData>
  <sheetProtection sheet="1" selectLockedCells="1"/>
  <mergeCells count="24">
    <mergeCell ref="I24:I26"/>
    <mergeCell ref="E25:F25"/>
    <mergeCell ref="B13:H13"/>
    <mergeCell ref="D16:E16"/>
    <mergeCell ref="D17:E17"/>
    <mergeCell ref="D19:E19"/>
    <mergeCell ref="B22:D22"/>
    <mergeCell ref="C23:D23"/>
    <mergeCell ref="E23:H23"/>
    <mergeCell ref="E24:F24"/>
    <mergeCell ref="C24:D26"/>
    <mergeCell ref="D18:E18"/>
    <mergeCell ref="D20:E20"/>
    <mergeCell ref="C9:D9"/>
    <mergeCell ref="C10:D10"/>
    <mergeCell ref="C11:D11"/>
    <mergeCell ref="C12:D12"/>
    <mergeCell ref="C2:D2"/>
    <mergeCell ref="C3:E3"/>
    <mergeCell ref="C4:D4"/>
    <mergeCell ref="C5:D5"/>
    <mergeCell ref="C6:D6"/>
    <mergeCell ref="C7:D7"/>
    <mergeCell ref="C8:D8"/>
  </mergeCells>
  <phoneticPr fontId="3"/>
  <conditionalFormatting sqref="I24">
    <cfRule type="containsText" dxfId="18" priority="14" operator="containsText" text="不足">
      <formula>NOT(ISERROR(SEARCH("不足",I24)))</formula>
    </cfRule>
  </conditionalFormatting>
  <conditionalFormatting sqref="I24:I26">
    <cfRule type="containsText" dxfId="17" priority="13" operator="containsText" text="認定">
      <formula>NOT(ISERROR(SEARCH("認定",I24)))</formula>
    </cfRule>
  </conditionalFormatting>
  <conditionalFormatting sqref="F17">
    <cfRule type="cellIs" dxfId="16" priority="10" operator="equal">
      <formula>"X"</formula>
    </cfRule>
    <cfRule type="cellIs" dxfId="15" priority="12" operator="equal">
      <formula>"○"</formula>
    </cfRule>
  </conditionalFormatting>
  <conditionalFormatting sqref="I22">
    <cfRule type="containsText" dxfId="14" priority="11" operator="containsText" text="認定">
      <formula>NOT(ISERROR(SEARCH("認定",I22)))</formula>
    </cfRule>
  </conditionalFormatting>
  <conditionalFormatting sqref="F17:F18">
    <cfRule type="cellIs" dxfId="13" priority="8" operator="equal">
      <formula>"×"</formula>
    </cfRule>
    <cfRule type="cellIs" dxfId="12" priority="9" operator="equal">
      <formula>"○"</formula>
    </cfRule>
  </conditionalFormatting>
  <conditionalFormatting sqref="B6:E8">
    <cfRule type="expression" dxfId="11" priority="7">
      <formula>$C$3=4</formula>
    </cfRule>
  </conditionalFormatting>
  <conditionalFormatting sqref="B18:F20">
    <cfRule type="expression" dxfId="10" priority="4">
      <formula>$C$3=4</formula>
    </cfRule>
  </conditionalFormatting>
  <conditionalFormatting sqref="F19">
    <cfRule type="cellIs" dxfId="9" priority="3" operator="equal">
      <formula>"X"</formula>
    </cfRule>
    <cfRule type="cellIs" dxfId="8" priority="5" operator="equal">
      <formula>"○"</formula>
    </cfRule>
  </conditionalFormatting>
  <conditionalFormatting sqref="F19:F20">
    <cfRule type="cellIs" dxfId="7" priority="2" operator="equal">
      <formula>"×"</formula>
    </cfRule>
    <cfRule type="cellIs" dxfId="6" priority="6" operator="equal">
      <formula>"○"</formula>
    </cfRule>
  </conditionalFormatting>
  <conditionalFormatting sqref="B20:F20">
    <cfRule type="expression" dxfId="5" priority="1">
      <formula>$C$3=4</formula>
    </cfRule>
  </conditionalFormatting>
  <dataValidations count="7">
    <dataValidation type="list" allowBlank="1" showInputMessage="1" showErrorMessage="1" sqref="C3:E3">
      <formula1>"プレミアム,1,2,3,4"</formula1>
    </dataValidation>
    <dataValidation type="list" allowBlank="1" showInputMessage="1" showErrorMessage="1" sqref="IL65553 IL131089 IL196625 IL262161 IL327697 IL393233 IL458769 IL524305 IL589841 IL655377 IL720913 IL786449 IL851985 IL917521 IL983057">
      <formula1>"YES,NO"</formula1>
    </dataValidation>
    <dataValidation type="whole" imeMode="off" operator="greaterThanOrEqual" allowBlank="1" showInputMessage="1" showErrorMessage="1" sqref="C65526 C131062 C196598 C262134 C327670 C393206 C458742 C524278 C589814 C655350 C720886 C786422 C851958 C917494 C983030">
      <formula1>0</formula1>
    </dataValidation>
    <dataValidation imeMode="off" allowBlank="1" showInputMessage="1" showErrorMessage="1" sqref="E2 E65516 E131052 E196588 E262124 E327660 E393196 E458732 E524268 E589804 E655340 E720876 E786412 E851948 E917484 E983020"/>
    <dataValidation type="whole" allowBlank="1" showInputMessage="1" showErrorMessage="1" sqref="C4 E4">
      <formula1>1000000</formula1>
      <formula2>100000000</formula2>
    </dataValidation>
    <dataValidation type="list" allowBlank="1" showInputMessage="1" showErrorMessage="1" sqref="C65523:D65523 E983025 C983027:D983027 E917489 C917491:D917491 E851953 C851955:D851955 E786417 C786419:D786419 E720881 C720883:D720883 E655345 C655347:D655347 E589809 C589811:D589811 E524273 C524275:D524275 E458737 C458739:D458739 E393201 C393203:D393203 E327665 C327667:D327667 E262129 C262131:D262131 E196593 C196595:D196595 E131057 C131059:D131059 E65521">
      <formula1>#REF!</formula1>
    </dataValidation>
    <dataValidation type="list" allowBlank="1" showInputMessage="1" showErrorMessage="1" sqref="C983026:D983026 E983024 C917490:D917490 E917488 C851954:D851954 E851952 C786418:D786418 E786416 C720882:D720882 E720880 C655346:D655346 E655344 C589810:D589810 E589808 C524274:D524274 E524272 C458738:D458738 E458736 C393202:D393202 E393200 C327666:D327666 E327664 C262130:D262130 E262128 C196594:D196594 E196592 C131058:D131058 E131056 C65522:D65522 E65520">
      <formula1>$B$21:$B$34</formula1>
    </dataValidation>
  </dataValidations>
  <pageMargins left="0.25" right="0.25" top="0.75" bottom="0.75" header="0.3" footer="0.3"/>
  <pageSetup paperSize="9" scale="4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M117"/>
  <sheetViews>
    <sheetView zoomScaleNormal="100" workbookViewId="0">
      <pane xSplit="11" ySplit="6" topLeftCell="M7" activePane="bottomRight" state="frozen"/>
      <selection activeCell="C4" sqref="C4:D4"/>
      <selection pane="topRight" activeCell="C4" sqref="C4:D4"/>
      <selection pane="bottomLeft" activeCell="C4" sqref="C4:D4"/>
      <selection pane="bottomRight" activeCell="M7" sqref="M7"/>
    </sheetView>
  </sheetViews>
  <sheetFormatPr defaultColWidth="15.5546875" defaultRowHeight="12"/>
  <cols>
    <col min="1" max="2" width="11.5546875" style="98" customWidth="1"/>
    <col min="3" max="11" width="11.5546875" style="121" customWidth="1"/>
    <col min="12" max="12" width="6.5546875" style="122" customWidth="1"/>
    <col min="13" max="13" width="6.5546875" style="123" customWidth="1"/>
    <col min="14" max="14" width="10.6640625" style="123" customWidth="1"/>
    <col min="15" max="15" width="7.5546875" style="124" customWidth="1"/>
    <col min="16" max="17" width="6.5546875" style="125" customWidth="1"/>
    <col min="18" max="18" width="10.6640625" style="98" customWidth="1"/>
    <col min="19" max="19" width="7.5546875" style="126" customWidth="1"/>
    <col min="20" max="21" width="6.5546875" style="98" customWidth="1"/>
    <col min="22" max="22" width="10.6640625" style="98" customWidth="1"/>
    <col min="23" max="23" width="7.5546875" style="126" customWidth="1"/>
    <col min="24" max="24" width="6.5546875" style="122" customWidth="1"/>
    <col min="25" max="25" width="6.5546875" style="123" customWidth="1"/>
    <col min="26" max="26" width="10.6640625" style="123" customWidth="1"/>
    <col min="27" max="27" width="7.5546875" style="124" customWidth="1"/>
    <col min="28" max="29" width="6.5546875" style="125" customWidth="1"/>
    <col min="30" max="30" width="10.6640625" style="98" customWidth="1"/>
    <col min="31" max="31" width="7.5546875" style="126" customWidth="1"/>
    <col min="32" max="33" width="6.5546875" style="98" customWidth="1"/>
    <col min="34" max="34" width="10.6640625" style="98" customWidth="1"/>
    <col min="35" max="35" width="7.5546875" style="126" customWidth="1"/>
    <col min="36" max="36" width="5.21875" style="98" bestFit="1" customWidth="1"/>
    <col min="37" max="39" width="15.5546875" style="190"/>
    <col min="40" max="16384" width="15.5546875" style="98"/>
  </cols>
  <sheetData>
    <row r="1" spans="1:39" s="78" customFormat="1">
      <c r="A1" s="75" t="s">
        <v>39</v>
      </c>
      <c r="B1" s="76" t="s">
        <v>40</v>
      </c>
      <c r="C1" s="77" t="s">
        <v>41</v>
      </c>
      <c r="D1" s="77" t="s">
        <v>42</v>
      </c>
      <c r="E1" s="77" t="s">
        <v>43</v>
      </c>
      <c r="F1" s="77" t="s">
        <v>44</v>
      </c>
      <c r="G1" s="77" t="s">
        <v>45</v>
      </c>
      <c r="H1" s="77" t="s">
        <v>46</v>
      </c>
      <c r="I1" s="77" t="s">
        <v>47</v>
      </c>
      <c r="J1" s="77" t="s">
        <v>48</v>
      </c>
      <c r="K1" s="77" t="s">
        <v>49</v>
      </c>
      <c r="M1" s="78" t="s">
        <v>50</v>
      </c>
      <c r="O1" s="216" t="s">
        <v>2223</v>
      </c>
      <c r="S1" s="80"/>
      <c r="W1" s="80"/>
      <c r="AA1" s="79"/>
      <c r="AE1" s="80"/>
      <c r="AI1" s="80"/>
      <c r="AK1" s="189"/>
      <c r="AL1" s="191" t="s">
        <v>51</v>
      </c>
      <c r="AM1" s="191" t="s">
        <v>52</v>
      </c>
    </row>
    <row r="2" spans="1:39" s="78" customFormat="1">
      <c r="A2" s="81">
        <f>ご契約内容!C3</f>
        <v>4</v>
      </c>
      <c r="B2" s="82" t="s">
        <v>53</v>
      </c>
      <c r="C2" s="83">
        <f>M5</f>
        <v>0</v>
      </c>
      <c r="D2" s="83">
        <f>Q5</f>
        <v>0</v>
      </c>
      <c r="E2" s="83">
        <f>U5</f>
        <v>0</v>
      </c>
      <c r="F2" s="83">
        <f>SUM(C2:E2)</f>
        <v>0</v>
      </c>
      <c r="G2" s="83">
        <f>Y5</f>
        <v>0</v>
      </c>
      <c r="H2" s="83">
        <f>AC5</f>
        <v>0</v>
      </c>
      <c r="I2" s="83">
        <f>AG5</f>
        <v>0</v>
      </c>
      <c r="J2" s="83">
        <f>SUM(G2:I2)</f>
        <v>0</v>
      </c>
      <c r="K2" s="84">
        <f>SUM(F2,J2)</f>
        <v>0</v>
      </c>
      <c r="M2" s="85" t="s">
        <v>54</v>
      </c>
      <c r="N2" s="86"/>
      <c r="O2" s="79"/>
      <c r="S2" s="80"/>
      <c r="W2" s="80"/>
      <c r="Y2" s="85"/>
      <c r="Z2" s="86"/>
      <c r="AA2" s="79"/>
      <c r="AE2" s="80"/>
      <c r="AI2" s="80"/>
      <c r="AK2" s="189"/>
      <c r="AL2" s="192">
        <f>SUMIF($AL$7:$AL$117,1,$AM$7:$AM$117)</f>
        <v>0</v>
      </c>
      <c r="AM2" s="192">
        <f>SUMIF($AL$7:$AL$117,0,$AM$7:$AM$117)</f>
        <v>0</v>
      </c>
    </row>
    <row r="3" spans="1:39" s="78" customFormat="1">
      <c r="A3" s="77" t="s">
        <v>55</v>
      </c>
      <c r="B3" s="82" t="s">
        <v>56</v>
      </c>
      <c r="C3" s="87">
        <f>N5</f>
        <v>0</v>
      </c>
      <c r="D3" s="88">
        <f>R5</f>
        <v>0</v>
      </c>
      <c r="E3" s="88">
        <f>V5</f>
        <v>0</v>
      </c>
      <c r="F3" s="88">
        <f t="shared" ref="F3" si="0">SUM(C3:E3)</f>
        <v>0</v>
      </c>
      <c r="G3" s="88">
        <f>Z5</f>
        <v>0</v>
      </c>
      <c r="H3" s="88">
        <f>AD5</f>
        <v>0</v>
      </c>
      <c r="I3" s="88">
        <f>AH5</f>
        <v>0</v>
      </c>
      <c r="J3" s="88">
        <f t="shared" ref="J3" si="1">SUM(G3:I3)</f>
        <v>0</v>
      </c>
      <c r="K3" s="89">
        <f t="shared" ref="K3:K5" si="2">SUM(F3,J3)</f>
        <v>0</v>
      </c>
      <c r="M3" s="90" t="s">
        <v>57</v>
      </c>
      <c r="N3" s="86"/>
      <c r="O3" s="79"/>
      <c r="S3" s="80"/>
      <c r="W3" s="80"/>
      <c r="Y3" s="90"/>
      <c r="Z3" s="86"/>
      <c r="AA3" s="79"/>
      <c r="AE3" s="80"/>
      <c r="AI3" s="80"/>
      <c r="AK3" s="189"/>
      <c r="AL3" s="189"/>
      <c r="AM3" s="189"/>
    </row>
    <row r="4" spans="1:39" s="78" customFormat="1">
      <c r="A4" s="91" t="str">
        <f>ご契約内容!H3</f>
        <v>73%</v>
      </c>
      <c r="B4" s="92" t="s">
        <v>58</v>
      </c>
      <c r="C4" s="83">
        <f>SUM('SW Bike:MTB Cross Bike'!M5)</f>
        <v>2</v>
      </c>
      <c r="D4" s="83">
        <f>SUM('SW Bike:MTB Cross Bike'!Q5)</f>
        <v>0</v>
      </c>
      <c r="E4" s="83">
        <f>SUM('SW Bike:MTB Cross Bike'!U5)</f>
        <v>0</v>
      </c>
      <c r="F4" s="83">
        <f>SUM(C4:E4)</f>
        <v>2</v>
      </c>
      <c r="G4" s="93">
        <f>SUM('SW Bike:MTB Cross Bike'!Y5)</f>
        <v>2</v>
      </c>
      <c r="H4" s="93">
        <f>SUM('SW Bike:MTB Cross Bike'!AC5)</f>
        <v>0</v>
      </c>
      <c r="I4" s="93">
        <f>SUM('SW Bike:MTB Cross Bike'!AG5)</f>
        <v>2</v>
      </c>
      <c r="J4" s="83">
        <f>SUM(G4:I4)</f>
        <v>4</v>
      </c>
      <c r="K4" s="84">
        <f>SUM(F4,J4)</f>
        <v>6</v>
      </c>
      <c r="L4" s="97" t="str">
        <f>IF($A$2="プレミアム","10月","Q2")</f>
        <v>Q2</v>
      </c>
      <c r="M4" s="95"/>
      <c r="N4" s="96"/>
      <c r="O4" s="196"/>
      <c r="P4" s="97" t="s">
        <v>59</v>
      </c>
      <c r="Q4" s="95"/>
      <c r="R4" s="96"/>
      <c r="S4" s="196"/>
      <c r="T4" s="97" t="s">
        <v>43</v>
      </c>
      <c r="U4" s="95"/>
      <c r="V4" s="96"/>
      <c r="W4" s="196"/>
      <c r="X4" s="94" t="str">
        <f>IF($A$2="プレミアム","1月","Q3")</f>
        <v>Q3</v>
      </c>
      <c r="Y4" s="95"/>
      <c r="Z4" s="96"/>
      <c r="AA4" s="95"/>
      <c r="AB4" s="97" t="s">
        <v>46</v>
      </c>
      <c r="AC4" s="95"/>
      <c r="AD4" s="96"/>
      <c r="AE4" s="196"/>
      <c r="AF4" s="97" t="s">
        <v>47</v>
      </c>
      <c r="AG4" s="95"/>
      <c r="AH4" s="96"/>
      <c r="AI4" s="196"/>
      <c r="AK4" s="189"/>
      <c r="AL4" s="189"/>
      <c r="AM4" s="189"/>
    </row>
    <row r="5" spans="1:39" ht="12.6" thickBot="1">
      <c r="A5" s="203"/>
      <c r="B5" s="204" t="s">
        <v>60</v>
      </c>
      <c r="C5" s="205">
        <f>SUM('SW Bike:MTB Cross Bike'!N5)</f>
        <v>222650</v>
      </c>
      <c r="D5" s="205">
        <f>SUM('SW Bike:MTB Cross Bike'!R5)</f>
        <v>0</v>
      </c>
      <c r="E5" s="205">
        <f>SUM('SW Bike:MTB Cross Bike'!V5)</f>
        <v>0</v>
      </c>
      <c r="F5" s="205">
        <f>SUM(C5:E5)</f>
        <v>222650</v>
      </c>
      <c r="G5" s="205">
        <f>SUM('SW Bike:MTB Cross Bike'!Z5)</f>
        <v>83220</v>
      </c>
      <c r="H5" s="205">
        <f>SUM('SW Bike:MTB Cross Bike'!AD5)</f>
        <v>0</v>
      </c>
      <c r="I5" s="205">
        <f>SUM('SW Bike:MTB Cross Bike'!AH5)</f>
        <v>83220</v>
      </c>
      <c r="J5" s="205">
        <f>SUM(G5:I5)</f>
        <v>166440</v>
      </c>
      <c r="K5" s="206">
        <f t="shared" si="2"/>
        <v>389090</v>
      </c>
      <c r="L5" s="207"/>
      <c r="M5" s="208">
        <f>SUM(M7:M117)</f>
        <v>0</v>
      </c>
      <c r="N5" s="209">
        <f>SUM(N7:N117)</f>
        <v>0</v>
      </c>
      <c r="O5" s="210"/>
      <c r="P5" s="207"/>
      <c r="Q5" s="208">
        <f>SUM(Q7:Q117)</f>
        <v>0</v>
      </c>
      <c r="R5" s="209">
        <f>SUM(R7:R117)</f>
        <v>0</v>
      </c>
      <c r="S5" s="210"/>
      <c r="T5" s="207"/>
      <c r="U5" s="208">
        <f>SUM(U7:U117)</f>
        <v>0</v>
      </c>
      <c r="V5" s="209">
        <f>SUM(V7:V117)</f>
        <v>0</v>
      </c>
      <c r="W5" s="210"/>
      <c r="X5" s="203"/>
      <c r="Y5" s="208">
        <f>SUM(Y7:Y117)</f>
        <v>0</v>
      </c>
      <c r="Z5" s="209">
        <f>SUM(Z7:Z117)</f>
        <v>0</v>
      </c>
      <c r="AA5" s="203"/>
      <c r="AB5" s="207"/>
      <c r="AC5" s="208">
        <f>SUM(AC7:AC117)</f>
        <v>0</v>
      </c>
      <c r="AD5" s="209">
        <f>SUM(AD7:AD117)</f>
        <v>0</v>
      </c>
      <c r="AE5" s="210"/>
      <c r="AF5" s="207"/>
      <c r="AG5" s="208">
        <f>SUM(AG7:AG117)</f>
        <v>0</v>
      </c>
      <c r="AH5" s="209">
        <f>SUM(AH7:AH117)</f>
        <v>0</v>
      </c>
      <c r="AI5" s="210"/>
    </row>
    <row r="6" spans="1:39" s="100" customFormat="1" ht="24">
      <c r="A6" s="198" t="s">
        <v>61</v>
      </c>
      <c r="B6" s="199" t="s">
        <v>62</v>
      </c>
      <c r="C6" s="254" t="s">
        <v>63</v>
      </c>
      <c r="D6" s="255"/>
      <c r="E6" s="254" t="s">
        <v>64</v>
      </c>
      <c r="F6" s="256"/>
      <c r="G6" s="256"/>
      <c r="H6" s="256"/>
      <c r="I6" s="200" t="s">
        <v>65</v>
      </c>
      <c r="J6" s="201" t="s">
        <v>66</v>
      </c>
      <c r="K6" s="202" t="s">
        <v>67</v>
      </c>
      <c r="L6" s="220" t="s">
        <v>68</v>
      </c>
      <c r="M6" s="194" t="s">
        <v>69</v>
      </c>
      <c r="N6" s="195" t="s">
        <v>70</v>
      </c>
      <c r="O6" s="194" t="s">
        <v>71</v>
      </c>
      <c r="P6" s="194" t="s">
        <v>68</v>
      </c>
      <c r="Q6" s="194" t="s">
        <v>69</v>
      </c>
      <c r="R6" s="195" t="s">
        <v>70</v>
      </c>
      <c r="S6" s="194" t="s">
        <v>71</v>
      </c>
      <c r="T6" s="194" t="s">
        <v>68</v>
      </c>
      <c r="U6" s="194" t="s">
        <v>69</v>
      </c>
      <c r="V6" s="195" t="s">
        <v>70</v>
      </c>
      <c r="W6" s="197" t="s">
        <v>71</v>
      </c>
      <c r="X6" s="194" t="s">
        <v>68</v>
      </c>
      <c r="Y6" s="194" t="s">
        <v>69</v>
      </c>
      <c r="Z6" s="195" t="s">
        <v>70</v>
      </c>
      <c r="AA6" s="194" t="s">
        <v>71</v>
      </c>
      <c r="AB6" s="194" t="s">
        <v>68</v>
      </c>
      <c r="AC6" s="194" t="s">
        <v>69</v>
      </c>
      <c r="AD6" s="195" t="s">
        <v>70</v>
      </c>
      <c r="AE6" s="194" t="s">
        <v>71</v>
      </c>
      <c r="AF6" s="194" t="s">
        <v>68</v>
      </c>
      <c r="AG6" s="194" t="s">
        <v>69</v>
      </c>
      <c r="AH6" s="195" t="s">
        <v>70</v>
      </c>
      <c r="AI6" s="197" t="s">
        <v>71</v>
      </c>
      <c r="AJ6" s="99" t="s">
        <v>49</v>
      </c>
      <c r="AK6" s="191"/>
      <c r="AL6" s="193" t="s">
        <v>72</v>
      </c>
      <c r="AM6" s="191"/>
    </row>
    <row r="7" spans="1:39" s="114" customFormat="1" ht="15" customHeight="1">
      <c r="A7" s="101" t="s">
        <v>73</v>
      </c>
      <c r="B7" s="102" t="s">
        <v>74</v>
      </c>
      <c r="C7" s="103" t="s">
        <v>75</v>
      </c>
      <c r="D7" s="104"/>
      <c r="E7" s="105" t="s">
        <v>76</v>
      </c>
      <c r="F7" s="106"/>
      <c r="G7" s="106"/>
      <c r="H7" s="104"/>
      <c r="I7" s="107">
        <v>49</v>
      </c>
      <c r="J7" s="108">
        <v>870000</v>
      </c>
      <c r="K7" s="109"/>
      <c r="L7" s="221" t="s">
        <v>77</v>
      </c>
      <c r="M7" s="1"/>
      <c r="N7" s="111" t="str">
        <f t="shared" ref="N7:N68" si="3">IF(M7="","",$J7*$A$4*M7)</f>
        <v/>
      </c>
      <c r="O7" s="13"/>
      <c r="P7" s="110" t="s">
        <v>77</v>
      </c>
      <c r="Q7" s="1"/>
      <c r="R7" s="111" t="str">
        <f t="shared" ref="R7:R68" si="4">IF(Q7="","",$J7*$A$4*Q7)</f>
        <v/>
      </c>
      <c r="S7" s="13"/>
      <c r="T7" s="110" t="s">
        <v>77</v>
      </c>
      <c r="U7" s="1"/>
      <c r="V7" s="111" t="str">
        <f t="shared" ref="V7:V68" si="5">IF(U7="","",$J7*$A$4*U7)</f>
        <v/>
      </c>
      <c r="W7" s="13"/>
      <c r="X7" s="110" t="s">
        <v>77</v>
      </c>
      <c r="Y7" s="1"/>
      <c r="Z7" s="111" t="str">
        <f>IF(Y7="","",$J7*$A$4*Y7)</f>
        <v/>
      </c>
      <c r="AA7" s="13"/>
      <c r="AB7" s="110" t="s">
        <v>77</v>
      </c>
      <c r="AC7" s="1"/>
      <c r="AD7" s="111" t="str">
        <f t="shared" ref="AD7:AD64" si="6">IF(AC7="","",$J7*$A$4*AC7)</f>
        <v/>
      </c>
      <c r="AE7" s="13"/>
      <c r="AF7" s="110" t="s">
        <v>77</v>
      </c>
      <c r="AG7" s="1"/>
      <c r="AH7" s="111" t="str">
        <f t="shared" ref="AH7:AH68" si="7">IF(AG7="","",$J7*$A$4*AG7)</f>
        <v/>
      </c>
      <c r="AI7" s="13"/>
      <c r="AJ7" s="113">
        <f>SUM(M7,Q7,U7,Y7,AC7,AG7)</f>
        <v>0</v>
      </c>
      <c r="AK7" s="192" t="str">
        <f>ご契約内容!$C$2</f>
        <v>エースサイクル</v>
      </c>
      <c r="AL7" s="192">
        <f t="shared" ref="AL7:AL61" si="8">IF(LEFT(A7,1)="9",1,0)</f>
        <v>1</v>
      </c>
      <c r="AM7" s="192">
        <f>SUM(M7,Q7,U7,Y7,AC7,AG7)</f>
        <v>0</v>
      </c>
    </row>
    <row r="8" spans="1:39" s="114" customFormat="1" ht="15" customHeight="1">
      <c r="A8" s="101" t="s">
        <v>78</v>
      </c>
      <c r="B8" s="102" t="s">
        <v>74</v>
      </c>
      <c r="C8" s="103" t="s">
        <v>75</v>
      </c>
      <c r="D8" s="104"/>
      <c r="E8" s="105" t="s">
        <v>76</v>
      </c>
      <c r="F8" s="106"/>
      <c r="G8" s="106"/>
      <c r="H8" s="104"/>
      <c r="I8" s="107">
        <v>52</v>
      </c>
      <c r="J8" s="108">
        <v>870000</v>
      </c>
      <c r="K8" s="109"/>
      <c r="L8" s="221" t="s">
        <v>77</v>
      </c>
      <c r="M8" s="1"/>
      <c r="N8" s="111" t="str">
        <f t="shared" si="3"/>
        <v/>
      </c>
      <c r="O8" s="13"/>
      <c r="P8" s="110" t="s">
        <v>77</v>
      </c>
      <c r="Q8" s="1"/>
      <c r="R8" s="111" t="str">
        <f t="shared" si="4"/>
        <v/>
      </c>
      <c r="S8" s="13"/>
      <c r="T8" s="110" t="s">
        <v>77</v>
      </c>
      <c r="U8" s="1"/>
      <c r="V8" s="111" t="str">
        <f t="shared" si="5"/>
        <v/>
      </c>
      <c r="W8" s="13"/>
      <c r="X8" s="110" t="s">
        <v>77</v>
      </c>
      <c r="Y8" s="1"/>
      <c r="Z8" s="111" t="str">
        <f t="shared" ref="Z8:Z68" si="9">IF(Y8="","",$J8*$A$4*Y8)</f>
        <v/>
      </c>
      <c r="AA8" s="13"/>
      <c r="AB8" s="110" t="s">
        <v>77</v>
      </c>
      <c r="AC8" s="1"/>
      <c r="AD8" s="111" t="str">
        <f t="shared" si="6"/>
        <v/>
      </c>
      <c r="AE8" s="13"/>
      <c r="AF8" s="110" t="s">
        <v>77</v>
      </c>
      <c r="AG8" s="1"/>
      <c r="AH8" s="111" t="str">
        <f t="shared" si="7"/>
        <v/>
      </c>
      <c r="AI8" s="13"/>
      <c r="AJ8" s="113">
        <f t="shared" ref="AJ8:AJ65" si="10">SUM(M8,Q8,U8,Y8,AC8,AG8)</f>
        <v>0</v>
      </c>
      <c r="AK8" s="192" t="str">
        <f>ご契約内容!$C$2</f>
        <v>エースサイクル</v>
      </c>
      <c r="AL8" s="192">
        <f t="shared" si="8"/>
        <v>1</v>
      </c>
      <c r="AM8" s="192">
        <f t="shared" ref="AM8:AM61" si="11">SUM(M8,Q8,U8,Y8,AC8,AG8)</f>
        <v>0</v>
      </c>
    </row>
    <row r="9" spans="1:39" s="114" customFormat="1" ht="15" customHeight="1">
      <c r="A9" s="101" t="s">
        <v>79</v>
      </c>
      <c r="B9" s="102" t="s">
        <v>74</v>
      </c>
      <c r="C9" s="103" t="s">
        <v>75</v>
      </c>
      <c r="D9" s="104"/>
      <c r="E9" s="105" t="s">
        <v>76</v>
      </c>
      <c r="F9" s="106"/>
      <c r="G9" s="106"/>
      <c r="H9" s="104"/>
      <c r="I9" s="107">
        <v>54</v>
      </c>
      <c r="J9" s="108">
        <v>870000</v>
      </c>
      <c r="K9" s="109"/>
      <c r="L9" s="221" t="s">
        <v>77</v>
      </c>
      <c r="M9" s="1"/>
      <c r="N9" s="111" t="str">
        <f t="shared" si="3"/>
        <v/>
      </c>
      <c r="O9" s="13"/>
      <c r="P9" s="110" t="s">
        <v>77</v>
      </c>
      <c r="Q9" s="1"/>
      <c r="R9" s="111" t="str">
        <f t="shared" si="4"/>
        <v/>
      </c>
      <c r="S9" s="13"/>
      <c r="T9" s="110" t="s">
        <v>77</v>
      </c>
      <c r="U9" s="1"/>
      <c r="V9" s="111" t="str">
        <f t="shared" si="5"/>
        <v/>
      </c>
      <c r="W9" s="13"/>
      <c r="X9" s="110" t="s">
        <v>77</v>
      </c>
      <c r="Y9" s="1"/>
      <c r="Z9" s="111" t="str">
        <f t="shared" si="9"/>
        <v/>
      </c>
      <c r="AA9" s="13"/>
      <c r="AB9" s="110" t="s">
        <v>77</v>
      </c>
      <c r="AC9" s="1"/>
      <c r="AD9" s="111" t="str">
        <f t="shared" si="6"/>
        <v/>
      </c>
      <c r="AE9" s="13"/>
      <c r="AF9" s="110" t="s">
        <v>77</v>
      </c>
      <c r="AG9" s="1"/>
      <c r="AH9" s="111" t="str">
        <f t="shared" si="7"/>
        <v/>
      </c>
      <c r="AI9" s="13"/>
      <c r="AJ9" s="113">
        <f t="shared" si="10"/>
        <v>0</v>
      </c>
      <c r="AK9" s="192" t="str">
        <f>ご契約内容!$C$2</f>
        <v>エースサイクル</v>
      </c>
      <c r="AL9" s="192">
        <f t="shared" si="8"/>
        <v>1</v>
      </c>
      <c r="AM9" s="192">
        <f t="shared" si="11"/>
        <v>0</v>
      </c>
    </row>
    <row r="10" spans="1:39" s="114" customFormat="1" ht="15" customHeight="1">
      <c r="A10" s="101" t="s">
        <v>80</v>
      </c>
      <c r="B10" s="102" t="s">
        <v>74</v>
      </c>
      <c r="C10" s="103" t="s">
        <v>75</v>
      </c>
      <c r="D10" s="104"/>
      <c r="E10" s="105" t="s">
        <v>76</v>
      </c>
      <c r="F10" s="106"/>
      <c r="G10" s="106"/>
      <c r="H10" s="104"/>
      <c r="I10" s="107">
        <v>56</v>
      </c>
      <c r="J10" s="108">
        <v>870000</v>
      </c>
      <c r="K10" s="109"/>
      <c r="L10" s="221" t="s">
        <v>77</v>
      </c>
      <c r="M10" s="1"/>
      <c r="N10" s="111" t="str">
        <f t="shared" si="3"/>
        <v/>
      </c>
      <c r="O10" s="13"/>
      <c r="P10" s="110" t="s">
        <v>77</v>
      </c>
      <c r="Q10" s="1"/>
      <c r="R10" s="111" t="str">
        <f t="shared" si="4"/>
        <v/>
      </c>
      <c r="S10" s="13"/>
      <c r="T10" s="110" t="s">
        <v>77</v>
      </c>
      <c r="U10" s="1"/>
      <c r="V10" s="111" t="str">
        <f t="shared" si="5"/>
        <v/>
      </c>
      <c r="W10" s="13"/>
      <c r="X10" s="110" t="s">
        <v>77</v>
      </c>
      <c r="Y10" s="1"/>
      <c r="Z10" s="111" t="str">
        <f t="shared" si="9"/>
        <v/>
      </c>
      <c r="AA10" s="13"/>
      <c r="AB10" s="110" t="s">
        <v>77</v>
      </c>
      <c r="AC10" s="1"/>
      <c r="AD10" s="111" t="str">
        <f t="shared" si="6"/>
        <v/>
      </c>
      <c r="AE10" s="13"/>
      <c r="AF10" s="110" t="s">
        <v>77</v>
      </c>
      <c r="AG10" s="1"/>
      <c r="AH10" s="111" t="str">
        <f t="shared" si="7"/>
        <v/>
      </c>
      <c r="AI10" s="13"/>
      <c r="AJ10" s="113">
        <f t="shared" si="10"/>
        <v>0</v>
      </c>
      <c r="AK10" s="192" t="str">
        <f>ご契約内容!$C$2</f>
        <v>エースサイクル</v>
      </c>
      <c r="AL10" s="192">
        <f t="shared" si="8"/>
        <v>1</v>
      </c>
      <c r="AM10" s="192">
        <f t="shared" si="11"/>
        <v>0</v>
      </c>
    </row>
    <row r="11" spans="1:39" s="114" customFormat="1" ht="15" customHeight="1">
      <c r="A11" s="101" t="s">
        <v>81</v>
      </c>
      <c r="B11" s="102" t="s">
        <v>74</v>
      </c>
      <c r="C11" s="103" t="s">
        <v>82</v>
      </c>
      <c r="D11" s="104"/>
      <c r="E11" s="105" t="s">
        <v>76</v>
      </c>
      <c r="F11" s="106"/>
      <c r="G11" s="106"/>
      <c r="H11" s="104"/>
      <c r="I11" s="107">
        <v>49</v>
      </c>
      <c r="J11" s="108">
        <v>380000</v>
      </c>
      <c r="K11" s="109"/>
      <c r="L11" s="221" t="s">
        <v>77</v>
      </c>
      <c r="M11" s="1"/>
      <c r="N11" s="111" t="str">
        <f t="shared" si="3"/>
        <v/>
      </c>
      <c r="O11" s="13"/>
      <c r="P11" s="110" t="s">
        <v>77</v>
      </c>
      <c r="Q11" s="1"/>
      <c r="R11" s="111" t="str">
        <f t="shared" si="4"/>
        <v/>
      </c>
      <c r="S11" s="13"/>
      <c r="T11" s="110" t="s">
        <v>77</v>
      </c>
      <c r="U11" s="1"/>
      <c r="V11" s="111" t="str">
        <f t="shared" si="5"/>
        <v/>
      </c>
      <c r="W11" s="13"/>
      <c r="X11" s="110" t="s">
        <v>77</v>
      </c>
      <c r="Y11" s="1"/>
      <c r="Z11" s="111" t="str">
        <f t="shared" si="9"/>
        <v/>
      </c>
      <c r="AA11" s="13"/>
      <c r="AB11" s="110" t="s">
        <v>77</v>
      </c>
      <c r="AC11" s="1"/>
      <c r="AD11" s="111" t="str">
        <f t="shared" si="6"/>
        <v/>
      </c>
      <c r="AE11" s="13"/>
      <c r="AF11" s="110" t="s">
        <v>77</v>
      </c>
      <c r="AG11" s="1"/>
      <c r="AH11" s="111" t="str">
        <f t="shared" si="7"/>
        <v/>
      </c>
      <c r="AI11" s="13"/>
      <c r="AJ11" s="113">
        <f t="shared" si="10"/>
        <v>0</v>
      </c>
      <c r="AK11" s="192" t="str">
        <f>ご契約内容!$C$2</f>
        <v>エースサイクル</v>
      </c>
      <c r="AL11" s="192">
        <f t="shared" si="8"/>
        <v>0</v>
      </c>
      <c r="AM11" s="192">
        <f t="shared" si="11"/>
        <v>0</v>
      </c>
    </row>
    <row r="12" spans="1:39" s="114" customFormat="1" ht="15" customHeight="1">
      <c r="A12" s="101" t="s">
        <v>83</v>
      </c>
      <c r="B12" s="102" t="s">
        <v>74</v>
      </c>
      <c r="C12" s="103" t="s">
        <v>82</v>
      </c>
      <c r="D12" s="104"/>
      <c r="E12" s="105" t="s">
        <v>76</v>
      </c>
      <c r="F12" s="106"/>
      <c r="G12" s="106"/>
      <c r="H12" s="104"/>
      <c r="I12" s="107">
        <v>52</v>
      </c>
      <c r="J12" s="108">
        <v>380000</v>
      </c>
      <c r="K12" s="109"/>
      <c r="L12" s="221" t="s">
        <v>77</v>
      </c>
      <c r="M12" s="1"/>
      <c r="N12" s="111" t="str">
        <f t="shared" si="3"/>
        <v/>
      </c>
      <c r="O12" s="13"/>
      <c r="P12" s="110" t="s">
        <v>77</v>
      </c>
      <c r="Q12" s="1"/>
      <c r="R12" s="111" t="str">
        <f t="shared" si="4"/>
        <v/>
      </c>
      <c r="S12" s="13"/>
      <c r="T12" s="110" t="s">
        <v>77</v>
      </c>
      <c r="U12" s="1"/>
      <c r="V12" s="111" t="str">
        <f t="shared" si="5"/>
        <v/>
      </c>
      <c r="W12" s="13"/>
      <c r="X12" s="110" t="s">
        <v>77</v>
      </c>
      <c r="Y12" s="1"/>
      <c r="Z12" s="111" t="str">
        <f t="shared" si="9"/>
        <v/>
      </c>
      <c r="AA12" s="13"/>
      <c r="AB12" s="110" t="s">
        <v>77</v>
      </c>
      <c r="AC12" s="1"/>
      <c r="AD12" s="111" t="str">
        <f t="shared" si="6"/>
        <v/>
      </c>
      <c r="AE12" s="13"/>
      <c r="AF12" s="110" t="s">
        <v>77</v>
      </c>
      <c r="AG12" s="1"/>
      <c r="AH12" s="111" t="str">
        <f t="shared" si="7"/>
        <v/>
      </c>
      <c r="AI12" s="13"/>
      <c r="AJ12" s="113">
        <f t="shared" si="10"/>
        <v>0</v>
      </c>
      <c r="AK12" s="192" t="str">
        <f>ご契約内容!$C$2</f>
        <v>エースサイクル</v>
      </c>
      <c r="AL12" s="192">
        <f t="shared" si="8"/>
        <v>0</v>
      </c>
      <c r="AM12" s="192">
        <f t="shared" si="11"/>
        <v>0</v>
      </c>
    </row>
    <row r="13" spans="1:39" s="114" customFormat="1" ht="15" customHeight="1">
      <c r="A13" s="101" t="s">
        <v>84</v>
      </c>
      <c r="B13" s="102" t="s">
        <v>74</v>
      </c>
      <c r="C13" s="103" t="s">
        <v>82</v>
      </c>
      <c r="D13" s="104"/>
      <c r="E13" s="105" t="s">
        <v>76</v>
      </c>
      <c r="F13" s="106"/>
      <c r="G13" s="106"/>
      <c r="H13" s="104"/>
      <c r="I13" s="107">
        <v>54</v>
      </c>
      <c r="J13" s="108">
        <v>380000</v>
      </c>
      <c r="K13" s="109"/>
      <c r="L13" s="221" t="s">
        <v>77</v>
      </c>
      <c r="M13" s="1"/>
      <c r="N13" s="111" t="str">
        <f t="shared" si="3"/>
        <v/>
      </c>
      <c r="O13" s="13"/>
      <c r="P13" s="110" t="s">
        <v>77</v>
      </c>
      <c r="Q13" s="1"/>
      <c r="R13" s="111" t="str">
        <f t="shared" si="4"/>
        <v/>
      </c>
      <c r="S13" s="13"/>
      <c r="T13" s="110" t="s">
        <v>77</v>
      </c>
      <c r="U13" s="1"/>
      <c r="V13" s="111" t="str">
        <f t="shared" si="5"/>
        <v/>
      </c>
      <c r="W13" s="13"/>
      <c r="X13" s="110" t="s">
        <v>77</v>
      </c>
      <c r="Y13" s="1"/>
      <c r="Z13" s="111" t="str">
        <f t="shared" si="9"/>
        <v/>
      </c>
      <c r="AA13" s="13"/>
      <c r="AB13" s="110" t="s">
        <v>77</v>
      </c>
      <c r="AC13" s="1"/>
      <c r="AD13" s="111" t="str">
        <f t="shared" si="6"/>
        <v/>
      </c>
      <c r="AE13" s="13"/>
      <c r="AF13" s="110" t="s">
        <v>77</v>
      </c>
      <c r="AG13" s="1"/>
      <c r="AH13" s="111" t="str">
        <f t="shared" si="7"/>
        <v/>
      </c>
      <c r="AI13" s="13"/>
      <c r="AJ13" s="113">
        <f t="shared" si="10"/>
        <v>0</v>
      </c>
      <c r="AK13" s="192" t="str">
        <f>ご契約内容!$C$2</f>
        <v>エースサイクル</v>
      </c>
      <c r="AL13" s="192">
        <f t="shared" si="8"/>
        <v>0</v>
      </c>
      <c r="AM13" s="192">
        <f t="shared" si="11"/>
        <v>0</v>
      </c>
    </row>
    <row r="14" spans="1:39" s="114" customFormat="1" ht="15" customHeight="1">
      <c r="A14" s="101" t="s">
        <v>85</v>
      </c>
      <c r="B14" s="102" t="s">
        <v>74</v>
      </c>
      <c r="C14" s="103" t="s">
        <v>82</v>
      </c>
      <c r="D14" s="104"/>
      <c r="E14" s="105" t="s">
        <v>76</v>
      </c>
      <c r="F14" s="106"/>
      <c r="G14" s="106"/>
      <c r="H14" s="104"/>
      <c r="I14" s="107">
        <v>56</v>
      </c>
      <c r="J14" s="108">
        <v>380000</v>
      </c>
      <c r="K14" s="109"/>
      <c r="L14" s="221" t="s">
        <v>77</v>
      </c>
      <c r="M14" s="1"/>
      <c r="N14" s="111" t="str">
        <f t="shared" si="3"/>
        <v/>
      </c>
      <c r="O14" s="13"/>
      <c r="P14" s="110" t="s">
        <v>77</v>
      </c>
      <c r="Q14" s="1"/>
      <c r="R14" s="111" t="str">
        <f t="shared" si="4"/>
        <v/>
      </c>
      <c r="S14" s="13"/>
      <c r="T14" s="110" t="s">
        <v>77</v>
      </c>
      <c r="U14" s="1"/>
      <c r="V14" s="111" t="str">
        <f t="shared" si="5"/>
        <v/>
      </c>
      <c r="W14" s="13"/>
      <c r="X14" s="110" t="s">
        <v>77</v>
      </c>
      <c r="Y14" s="1"/>
      <c r="Z14" s="111" t="str">
        <f t="shared" si="9"/>
        <v/>
      </c>
      <c r="AA14" s="13"/>
      <c r="AB14" s="110" t="s">
        <v>77</v>
      </c>
      <c r="AC14" s="1"/>
      <c r="AD14" s="111" t="str">
        <f t="shared" si="6"/>
        <v/>
      </c>
      <c r="AE14" s="13"/>
      <c r="AF14" s="110" t="s">
        <v>77</v>
      </c>
      <c r="AG14" s="1"/>
      <c r="AH14" s="111" t="str">
        <f t="shared" si="7"/>
        <v/>
      </c>
      <c r="AI14" s="13"/>
      <c r="AJ14" s="113">
        <f t="shared" si="10"/>
        <v>0</v>
      </c>
      <c r="AK14" s="192" t="str">
        <f>ご契約内容!$C$2</f>
        <v>エースサイクル</v>
      </c>
      <c r="AL14" s="192">
        <f t="shared" si="8"/>
        <v>0</v>
      </c>
      <c r="AM14" s="192">
        <f t="shared" si="11"/>
        <v>0</v>
      </c>
    </row>
    <row r="15" spans="1:39" s="114" customFormat="1" ht="15" customHeight="1">
      <c r="A15" s="101" t="s">
        <v>86</v>
      </c>
      <c r="B15" s="102" t="s">
        <v>87</v>
      </c>
      <c r="C15" s="103" t="s">
        <v>75</v>
      </c>
      <c r="D15" s="104"/>
      <c r="E15" s="105" t="s">
        <v>88</v>
      </c>
      <c r="F15" s="106"/>
      <c r="G15" s="106"/>
      <c r="H15" s="104"/>
      <c r="I15" s="107" t="s">
        <v>89</v>
      </c>
      <c r="J15" s="108">
        <v>750000</v>
      </c>
      <c r="K15" s="109"/>
      <c r="L15" s="221" t="s">
        <v>77</v>
      </c>
      <c r="M15" s="1"/>
      <c r="N15" s="111" t="str">
        <f t="shared" ref="N15:N18" si="12">IF(M15="","",$J15*$A$4*M15)</f>
        <v/>
      </c>
      <c r="O15" s="13"/>
      <c r="P15" s="110" t="s">
        <v>77</v>
      </c>
      <c r="Q15" s="1"/>
      <c r="R15" s="111" t="str">
        <f t="shared" ref="R15:R18" si="13">IF(Q15="","",$J15*$A$4*Q15)</f>
        <v/>
      </c>
      <c r="S15" s="13"/>
      <c r="T15" s="110" t="s">
        <v>77</v>
      </c>
      <c r="U15" s="1"/>
      <c r="V15" s="111" t="str">
        <f t="shared" ref="V15:V18" si="14">IF(U15="","",$J15*$A$4*U15)</f>
        <v/>
      </c>
      <c r="W15" s="13"/>
      <c r="X15" s="110" t="s">
        <v>77</v>
      </c>
      <c r="Y15" s="1"/>
      <c r="Z15" s="111" t="str">
        <f t="shared" ref="Z15:Z18" si="15">IF(Y15="","",$J15*$A$4*Y15)</f>
        <v/>
      </c>
      <c r="AA15" s="13"/>
      <c r="AB15" s="110" t="s">
        <v>77</v>
      </c>
      <c r="AC15" s="1"/>
      <c r="AD15" s="111" t="str">
        <f t="shared" ref="AD15:AD18" si="16">IF(AC15="","",$J15*$A$4*AC15)</f>
        <v/>
      </c>
      <c r="AE15" s="13"/>
      <c r="AF15" s="110" t="s">
        <v>77</v>
      </c>
      <c r="AG15" s="1"/>
      <c r="AH15" s="111" t="str">
        <f t="shared" ref="AH15:AH18" si="17">IF(AG15="","",$J15*$A$4*AG15)</f>
        <v/>
      </c>
      <c r="AI15" s="13"/>
      <c r="AJ15" s="113">
        <f t="shared" ref="AJ15:AJ18" si="18">SUM(M15,Q15,U15,Y15,AC15,AG15)</f>
        <v>0</v>
      </c>
      <c r="AK15" s="192" t="str">
        <f>ご契約内容!$C$2</f>
        <v>エースサイクル</v>
      </c>
      <c r="AL15" s="192">
        <f t="shared" si="8"/>
        <v>1</v>
      </c>
      <c r="AM15" s="192">
        <f t="shared" si="11"/>
        <v>0</v>
      </c>
    </row>
    <row r="16" spans="1:39" s="114" customFormat="1" ht="15" customHeight="1">
      <c r="A16" s="101" t="s">
        <v>90</v>
      </c>
      <c r="B16" s="102" t="s">
        <v>87</v>
      </c>
      <c r="C16" s="103" t="s">
        <v>75</v>
      </c>
      <c r="D16" s="104"/>
      <c r="E16" s="105" t="s">
        <v>88</v>
      </c>
      <c r="F16" s="106"/>
      <c r="G16" s="106"/>
      <c r="H16" s="104"/>
      <c r="I16" s="107" t="s">
        <v>91</v>
      </c>
      <c r="J16" s="108">
        <v>750000</v>
      </c>
      <c r="K16" s="109"/>
      <c r="L16" s="221" t="s">
        <v>77</v>
      </c>
      <c r="M16" s="1"/>
      <c r="N16" s="111" t="str">
        <f t="shared" si="12"/>
        <v/>
      </c>
      <c r="O16" s="13"/>
      <c r="P16" s="110" t="s">
        <v>77</v>
      </c>
      <c r="Q16" s="1"/>
      <c r="R16" s="111" t="str">
        <f t="shared" si="13"/>
        <v/>
      </c>
      <c r="S16" s="13"/>
      <c r="T16" s="110" t="s">
        <v>77</v>
      </c>
      <c r="U16" s="1"/>
      <c r="V16" s="111" t="str">
        <f t="shared" si="14"/>
        <v/>
      </c>
      <c r="W16" s="13"/>
      <c r="X16" s="110" t="s">
        <v>77</v>
      </c>
      <c r="Y16" s="1"/>
      <c r="Z16" s="111" t="str">
        <f t="shared" si="15"/>
        <v/>
      </c>
      <c r="AA16" s="13"/>
      <c r="AB16" s="110" t="s">
        <v>77</v>
      </c>
      <c r="AC16" s="1"/>
      <c r="AD16" s="111" t="str">
        <f t="shared" si="16"/>
        <v/>
      </c>
      <c r="AE16" s="13"/>
      <c r="AF16" s="110" t="s">
        <v>77</v>
      </c>
      <c r="AG16" s="1"/>
      <c r="AH16" s="111" t="str">
        <f t="shared" si="17"/>
        <v/>
      </c>
      <c r="AI16" s="13"/>
      <c r="AJ16" s="113">
        <f t="shared" si="18"/>
        <v>0</v>
      </c>
      <c r="AK16" s="192" t="str">
        <f>ご契約内容!$C$2</f>
        <v>エースサイクル</v>
      </c>
      <c r="AL16" s="192">
        <f t="shared" si="8"/>
        <v>1</v>
      </c>
      <c r="AM16" s="192">
        <f t="shared" si="11"/>
        <v>0</v>
      </c>
    </row>
    <row r="17" spans="1:39" s="114" customFormat="1" ht="15" customHeight="1">
      <c r="A17" s="101" t="s">
        <v>92</v>
      </c>
      <c r="B17" s="102" t="s">
        <v>87</v>
      </c>
      <c r="C17" s="103" t="s">
        <v>75</v>
      </c>
      <c r="D17" s="104"/>
      <c r="E17" s="105" t="s">
        <v>88</v>
      </c>
      <c r="F17" s="106"/>
      <c r="G17" s="106"/>
      <c r="H17" s="104"/>
      <c r="I17" s="107" t="s">
        <v>93</v>
      </c>
      <c r="J17" s="108">
        <v>750000</v>
      </c>
      <c r="K17" s="109"/>
      <c r="L17" s="221" t="s">
        <v>77</v>
      </c>
      <c r="M17" s="1"/>
      <c r="N17" s="111" t="str">
        <f t="shared" si="12"/>
        <v/>
      </c>
      <c r="O17" s="13"/>
      <c r="P17" s="110" t="s">
        <v>77</v>
      </c>
      <c r="Q17" s="1"/>
      <c r="R17" s="111" t="str">
        <f t="shared" si="13"/>
        <v/>
      </c>
      <c r="S17" s="13"/>
      <c r="T17" s="110" t="s">
        <v>77</v>
      </c>
      <c r="U17" s="1"/>
      <c r="V17" s="111" t="str">
        <f t="shared" si="14"/>
        <v/>
      </c>
      <c r="W17" s="13"/>
      <c r="X17" s="110" t="s">
        <v>77</v>
      </c>
      <c r="Y17" s="1"/>
      <c r="Z17" s="111" t="str">
        <f t="shared" si="15"/>
        <v/>
      </c>
      <c r="AA17" s="13"/>
      <c r="AB17" s="110" t="s">
        <v>77</v>
      </c>
      <c r="AC17" s="1"/>
      <c r="AD17" s="111" t="str">
        <f t="shared" si="16"/>
        <v/>
      </c>
      <c r="AE17" s="13"/>
      <c r="AF17" s="110" t="s">
        <v>77</v>
      </c>
      <c r="AG17" s="1"/>
      <c r="AH17" s="111" t="str">
        <f t="shared" si="17"/>
        <v/>
      </c>
      <c r="AI17" s="13"/>
      <c r="AJ17" s="113">
        <f t="shared" si="18"/>
        <v>0</v>
      </c>
      <c r="AK17" s="192" t="str">
        <f>ご契約内容!$C$2</f>
        <v>エースサイクル</v>
      </c>
      <c r="AL17" s="192">
        <f t="shared" si="8"/>
        <v>1</v>
      </c>
      <c r="AM17" s="192">
        <f t="shared" si="11"/>
        <v>0</v>
      </c>
    </row>
    <row r="18" spans="1:39" s="114" customFormat="1" ht="15" customHeight="1">
      <c r="A18" s="101" t="s">
        <v>94</v>
      </c>
      <c r="B18" s="102" t="s">
        <v>87</v>
      </c>
      <c r="C18" s="103" t="s">
        <v>75</v>
      </c>
      <c r="D18" s="104"/>
      <c r="E18" s="105" t="s">
        <v>88</v>
      </c>
      <c r="F18" s="106"/>
      <c r="G18" s="106"/>
      <c r="H18" s="104"/>
      <c r="I18" s="107" t="s">
        <v>95</v>
      </c>
      <c r="J18" s="108">
        <v>750000</v>
      </c>
      <c r="K18" s="109"/>
      <c r="L18" s="221" t="s">
        <v>77</v>
      </c>
      <c r="M18" s="1"/>
      <c r="N18" s="111" t="str">
        <f t="shared" si="12"/>
        <v/>
      </c>
      <c r="O18" s="13"/>
      <c r="P18" s="110" t="s">
        <v>77</v>
      </c>
      <c r="Q18" s="1"/>
      <c r="R18" s="111" t="str">
        <f t="shared" si="13"/>
        <v/>
      </c>
      <c r="S18" s="13"/>
      <c r="T18" s="110" t="s">
        <v>77</v>
      </c>
      <c r="U18" s="1"/>
      <c r="V18" s="111" t="str">
        <f t="shared" si="14"/>
        <v/>
      </c>
      <c r="W18" s="13"/>
      <c r="X18" s="110" t="s">
        <v>77</v>
      </c>
      <c r="Y18" s="1"/>
      <c r="Z18" s="111" t="str">
        <f t="shared" si="15"/>
        <v/>
      </c>
      <c r="AA18" s="13"/>
      <c r="AB18" s="110" t="s">
        <v>77</v>
      </c>
      <c r="AC18" s="1"/>
      <c r="AD18" s="111" t="str">
        <f t="shared" si="16"/>
        <v/>
      </c>
      <c r="AE18" s="13"/>
      <c r="AF18" s="110" t="s">
        <v>77</v>
      </c>
      <c r="AG18" s="1"/>
      <c r="AH18" s="111" t="str">
        <f t="shared" si="17"/>
        <v/>
      </c>
      <c r="AI18" s="13"/>
      <c r="AJ18" s="113">
        <f t="shared" si="18"/>
        <v>0</v>
      </c>
      <c r="AK18" s="192" t="str">
        <f>ご契約内容!$C$2</f>
        <v>エースサイクル</v>
      </c>
      <c r="AL18" s="192">
        <f t="shared" si="8"/>
        <v>1</v>
      </c>
      <c r="AM18" s="192">
        <f t="shared" si="11"/>
        <v>0</v>
      </c>
    </row>
    <row r="19" spans="1:39" s="114" customFormat="1" ht="15" customHeight="1">
      <c r="A19" s="101" t="s">
        <v>96</v>
      </c>
      <c r="B19" s="102" t="s">
        <v>87</v>
      </c>
      <c r="C19" s="103" t="s">
        <v>75</v>
      </c>
      <c r="D19" s="104"/>
      <c r="E19" s="257" t="s">
        <v>97</v>
      </c>
      <c r="F19" s="258"/>
      <c r="G19" s="258"/>
      <c r="H19" s="259"/>
      <c r="I19" s="107">
        <v>52</v>
      </c>
      <c r="J19" s="108">
        <v>750000</v>
      </c>
      <c r="K19" s="109"/>
      <c r="L19" s="221" t="s">
        <v>98</v>
      </c>
      <c r="M19" s="1"/>
      <c r="N19" s="111" t="str">
        <f t="shared" si="3"/>
        <v/>
      </c>
      <c r="O19" s="13"/>
      <c r="P19" s="110" t="s">
        <v>98</v>
      </c>
      <c r="Q19" s="1"/>
      <c r="R19" s="111" t="str">
        <f t="shared" si="4"/>
        <v/>
      </c>
      <c r="S19" s="13"/>
      <c r="T19" s="110" t="s">
        <v>98</v>
      </c>
      <c r="U19" s="1"/>
      <c r="V19" s="111" t="str">
        <f t="shared" si="5"/>
        <v/>
      </c>
      <c r="W19" s="13"/>
      <c r="X19" s="110" t="s">
        <v>98</v>
      </c>
      <c r="Y19" s="1"/>
      <c r="Z19" s="111" t="str">
        <f t="shared" si="9"/>
        <v/>
      </c>
      <c r="AA19" s="13"/>
      <c r="AB19" s="110" t="s">
        <v>98</v>
      </c>
      <c r="AC19" s="1"/>
      <c r="AD19" s="111" t="str">
        <f t="shared" si="6"/>
        <v/>
      </c>
      <c r="AE19" s="13"/>
      <c r="AF19" s="110" t="s">
        <v>98</v>
      </c>
      <c r="AG19" s="1"/>
      <c r="AH19" s="111" t="str">
        <f t="shared" si="7"/>
        <v/>
      </c>
      <c r="AI19" s="13"/>
      <c r="AJ19" s="113">
        <f t="shared" si="10"/>
        <v>0</v>
      </c>
      <c r="AK19" s="192" t="str">
        <f>ご契約内容!$C$2</f>
        <v>エースサイクル</v>
      </c>
      <c r="AL19" s="192">
        <f t="shared" si="8"/>
        <v>1</v>
      </c>
      <c r="AM19" s="192">
        <f t="shared" si="11"/>
        <v>0</v>
      </c>
    </row>
    <row r="20" spans="1:39" s="114" customFormat="1" ht="15" customHeight="1">
      <c r="A20" s="101" t="s">
        <v>99</v>
      </c>
      <c r="B20" s="102" t="s">
        <v>87</v>
      </c>
      <c r="C20" s="103" t="s">
        <v>75</v>
      </c>
      <c r="D20" s="104"/>
      <c r="E20" s="257" t="s">
        <v>97</v>
      </c>
      <c r="F20" s="258"/>
      <c r="G20" s="258"/>
      <c r="H20" s="259"/>
      <c r="I20" s="107">
        <v>54</v>
      </c>
      <c r="J20" s="108">
        <v>750000</v>
      </c>
      <c r="K20" s="109"/>
      <c r="L20" s="221" t="s">
        <v>77</v>
      </c>
      <c r="M20" s="1"/>
      <c r="N20" s="111" t="str">
        <f t="shared" si="3"/>
        <v/>
      </c>
      <c r="O20" s="13"/>
      <c r="P20" s="110" t="s">
        <v>77</v>
      </c>
      <c r="Q20" s="1"/>
      <c r="R20" s="111" t="str">
        <f t="shared" si="4"/>
        <v/>
      </c>
      <c r="S20" s="13"/>
      <c r="T20" s="110" t="s">
        <v>77</v>
      </c>
      <c r="U20" s="1"/>
      <c r="V20" s="111" t="str">
        <f t="shared" si="5"/>
        <v/>
      </c>
      <c r="W20" s="13"/>
      <c r="X20" s="110" t="s">
        <v>77</v>
      </c>
      <c r="Y20" s="1"/>
      <c r="Z20" s="111" t="str">
        <f t="shared" si="9"/>
        <v/>
      </c>
      <c r="AA20" s="13"/>
      <c r="AB20" s="110" t="s">
        <v>77</v>
      </c>
      <c r="AC20" s="1"/>
      <c r="AD20" s="111" t="str">
        <f t="shared" si="6"/>
        <v/>
      </c>
      <c r="AE20" s="13"/>
      <c r="AF20" s="110" t="s">
        <v>77</v>
      </c>
      <c r="AG20" s="1"/>
      <c r="AH20" s="111" t="str">
        <f t="shared" si="7"/>
        <v/>
      </c>
      <c r="AI20" s="13"/>
      <c r="AJ20" s="113">
        <f t="shared" si="10"/>
        <v>0</v>
      </c>
      <c r="AK20" s="192" t="str">
        <f>ご契約内容!$C$2</f>
        <v>エースサイクル</v>
      </c>
      <c r="AL20" s="192">
        <f t="shared" si="8"/>
        <v>1</v>
      </c>
      <c r="AM20" s="192">
        <f t="shared" si="11"/>
        <v>0</v>
      </c>
    </row>
    <row r="21" spans="1:39" s="114" customFormat="1" ht="15" customHeight="1">
      <c r="A21" s="101" t="s">
        <v>100</v>
      </c>
      <c r="B21" s="102" t="s">
        <v>87</v>
      </c>
      <c r="C21" s="103" t="s">
        <v>75</v>
      </c>
      <c r="D21" s="104"/>
      <c r="E21" s="257" t="s">
        <v>97</v>
      </c>
      <c r="F21" s="258"/>
      <c r="G21" s="258"/>
      <c r="H21" s="259"/>
      <c r="I21" s="107">
        <v>56</v>
      </c>
      <c r="J21" s="108">
        <v>750000</v>
      </c>
      <c r="K21" s="109"/>
      <c r="L21" s="221" t="s">
        <v>77</v>
      </c>
      <c r="M21" s="1"/>
      <c r="N21" s="111" t="str">
        <f t="shared" si="3"/>
        <v/>
      </c>
      <c r="O21" s="13"/>
      <c r="P21" s="110" t="s">
        <v>77</v>
      </c>
      <c r="Q21" s="1"/>
      <c r="R21" s="111" t="str">
        <f t="shared" si="4"/>
        <v/>
      </c>
      <c r="S21" s="13"/>
      <c r="T21" s="110" t="s">
        <v>77</v>
      </c>
      <c r="U21" s="1"/>
      <c r="V21" s="111" t="str">
        <f t="shared" si="5"/>
        <v/>
      </c>
      <c r="W21" s="13"/>
      <c r="X21" s="110" t="s">
        <v>77</v>
      </c>
      <c r="Y21" s="1"/>
      <c r="Z21" s="111" t="str">
        <f t="shared" si="9"/>
        <v/>
      </c>
      <c r="AA21" s="13"/>
      <c r="AB21" s="110" t="s">
        <v>77</v>
      </c>
      <c r="AC21" s="1"/>
      <c r="AD21" s="111" t="str">
        <f t="shared" si="6"/>
        <v/>
      </c>
      <c r="AE21" s="13"/>
      <c r="AF21" s="110" t="s">
        <v>77</v>
      </c>
      <c r="AG21" s="1"/>
      <c r="AH21" s="111" t="str">
        <f t="shared" si="7"/>
        <v/>
      </c>
      <c r="AI21" s="13"/>
      <c r="AJ21" s="113">
        <f t="shared" si="10"/>
        <v>0</v>
      </c>
      <c r="AK21" s="192" t="str">
        <f>ご契約内容!$C$2</f>
        <v>エースサイクル</v>
      </c>
      <c r="AL21" s="192">
        <f t="shared" si="8"/>
        <v>1</v>
      </c>
      <c r="AM21" s="192">
        <f t="shared" si="11"/>
        <v>0</v>
      </c>
    </row>
    <row r="22" spans="1:39" s="114" customFormat="1" ht="15" customHeight="1">
      <c r="A22" s="101" t="s">
        <v>101</v>
      </c>
      <c r="B22" s="102" t="s">
        <v>87</v>
      </c>
      <c r="C22" s="103" t="s">
        <v>75</v>
      </c>
      <c r="D22" s="104"/>
      <c r="E22" s="257" t="s">
        <v>97</v>
      </c>
      <c r="F22" s="258"/>
      <c r="G22" s="258"/>
      <c r="H22" s="259"/>
      <c r="I22" s="107">
        <v>58</v>
      </c>
      <c r="J22" s="108">
        <v>750000</v>
      </c>
      <c r="K22" s="109"/>
      <c r="L22" s="221" t="s">
        <v>77</v>
      </c>
      <c r="M22" s="1"/>
      <c r="N22" s="111" t="str">
        <f t="shared" si="3"/>
        <v/>
      </c>
      <c r="O22" s="13"/>
      <c r="P22" s="110" t="s">
        <v>77</v>
      </c>
      <c r="Q22" s="1"/>
      <c r="R22" s="111" t="str">
        <f t="shared" si="4"/>
        <v/>
      </c>
      <c r="S22" s="13"/>
      <c r="T22" s="110" t="s">
        <v>77</v>
      </c>
      <c r="U22" s="1"/>
      <c r="V22" s="111" t="str">
        <f t="shared" si="5"/>
        <v/>
      </c>
      <c r="W22" s="13"/>
      <c r="X22" s="110" t="s">
        <v>77</v>
      </c>
      <c r="Y22" s="1"/>
      <c r="Z22" s="111" t="str">
        <f t="shared" si="9"/>
        <v/>
      </c>
      <c r="AA22" s="13"/>
      <c r="AB22" s="110" t="s">
        <v>77</v>
      </c>
      <c r="AC22" s="1"/>
      <c r="AD22" s="111" t="str">
        <f t="shared" si="6"/>
        <v/>
      </c>
      <c r="AE22" s="13"/>
      <c r="AF22" s="110" t="s">
        <v>77</v>
      </c>
      <c r="AG22" s="1"/>
      <c r="AH22" s="111" t="str">
        <f t="shared" si="7"/>
        <v/>
      </c>
      <c r="AI22" s="13"/>
      <c r="AJ22" s="113">
        <f t="shared" si="10"/>
        <v>0</v>
      </c>
      <c r="AK22" s="192" t="str">
        <f>ご契約内容!$C$2</f>
        <v>エースサイクル</v>
      </c>
      <c r="AL22" s="192">
        <f t="shared" si="8"/>
        <v>1</v>
      </c>
      <c r="AM22" s="192">
        <f t="shared" si="11"/>
        <v>0</v>
      </c>
    </row>
    <row r="23" spans="1:39" s="114" customFormat="1" ht="15" customHeight="1">
      <c r="A23" s="101" t="s">
        <v>102</v>
      </c>
      <c r="B23" s="102" t="s">
        <v>87</v>
      </c>
      <c r="C23" s="103" t="s">
        <v>103</v>
      </c>
      <c r="D23" s="104"/>
      <c r="E23" s="105" t="s">
        <v>88</v>
      </c>
      <c r="F23" s="106"/>
      <c r="G23" s="106"/>
      <c r="H23" s="104"/>
      <c r="I23" s="107" t="s">
        <v>89</v>
      </c>
      <c r="J23" s="108">
        <v>750000</v>
      </c>
      <c r="K23" s="109"/>
      <c r="L23" s="221" t="s">
        <v>77</v>
      </c>
      <c r="M23" s="1"/>
      <c r="N23" s="111" t="str">
        <f t="shared" si="3"/>
        <v/>
      </c>
      <c r="O23" s="13"/>
      <c r="P23" s="110" t="s">
        <v>77</v>
      </c>
      <c r="Q23" s="1"/>
      <c r="R23" s="111" t="str">
        <f t="shared" si="4"/>
        <v/>
      </c>
      <c r="S23" s="13"/>
      <c r="T23" s="110" t="s">
        <v>77</v>
      </c>
      <c r="U23" s="1"/>
      <c r="V23" s="111" t="str">
        <f t="shared" si="5"/>
        <v/>
      </c>
      <c r="W23" s="13"/>
      <c r="X23" s="110" t="s">
        <v>77</v>
      </c>
      <c r="Y23" s="1"/>
      <c r="Z23" s="111" t="str">
        <f t="shared" si="9"/>
        <v/>
      </c>
      <c r="AA23" s="13"/>
      <c r="AB23" s="110" t="s">
        <v>77</v>
      </c>
      <c r="AC23" s="1"/>
      <c r="AD23" s="111" t="str">
        <f t="shared" si="6"/>
        <v/>
      </c>
      <c r="AE23" s="13"/>
      <c r="AF23" s="110" t="s">
        <v>77</v>
      </c>
      <c r="AG23" s="1"/>
      <c r="AH23" s="111" t="str">
        <f t="shared" si="7"/>
        <v/>
      </c>
      <c r="AI23" s="13"/>
      <c r="AJ23" s="113">
        <f t="shared" si="10"/>
        <v>0</v>
      </c>
      <c r="AK23" s="192" t="str">
        <f>ご契約内容!$C$2</f>
        <v>エースサイクル</v>
      </c>
      <c r="AL23" s="192">
        <f t="shared" si="8"/>
        <v>1</v>
      </c>
      <c r="AM23" s="192">
        <f t="shared" si="11"/>
        <v>0</v>
      </c>
    </row>
    <row r="24" spans="1:39" s="114" customFormat="1" ht="15" customHeight="1">
      <c r="A24" s="101" t="s">
        <v>104</v>
      </c>
      <c r="B24" s="102" t="s">
        <v>87</v>
      </c>
      <c r="C24" s="103" t="s">
        <v>103</v>
      </c>
      <c r="D24" s="104"/>
      <c r="E24" s="105" t="s">
        <v>88</v>
      </c>
      <c r="F24" s="106"/>
      <c r="G24" s="106"/>
      <c r="H24" s="104"/>
      <c r="I24" s="107" t="s">
        <v>91</v>
      </c>
      <c r="J24" s="108">
        <v>750000</v>
      </c>
      <c r="K24" s="109"/>
      <c r="L24" s="221" t="s">
        <v>77</v>
      </c>
      <c r="M24" s="1"/>
      <c r="N24" s="111" t="str">
        <f t="shared" si="3"/>
        <v/>
      </c>
      <c r="O24" s="13"/>
      <c r="P24" s="110" t="s">
        <v>77</v>
      </c>
      <c r="Q24" s="1"/>
      <c r="R24" s="111" t="str">
        <f t="shared" si="4"/>
        <v/>
      </c>
      <c r="S24" s="13"/>
      <c r="T24" s="110" t="s">
        <v>77</v>
      </c>
      <c r="U24" s="1"/>
      <c r="V24" s="111" t="str">
        <f t="shared" si="5"/>
        <v/>
      </c>
      <c r="W24" s="13"/>
      <c r="X24" s="110" t="s">
        <v>77</v>
      </c>
      <c r="Y24" s="1"/>
      <c r="Z24" s="111" t="str">
        <f t="shared" si="9"/>
        <v/>
      </c>
      <c r="AA24" s="13"/>
      <c r="AB24" s="110" t="s">
        <v>77</v>
      </c>
      <c r="AC24" s="1"/>
      <c r="AD24" s="111" t="str">
        <f t="shared" si="6"/>
        <v/>
      </c>
      <c r="AE24" s="13"/>
      <c r="AF24" s="110" t="s">
        <v>77</v>
      </c>
      <c r="AG24" s="1"/>
      <c r="AH24" s="111" t="str">
        <f t="shared" si="7"/>
        <v/>
      </c>
      <c r="AI24" s="13"/>
      <c r="AJ24" s="113">
        <f t="shared" si="10"/>
        <v>0</v>
      </c>
      <c r="AK24" s="192" t="str">
        <f>ご契約内容!$C$2</f>
        <v>エースサイクル</v>
      </c>
      <c r="AL24" s="192">
        <f t="shared" si="8"/>
        <v>1</v>
      </c>
      <c r="AM24" s="192">
        <f t="shared" si="11"/>
        <v>0</v>
      </c>
    </row>
    <row r="25" spans="1:39" s="114" customFormat="1" ht="15" customHeight="1">
      <c r="A25" s="101" t="s">
        <v>105</v>
      </c>
      <c r="B25" s="102" t="s">
        <v>87</v>
      </c>
      <c r="C25" s="103" t="s">
        <v>103</v>
      </c>
      <c r="D25" s="104"/>
      <c r="E25" s="105" t="s">
        <v>88</v>
      </c>
      <c r="F25" s="106"/>
      <c r="G25" s="106"/>
      <c r="H25" s="104"/>
      <c r="I25" s="107" t="s">
        <v>93</v>
      </c>
      <c r="J25" s="108">
        <v>750000</v>
      </c>
      <c r="K25" s="109"/>
      <c r="L25" s="221" t="s">
        <v>77</v>
      </c>
      <c r="M25" s="1"/>
      <c r="N25" s="111" t="str">
        <f t="shared" si="3"/>
        <v/>
      </c>
      <c r="O25" s="13"/>
      <c r="P25" s="110" t="s">
        <v>77</v>
      </c>
      <c r="Q25" s="1"/>
      <c r="R25" s="111" t="str">
        <f t="shared" si="4"/>
        <v/>
      </c>
      <c r="S25" s="13"/>
      <c r="T25" s="110" t="s">
        <v>77</v>
      </c>
      <c r="U25" s="1"/>
      <c r="V25" s="111" t="str">
        <f t="shared" si="5"/>
        <v/>
      </c>
      <c r="W25" s="13"/>
      <c r="X25" s="110" t="s">
        <v>77</v>
      </c>
      <c r="Y25" s="1"/>
      <c r="Z25" s="111" t="str">
        <f t="shared" si="9"/>
        <v/>
      </c>
      <c r="AA25" s="13"/>
      <c r="AB25" s="110" t="s">
        <v>77</v>
      </c>
      <c r="AC25" s="1"/>
      <c r="AD25" s="111" t="str">
        <f t="shared" si="6"/>
        <v/>
      </c>
      <c r="AE25" s="13"/>
      <c r="AF25" s="110" t="s">
        <v>77</v>
      </c>
      <c r="AG25" s="1"/>
      <c r="AH25" s="111" t="str">
        <f t="shared" si="7"/>
        <v/>
      </c>
      <c r="AI25" s="13"/>
      <c r="AJ25" s="113">
        <f t="shared" si="10"/>
        <v>0</v>
      </c>
      <c r="AK25" s="192" t="str">
        <f>ご契約内容!$C$2</f>
        <v>エースサイクル</v>
      </c>
      <c r="AL25" s="192">
        <f t="shared" si="8"/>
        <v>1</v>
      </c>
      <c r="AM25" s="192">
        <f t="shared" si="11"/>
        <v>0</v>
      </c>
    </row>
    <row r="26" spans="1:39" s="114" customFormat="1" ht="15" customHeight="1">
      <c r="A26" s="101" t="s">
        <v>106</v>
      </c>
      <c r="B26" s="102" t="s">
        <v>87</v>
      </c>
      <c r="C26" s="103" t="s">
        <v>103</v>
      </c>
      <c r="D26" s="104"/>
      <c r="E26" s="105" t="s">
        <v>88</v>
      </c>
      <c r="F26" s="106"/>
      <c r="G26" s="106"/>
      <c r="H26" s="104"/>
      <c r="I26" s="107" t="s">
        <v>95</v>
      </c>
      <c r="J26" s="108">
        <v>750000</v>
      </c>
      <c r="K26" s="109"/>
      <c r="L26" s="221" t="s">
        <v>77</v>
      </c>
      <c r="M26" s="1"/>
      <c r="N26" s="111" t="str">
        <f t="shared" si="3"/>
        <v/>
      </c>
      <c r="O26" s="13"/>
      <c r="P26" s="110" t="s">
        <v>77</v>
      </c>
      <c r="Q26" s="1"/>
      <c r="R26" s="111" t="str">
        <f t="shared" si="4"/>
        <v/>
      </c>
      <c r="S26" s="13"/>
      <c r="T26" s="110" t="s">
        <v>77</v>
      </c>
      <c r="U26" s="1"/>
      <c r="V26" s="111" t="str">
        <f t="shared" si="5"/>
        <v/>
      </c>
      <c r="W26" s="13"/>
      <c r="X26" s="110" t="s">
        <v>77</v>
      </c>
      <c r="Y26" s="1"/>
      <c r="Z26" s="111" t="str">
        <f t="shared" si="9"/>
        <v/>
      </c>
      <c r="AA26" s="13"/>
      <c r="AB26" s="110" t="s">
        <v>77</v>
      </c>
      <c r="AC26" s="1"/>
      <c r="AD26" s="111" t="str">
        <f t="shared" si="6"/>
        <v/>
      </c>
      <c r="AE26" s="13"/>
      <c r="AF26" s="110" t="s">
        <v>77</v>
      </c>
      <c r="AG26" s="1"/>
      <c r="AH26" s="111" t="str">
        <f t="shared" si="7"/>
        <v/>
      </c>
      <c r="AI26" s="13"/>
      <c r="AJ26" s="113">
        <f t="shared" si="10"/>
        <v>0</v>
      </c>
      <c r="AK26" s="192" t="str">
        <f>ご契約内容!$C$2</f>
        <v>エースサイクル</v>
      </c>
      <c r="AL26" s="192">
        <f t="shared" si="8"/>
        <v>1</v>
      </c>
      <c r="AM26" s="192">
        <f t="shared" si="11"/>
        <v>0</v>
      </c>
    </row>
    <row r="27" spans="1:39" s="114" customFormat="1" ht="15" customHeight="1">
      <c r="A27" s="101" t="s">
        <v>107</v>
      </c>
      <c r="B27" s="102" t="s">
        <v>87</v>
      </c>
      <c r="C27" s="103" t="s">
        <v>103</v>
      </c>
      <c r="D27" s="104"/>
      <c r="E27" s="105" t="s">
        <v>108</v>
      </c>
      <c r="F27" s="106"/>
      <c r="G27" s="106"/>
      <c r="H27" s="104"/>
      <c r="I27" s="107" t="s">
        <v>89</v>
      </c>
      <c r="J27" s="108">
        <v>750000</v>
      </c>
      <c r="K27" s="109"/>
      <c r="L27" s="221" t="s">
        <v>77</v>
      </c>
      <c r="M27" s="1"/>
      <c r="N27" s="111" t="str">
        <f t="shared" si="3"/>
        <v/>
      </c>
      <c r="O27" s="13"/>
      <c r="P27" s="110" t="s">
        <v>77</v>
      </c>
      <c r="Q27" s="1"/>
      <c r="R27" s="111" t="str">
        <f t="shared" si="4"/>
        <v/>
      </c>
      <c r="S27" s="13"/>
      <c r="T27" s="110" t="s">
        <v>77</v>
      </c>
      <c r="U27" s="1"/>
      <c r="V27" s="111" t="str">
        <f t="shared" si="5"/>
        <v/>
      </c>
      <c r="W27" s="13"/>
      <c r="X27" s="110" t="s">
        <v>77</v>
      </c>
      <c r="Y27" s="1"/>
      <c r="Z27" s="111" t="str">
        <f t="shared" si="9"/>
        <v/>
      </c>
      <c r="AA27" s="13"/>
      <c r="AB27" s="110" t="s">
        <v>77</v>
      </c>
      <c r="AC27" s="1"/>
      <c r="AD27" s="111" t="str">
        <f t="shared" si="6"/>
        <v/>
      </c>
      <c r="AE27" s="13"/>
      <c r="AF27" s="110" t="s">
        <v>77</v>
      </c>
      <c r="AG27" s="1"/>
      <c r="AH27" s="111" t="str">
        <f t="shared" si="7"/>
        <v/>
      </c>
      <c r="AI27" s="13"/>
      <c r="AJ27" s="113">
        <f t="shared" si="10"/>
        <v>0</v>
      </c>
      <c r="AK27" s="192" t="str">
        <f>ご契約内容!$C$2</f>
        <v>エースサイクル</v>
      </c>
      <c r="AL27" s="192">
        <f t="shared" si="8"/>
        <v>1</v>
      </c>
      <c r="AM27" s="192">
        <f t="shared" si="11"/>
        <v>0</v>
      </c>
    </row>
    <row r="28" spans="1:39" s="114" customFormat="1" ht="15" customHeight="1">
      <c r="A28" s="101" t="s">
        <v>109</v>
      </c>
      <c r="B28" s="102" t="s">
        <v>87</v>
      </c>
      <c r="C28" s="103" t="s">
        <v>103</v>
      </c>
      <c r="D28" s="104"/>
      <c r="E28" s="105" t="s">
        <v>108</v>
      </c>
      <c r="F28" s="106"/>
      <c r="G28" s="106"/>
      <c r="H28" s="104"/>
      <c r="I28" s="107" t="s">
        <v>91</v>
      </c>
      <c r="J28" s="108">
        <v>750000</v>
      </c>
      <c r="K28" s="109"/>
      <c r="L28" s="221" t="s">
        <v>77</v>
      </c>
      <c r="M28" s="1"/>
      <c r="N28" s="111" t="str">
        <f t="shared" si="3"/>
        <v/>
      </c>
      <c r="O28" s="13"/>
      <c r="P28" s="110" t="s">
        <v>77</v>
      </c>
      <c r="Q28" s="1"/>
      <c r="R28" s="111" t="str">
        <f t="shared" si="4"/>
        <v/>
      </c>
      <c r="S28" s="13"/>
      <c r="T28" s="110" t="s">
        <v>77</v>
      </c>
      <c r="U28" s="1"/>
      <c r="V28" s="111" t="str">
        <f t="shared" si="5"/>
        <v/>
      </c>
      <c r="W28" s="13"/>
      <c r="X28" s="110" t="s">
        <v>77</v>
      </c>
      <c r="Y28" s="1"/>
      <c r="Z28" s="111" t="str">
        <f t="shared" si="9"/>
        <v/>
      </c>
      <c r="AA28" s="13"/>
      <c r="AB28" s="110" t="s">
        <v>77</v>
      </c>
      <c r="AC28" s="1"/>
      <c r="AD28" s="111" t="str">
        <f t="shared" si="6"/>
        <v/>
      </c>
      <c r="AE28" s="13"/>
      <c r="AF28" s="110" t="s">
        <v>77</v>
      </c>
      <c r="AG28" s="1"/>
      <c r="AH28" s="111" t="str">
        <f t="shared" si="7"/>
        <v/>
      </c>
      <c r="AI28" s="13"/>
      <c r="AJ28" s="113">
        <f t="shared" si="10"/>
        <v>0</v>
      </c>
      <c r="AK28" s="192" t="str">
        <f>ご契約内容!$C$2</f>
        <v>エースサイクル</v>
      </c>
      <c r="AL28" s="192">
        <f t="shared" si="8"/>
        <v>1</v>
      </c>
      <c r="AM28" s="192">
        <f t="shared" si="11"/>
        <v>0</v>
      </c>
    </row>
    <row r="29" spans="1:39" s="114" customFormat="1" ht="15" customHeight="1">
      <c r="A29" s="101" t="s">
        <v>110</v>
      </c>
      <c r="B29" s="102" t="s">
        <v>87</v>
      </c>
      <c r="C29" s="103" t="s">
        <v>103</v>
      </c>
      <c r="D29" s="104"/>
      <c r="E29" s="105" t="s">
        <v>108</v>
      </c>
      <c r="F29" s="106"/>
      <c r="G29" s="106"/>
      <c r="H29" s="104"/>
      <c r="I29" s="107" t="s">
        <v>93</v>
      </c>
      <c r="J29" s="108">
        <v>750000</v>
      </c>
      <c r="K29" s="109"/>
      <c r="L29" s="221" t="s">
        <v>77</v>
      </c>
      <c r="M29" s="1"/>
      <c r="N29" s="111" t="str">
        <f t="shared" si="3"/>
        <v/>
      </c>
      <c r="O29" s="13"/>
      <c r="P29" s="110" t="s">
        <v>77</v>
      </c>
      <c r="Q29" s="1"/>
      <c r="R29" s="111" t="str">
        <f t="shared" si="4"/>
        <v/>
      </c>
      <c r="S29" s="13"/>
      <c r="T29" s="110" t="s">
        <v>77</v>
      </c>
      <c r="U29" s="1"/>
      <c r="V29" s="111" t="str">
        <f t="shared" si="5"/>
        <v/>
      </c>
      <c r="W29" s="13"/>
      <c r="X29" s="110" t="s">
        <v>77</v>
      </c>
      <c r="Y29" s="1"/>
      <c r="Z29" s="111" t="str">
        <f t="shared" si="9"/>
        <v/>
      </c>
      <c r="AA29" s="13"/>
      <c r="AB29" s="110" t="s">
        <v>77</v>
      </c>
      <c r="AC29" s="1"/>
      <c r="AD29" s="111" t="str">
        <f t="shared" si="6"/>
        <v/>
      </c>
      <c r="AE29" s="13"/>
      <c r="AF29" s="110" t="s">
        <v>77</v>
      </c>
      <c r="AG29" s="1"/>
      <c r="AH29" s="111" t="str">
        <f t="shared" si="7"/>
        <v/>
      </c>
      <c r="AI29" s="13"/>
      <c r="AJ29" s="113">
        <f t="shared" si="10"/>
        <v>0</v>
      </c>
      <c r="AK29" s="192" t="str">
        <f>ご契約内容!$C$2</f>
        <v>エースサイクル</v>
      </c>
      <c r="AL29" s="192">
        <f t="shared" si="8"/>
        <v>1</v>
      </c>
      <c r="AM29" s="192">
        <f t="shared" si="11"/>
        <v>0</v>
      </c>
    </row>
    <row r="30" spans="1:39" s="114" customFormat="1" ht="15" customHeight="1">
      <c r="A30" s="101" t="s">
        <v>111</v>
      </c>
      <c r="B30" s="102" t="s">
        <v>87</v>
      </c>
      <c r="C30" s="103" t="s">
        <v>82</v>
      </c>
      <c r="D30" s="104"/>
      <c r="E30" s="257" t="s">
        <v>97</v>
      </c>
      <c r="F30" s="258"/>
      <c r="G30" s="258"/>
      <c r="H30" s="259"/>
      <c r="I30" s="107">
        <v>49</v>
      </c>
      <c r="J30" s="108">
        <v>340000</v>
      </c>
      <c r="K30" s="109"/>
      <c r="L30" s="221" t="s">
        <v>98</v>
      </c>
      <c r="M30" s="1"/>
      <c r="N30" s="111" t="str">
        <f t="shared" si="3"/>
        <v/>
      </c>
      <c r="O30" s="13"/>
      <c r="P30" s="110" t="s">
        <v>98</v>
      </c>
      <c r="Q30" s="1"/>
      <c r="R30" s="111" t="str">
        <f t="shared" si="4"/>
        <v/>
      </c>
      <c r="S30" s="13"/>
      <c r="T30" s="110" t="s">
        <v>98</v>
      </c>
      <c r="U30" s="1"/>
      <c r="V30" s="111" t="str">
        <f t="shared" si="5"/>
        <v/>
      </c>
      <c r="W30" s="13"/>
      <c r="X30" s="110" t="s">
        <v>98</v>
      </c>
      <c r="Y30" s="1"/>
      <c r="Z30" s="111" t="str">
        <f t="shared" si="9"/>
        <v/>
      </c>
      <c r="AA30" s="13"/>
      <c r="AB30" s="110" t="s">
        <v>98</v>
      </c>
      <c r="AC30" s="1"/>
      <c r="AD30" s="111" t="str">
        <f t="shared" si="6"/>
        <v/>
      </c>
      <c r="AE30" s="13"/>
      <c r="AF30" s="110" t="s">
        <v>98</v>
      </c>
      <c r="AG30" s="1"/>
      <c r="AH30" s="111" t="str">
        <f t="shared" si="7"/>
        <v/>
      </c>
      <c r="AI30" s="13"/>
      <c r="AJ30" s="113">
        <f t="shared" si="10"/>
        <v>0</v>
      </c>
      <c r="AK30" s="192" t="str">
        <f>ご契約内容!$C$2</f>
        <v>エースサイクル</v>
      </c>
      <c r="AL30" s="192">
        <f t="shared" si="8"/>
        <v>0</v>
      </c>
      <c r="AM30" s="192">
        <f t="shared" si="11"/>
        <v>0</v>
      </c>
    </row>
    <row r="31" spans="1:39" s="114" customFormat="1" ht="15" customHeight="1">
      <c r="A31" s="101" t="s">
        <v>112</v>
      </c>
      <c r="B31" s="102" t="s">
        <v>87</v>
      </c>
      <c r="C31" s="103" t="s">
        <v>82</v>
      </c>
      <c r="D31" s="104"/>
      <c r="E31" s="257" t="s">
        <v>97</v>
      </c>
      <c r="F31" s="258"/>
      <c r="G31" s="258"/>
      <c r="H31" s="259"/>
      <c r="I31" s="107">
        <v>52</v>
      </c>
      <c r="J31" s="108">
        <v>340000</v>
      </c>
      <c r="K31" s="109"/>
      <c r="L31" s="221" t="s">
        <v>98</v>
      </c>
      <c r="M31" s="1"/>
      <c r="N31" s="111" t="str">
        <f t="shared" si="3"/>
        <v/>
      </c>
      <c r="O31" s="13"/>
      <c r="P31" s="110" t="s">
        <v>98</v>
      </c>
      <c r="Q31" s="1"/>
      <c r="R31" s="111" t="str">
        <f t="shared" si="4"/>
        <v/>
      </c>
      <c r="S31" s="13"/>
      <c r="T31" s="110" t="s">
        <v>98</v>
      </c>
      <c r="U31" s="1"/>
      <c r="V31" s="111" t="str">
        <f t="shared" si="5"/>
        <v/>
      </c>
      <c r="W31" s="13"/>
      <c r="X31" s="110" t="s">
        <v>98</v>
      </c>
      <c r="Y31" s="1"/>
      <c r="Z31" s="111" t="str">
        <f t="shared" si="9"/>
        <v/>
      </c>
      <c r="AA31" s="13"/>
      <c r="AB31" s="110" t="s">
        <v>98</v>
      </c>
      <c r="AC31" s="1"/>
      <c r="AD31" s="111" t="str">
        <f t="shared" si="6"/>
        <v/>
      </c>
      <c r="AE31" s="13"/>
      <c r="AF31" s="110" t="s">
        <v>98</v>
      </c>
      <c r="AG31" s="1"/>
      <c r="AH31" s="111" t="str">
        <f t="shared" si="7"/>
        <v/>
      </c>
      <c r="AI31" s="13"/>
      <c r="AJ31" s="113">
        <f t="shared" si="10"/>
        <v>0</v>
      </c>
      <c r="AK31" s="192" t="str">
        <f>ご契約内容!$C$2</f>
        <v>エースサイクル</v>
      </c>
      <c r="AL31" s="192">
        <f t="shared" si="8"/>
        <v>0</v>
      </c>
      <c r="AM31" s="192">
        <f t="shared" si="11"/>
        <v>0</v>
      </c>
    </row>
    <row r="32" spans="1:39" s="114" customFormat="1" ht="15" customHeight="1">
      <c r="A32" s="101" t="s">
        <v>113</v>
      </c>
      <c r="B32" s="102" t="s">
        <v>87</v>
      </c>
      <c r="C32" s="103" t="s">
        <v>82</v>
      </c>
      <c r="D32" s="104"/>
      <c r="E32" s="257" t="s">
        <v>97</v>
      </c>
      <c r="F32" s="258"/>
      <c r="G32" s="258"/>
      <c r="H32" s="259"/>
      <c r="I32" s="107">
        <v>54</v>
      </c>
      <c r="J32" s="108">
        <v>340000</v>
      </c>
      <c r="K32" s="109"/>
      <c r="L32" s="221" t="s">
        <v>77</v>
      </c>
      <c r="M32" s="1"/>
      <c r="N32" s="111" t="str">
        <f t="shared" si="3"/>
        <v/>
      </c>
      <c r="O32" s="13"/>
      <c r="P32" s="110" t="s">
        <v>77</v>
      </c>
      <c r="Q32" s="1"/>
      <c r="R32" s="111" t="str">
        <f t="shared" si="4"/>
        <v/>
      </c>
      <c r="S32" s="13"/>
      <c r="T32" s="110" t="s">
        <v>77</v>
      </c>
      <c r="U32" s="1"/>
      <c r="V32" s="111" t="str">
        <f t="shared" si="5"/>
        <v/>
      </c>
      <c r="W32" s="13"/>
      <c r="X32" s="110" t="s">
        <v>77</v>
      </c>
      <c r="Y32" s="1"/>
      <c r="Z32" s="111" t="str">
        <f t="shared" si="9"/>
        <v/>
      </c>
      <c r="AA32" s="13"/>
      <c r="AB32" s="110" t="s">
        <v>77</v>
      </c>
      <c r="AC32" s="1"/>
      <c r="AD32" s="111" t="str">
        <f t="shared" si="6"/>
        <v/>
      </c>
      <c r="AE32" s="13"/>
      <c r="AF32" s="110" t="s">
        <v>77</v>
      </c>
      <c r="AG32" s="1"/>
      <c r="AH32" s="111" t="str">
        <f t="shared" si="7"/>
        <v/>
      </c>
      <c r="AI32" s="13"/>
      <c r="AJ32" s="113">
        <f t="shared" si="10"/>
        <v>0</v>
      </c>
      <c r="AK32" s="192" t="str">
        <f>ご契約内容!$C$2</f>
        <v>エースサイクル</v>
      </c>
      <c r="AL32" s="192">
        <f t="shared" si="8"/>
        <v>0</v>
      </c>
      <c r="AM32" s="192">
        <f t="shared" si="11"/>
        <v>0</v>
      </c>
    </row>
    <row r="33" spans="1:39" s="114" customFormat="1" ht="15" customHeight="1">
      <c r="A33" s="101" t="s">
        <v>114</v>
      </c>
      <c r="B33" s="102" t="s">
        <v>87</v>
      </c>
      <c r="C33" s="103" t="s">
        <v>82</v>
      </c>
      <c r="D33" s="104"/>
      <c r="E33" s="257" t="s">
        <v>97</v>
      </c>
      <c r="F33" s="258"/>
      <c r="G33" s="258"/>
      <c r="H33" s="259"/>
      <c r="I33" s="107">
        <v>56</v>
      </c>
      <c r="J33" s="108">
        <v>340000</v>
      </c>
      <c r="K33" s="109"/>
      <c r="L33" s="221" t="s">
        <v>77</v>
      </c>
      <c r="M33" s="1"/>
      <c r="N33" s="111" t="str">
        <f t="shared" si="3"/>
        <v/>
      </c>
      <c r="O33" s="13"/>
      <c r="P33" s="110" t="s">
        <v>77</v>
      </c>
      <c r="Q33" s="1"/>
      <c r="R33" s="111" t="str">
        <f t="shared" si="4"/>
        <v/>
      </c>
      <c r="S33" s="13"/>
      <c r="T33" s="110" t="s">
        <v>77</v>
      </c>
      <c r="U33" s="1"/>
      <c r="V33" s="111" t="str">
        <f t="shared" si="5"/>
        <v/>
      </c>
      <c r="W33" s="13"/>
      <c r="X33" s="110" t="s">
        <v>77</v>
      </c>
      <c r="Y33" s="1"/>
      <c r="Z33" s="111" t="str">
        <f t="shared" si="9"/>
        <v/>
      </c>
      <c r="AA33" s="13"/>
      <c r="AB33" s="110" t="s">
        <v>77</v>
      </c>
      <c r="AC33" s="1"/>
      <c r="AD33" s="111" t="str">
        <f t="shared" si="6"/>
        <v/>
      </c>
      <c r="AE33" s="13"/>
      <c r="AF33" s="110" t="s">
        <v>77</v>
      </c>
      <c r="AG33" s="1"/>
      <c r="AH33" s="111" t="str">
        <f t="shared" si="7"/>
        <v/>
      </c>
      <c r="AI33" s="13"/>
      <c r="AJ33" s="113">
        <f t="shared" si="10"/>
        <v>0</v>
      </c>
      <c r="AK33" s="192" t="str">
        <f>ご契約内容!$C$2</f>
        <v>エースサイクル</v>
      </c>
      <c r="AL33" s="192">
        <f t="shared" si="8"/>
        <v>0</v>
      </c>
      <c r="AM33" s="192">
        <f t="shared" si="11"/>
        <v>0</v>
      </c>
    </row>
    <row r="34" spans="1:39" s="114" customFormat="1" ht="15" customHeight="1">
      <c r="A34" s="101" t="s">
        <v>115</v>
      </c>
      <c r="B34" s="102" t="s">
        <v>87</v>
      </c>
      <c r="C34" s="103" t="s">
        <v>82</v>
      </c>
      <c r="D34" s="104"/>
      <c r="E34" s="257" t="s">
        <v>97</v>
      </c>
      <c r="F34" s="258"/>
      <c r="G34" s="258"/>
      <c r="H34" s="259"/>
      <c r="I34" s="107">
        <v>58</v>
      </c>
      <c r="J34" s="108">
        <v>340000</v>
      </c>
      <c r="K34" s="109"/>
      <c r="L34" s="221" t="s">
        <v>77</v>
      </c>
      <c r="M34" s="1"/>
      <c r="N34" s="111" t="str">
        <f t="shared" si="3"/>
        <v/>
      </c>
      <c r="O34" s="13"/>
      <c r="P34" s="110" t="s">
        <v>77</v>
      </c>
      <c r="Q34" s="1"/>
      <c r="R34" s="111" t="str">
        <f t="shared" si="4"/>
        <v/>
      </c>
      <c r="S34" s="13"/>
      <c r="T34" s="110" t="s">
        <v>77</v>
      </c>
      <c r="U34" s="1"/>
      <c r="V34" s="111" t="str">
        <f t="shared" si="5"/>
        <v/>
      </c>
      <c r="W34" s="13"/>
      <c r="X34" s="110" t="s">
        <v>77</v>
      </c>
      <c r="Y34" s="1"/>
      <c r="Z34" s="111" t="str">
        <f t="shared" si="9"/>
        <v/>
      </c>
      <c r="AA34" s="13"/>
      <c r="AB34" s="110" t="s">
        <v>77</v>
      </c>
      <c r="AC34" s="1"/>
      <c r="AD34" s="111" t="str">
        <f t="shared" si="6"/>
        <v/>
      </c>
      <c r="AE34" s="13"/>
      <c r="AF34" s="110" t="s">
        <v>77</v>
      </c>
      <c r="AG34" s="1"/>
      <c r="AH34" s="111" t="str">
        <f t="shared" si="7"/>
        <v/>
      </c>
      <c r="AI34" s="13"/>
      <c r="AJ34" s="113">
        <f t="shared" si="10"/>
        <v>0</v>
      </c>
      <c r="AK34" s="192" t="str">
        <f>ご契約内容!$C$2</f>
        <v>エースサイクル</v>
      </c>
      <c r="AL34" s="192">
        <f t="shared" si="8"/>
        <v>0</v>
      </c>
      <c r="AM34" s="192">
        <f t="shared" si="11"/>
        <v>0</v>
      </c>
    </row>
    <row r="35" spans="1:39" s="114" customFormat="1" ht="15" customHeight="1">
      <c r="A35" s="101" t="s">
        <v>116</v>
      </c>
      <c r="B35" s="102" t="s">
        <v>87</v>
      </c>
      <c r="C35" s="103" t="s">
        <v>82</v>
      </c>
      <c r="D35" s="104"/>
      <c r="E35" s="105" t="s">
        <v>117</v>
      </c>
      <c r="F35" s="106"/>
      <c r="G35" s="106"/>
      <c r="H35" s="104"/>
      <c r="I35" s="107" t="s">
        <v>89</v>
      </c>
      <c r="J35" s="108">
        <v>340000</v>
      </c>
      <c r="K35" s="109"/>
      <c r="L35" s="221" t="s">
        <v>98</v>
      </c>
      <c r="M35" s="1"/>
      <c r="N35" s="111" t="str">
        <f t="shared" si="3"/>
        <v/>
      </c>
      <c r="O35" s="13"/>
      <c r="P35" s="110" t="s">
        <v>98</v>
      </c>
      <c r="Q35" s="1"/>
      <c r="R35" s="111" t="str">
        <f t="shared" si="4"/>
        <v/>
      </c>
      <c r="S35" s="13"/>
      <c r="T35" s="110" t="s">
        <v>98</v>
      </c>
      <c r="U35" s="1"/>
      <c r="V35" s="111" t="str">
        <f t="shared" si="5"/>
        <v/>
      </c>
      <c r="W35" s="13"/>
      <c r="X35" s="110" t="s">
        <v>98</v>
      </c>
      <c r="Y35" s="1"/>
      <c r="Z35" s="111" t="str">
        <f t="shared" si="9"/>
        <v/>
      </c>
      <c r="AA35" s="13"/>
      <c r="AB35" s="110" t="s">
        <v>98</v>
      </c>
      <c r="AC35" s="1"/>
      <c r="AD35" s="111" t="str">
        <f t="shared" si="6"/>
        <v/>
      </c>
      <c r="AE35" s="13"/>
      <c r="AF35" s="110" t="s">
        <v>98</v>
      </c>
      <c r="AG35" s="1"/>
      <c r="AH35" s="111" t="str">
        <f t="shared" si="7"/>
        <v/>
      </c>
      <c r="AI35" s="13"/>
      <c r="AJ35" s="113">
        <f t="shared" si="10"/>
        <v>0</v>
      </c>
      <c r="AK35" s="192" t="str">
        <f>ご契約内容!$C$2</f>
        <v>エースサイクル</v>
      </c>
      <c r="AL35" s="192">
        <f t="shared" si="8"/>
        <v>0</v>
      </c>
      <c r="AM35" s="192">
        <f t="shared" si="11"/>
        <v>0</v>
      </c>
    </row>
    <row r="36" spans="1:39" s="114" customFormat="1" ht="15" customHeight="1">
      <c r="A36" s="101" t="s">
        <v>118</v>
      </c>
      <c r="B36" s="102" t="s">
        <v>87</v>
      </c>
      <c r="C36" s="103" t="s">
        <v>82</v>
      </c>
      <c r="D36" s="104"/>
      <c r="E36" s="105" t="s">
        <v>117</v>
      </c>
      <c r="F36" s="106"/>
      <c r="G36" s="106"/>
      <c r="H36" s="104"/>
      <c r="I36" s="107" t="s">
        <v>91</v>
      </c>
      <c r="J36" s="108">
        <v>340000</v>
      </c>
      <c r="K36" s="109"/>
      <c r="L36" s="221" t="s">
        <v>98</v>
      </c>
      <c r="M36" s="1"/>
      <c r="N36" s="111" t="str">
        <f t="shared" si="3"/>
        <v/>
      </c>
      <c r="O36" s="13"/>
      <c r="P36" s="110" t="s">
        <v>98</v>
      </c>
      <c r="Q36" s="1"/>
      <c r="R36" s="111" t="str">
        <f t="shared" si="4"/>
        <v/>
      </c>
      <c r="S36" s="13"/>
      <c r="T36" s="110" t="s">
        <v>98</v>
      </c>
      <c r="U36" s="1"/>
      <c r="V36" s="111" t="str">
        <f t="shared" si="5"/>
        <v/>
      </c>
      <c r="W36" s="13"/>
      <c r="X36" s="110" t="s">
        <v>98</v>
      </c>
      <c r="Y36" s="1"/>
      <c r="Z36" s="111" t="str">
        <f t="shared" si="9"/>
        <v/>
      </c>
      <c r="AA36" s="13"/>
      <c r="AB36" s="110" t="s">
        <v>98</v>
      </c>
      <c r="AC36" s="1"/>
      <c r="AD36" s="111" t="str">
        <f t="shared" si="6"/>
        <v/>
      </c>
      <c r="AE36" s="13"/>
      <c r="AF36" s="110" t="s">
        <v>98</v>
      </c>
      <c r="AG36" s="1"/>
      <c r="AH36" s="111" t="str">
        <f t="shared" si="7"/>
        <v/>
      </c>
      <c r="AI36" s="13"/>
      <c r="AJ36" s="113">
        <f t="shared" si="10"/>
        <v>0</v>
      </c>
      <c r="AK36" s="192" t="str">
        <f>ご契約内容!$C$2</f>
        <v>エースサイクル</v>
      </c>
      <c r="AL36" s="192">
        <f t="shared" si="8"/>
        <v>0</v>
      </c>
      <c r="AM36" s="192">
        <f t="shared" si="11"/>
        <v>0</v>
      </c>
    </row>
    <row r="37" spans="1:39" s="114" customFormat="1" ht="15" customHeight="1">
      <c r="A37" s="101" t="s">
        <v>119</v>
      </c>
      <c r="B37" s="102" t="s">
        <v>87</v>
      </c>
      <c r="C37" s="103" t="s">
        <v>82</v>
      </c>
      <c r="D37" s="104"/>
      <c r="E37" s="105" t="s">
        <v>117</v>
      </c>
      <c r="F37" s="106"/>
      <c r="G37" s="106"/>
      <c r="H37" s="104"/>
      <c r="I37" s="107" t="s">
        <v>93</v>
      </c>
      <c r="J37" s="108">
        <v>340000</v>
      </c>
      <c r="K37" s="109"/>
      <c r="L37" s="221" t="s">
        <v>98</v>
      </c>
      <c r="M37" s="1"/>
      <c r="N37" s="111" t="str">
        <f t="shared" si="3"/>
        <v/>
      </c>
      <c r="O37" s="13"/>
      <c r="P37" s="110" t="s">
        <v>98</v>
      </c>
      <c r="Q37" s="1"/>
      <c r="R37" s="111" t="str">
        <f t="shared" si="4"/>
        <v/>
      </c>
      <c r="S37" s="13"/>
      <c r="T37" s="110" t="s">
        <v>98</v>
      </c>
      <c r="U37" s="1"/>
      <c r="V37" s="111" t="str">
        <f t="shared" si="5"/>
        <v/>
      </c>
      <c r="W37" s="13"/>
      <c r="X37" s="110" t="s">
        <v>98</v>
      </c>
      <c r="Y37" s="1"/>
      <c r="Z37" s="111" t="str">
        <f t="shared" si="9"/>
        <v/>
      </c>
      <c r="AA37" s="13"/>
      <c r="AB37" s="110" t="s">
        <v>98</v>
      </c>
      <c r="AC37" s="1"/>
      <c r="AD37" s="111" t="str">
        <f t="shared" si="6"/>
        <v/>
      </c>
      <c r="AE37" s="13"/>
      <c r="AF37" s="110" t="s">
        <v>98</v>
      </c>
      <c r="AG37" s="1"/>
      <c r="AH37" s="111" t="str">
        <f t="shared" si="7"/>
        <v/>
      </c>
      <c r="AI37" s="13"/>
      <c r="AJ37" s="113">
        <f t="shared" si="10"/>
        <v>0</v>
      </c>
      <c r="AK37" s="192" t="str">
        <f>ご契約内容!$C$2</f>
        <v>エースサイクル</v>
      </c>
      <c r="AL37" s="192">
        <f t="shared" si="8"/>
        <v>0</v>
      </c>
      <c r="AM37" s="192">
        <f t="shared" si="11"/>
        <v>0</v>
      </c>
    </row>
    <row r="38" spans="1:39" s="114" customFormat="1" ht="15" customHeight="1">
      <c r="A38" s="101" t="s">
        <v>120</v>
      </c>
      <c r="B38" s="102" t="s">
        <v>87</v>
      </c>
      <c r="C38" s="103" t="s">
        <v>82</v>
      </c>
      <c r="D38" s="104"/>
      <c r="E38" s="105" t="s">
        <v>117</v>
      </c>
      <c r="F38" s="106"/>
      <c r="G38" s="106"/>
      <c r="H38" s="104"/>
      <c r="I38" s="107" t="s">
        <v>95</v>
      </c>
      <c r="J38" s="108">
        <v>340000</v>
      </c>
      <c r="K38" s="109"/>
      <c r="L38" s="221" t="s">
        <v>77</v>
      </c>
      <c r="M38" s="1"/>
      <c r="N38" s="111" t="str">
        <f t="shared" si="3"/>
        <v/>
      </c>
      <c r="O38" s="13"/>
      <c r="P38" s="110" t="s">
        <v>77</v>
      </c>
      <c r="Q38" s="1"/>
      <c r="R38" s="111" t="str">
        <f t="shared" si="4"/>
        <v/>
      </c>
      <c r="S38" s="13"/>
      <c r="T38" s="110" t="s">
        <v>77</v>
      </c>
      <c r="U38" s="1"/>
      <c r="V38" s="111" t="str">
        <f t="shared" si="5"/>
        <v/>
      </c>
      <c r="W38" s="13"/>
      <c r="X38" s="110" t="s">
        <v>77</v>
      </c>
      <c r="Y38" s="1"/>
      <c r="Z38" s="111" t="str">
        <f t="shared" si="9"/>
        <v/>
      </c>
      <c r="AA38" s="13"/>
      <c r="AB38" s="110" t="s">
        <v>77</v>
      </c>
      <c r="AC38" s="1"/>
      <c r="AD38" s="111" t="str">
        <f t="shared" si="6"/>
        <v/>
      </c>
      <c r="AE38" s="13"/>
      <c r="AF38" s="110" t="s">
        <v>77</v>
      </c>
      <c r="AG38" s="1"/>
      <c r="AH38" s="111" t="str">
        <f t="shared" si="7"/>
        <v/>
      </c>
      <c r="AI38" s="13"/>
      <c r="AJ38" s="113">
        <f t="shared" si="10"/>
        <v>0</v>
      </c>
      <c r="AK38" s="192" t="str">
        <f>ご契約内容!$C$2</f>
        <v>エースサイクル</v>
      </c>
      <c r="AL38" s="192">
        <f t="shared" si="8"/>
        <v>0</v>
      </c>
      <c r="AM38" s="192">
        <f t="shared" si="11"/>
        <v>0</v>
      </c>
    </row>
    <row r="39" spans="1:39" s="114" customFormat="1" ht="15" customHeight="1">
      <c r="A39" s="101" t="s">
        <v>121</v>
      </c>
      <c r="B39" s="102" t="s">
        <v>122</v>
      </c>
      <c r="C39" s="103" t="s">
        <v>123</v>
      </c>
      <c r="D39" s="104"/>
      <c r="E39" s="105" t="s">
        <v>124</v>
      </c>
      <c r="F39" s="106"/>
      <c r="G39" s="106"/>
      <c r="H39" s="104"/>
      <c r="I39" s="107" t="s">
        <v>125</v>
      </c>
      <c r="J39" s="108">
        <v>1300000</v>
      </c>
      <c r="K39" s="109" t="s">
        <v>126</v>
      </c>
      <c r="L39" s="221" t="s">
        <v>127</v>
      </c>
      <c r="M39" s="115"/>
      <c r="N39" s="116" t="str">
        <f t="shared" si="3"/>
        <v/>
      </c>
      <c r="O39" s="117"/>
      <c r="P39" s="110" t="s">
        <v>127</v>
      </c>
      <c r="Q39" s="115"/>
      <c r="R39" s="116" t="str">
        <f t="shared" si="4"/>
        <v/>
      </c>
      <c r="S39" s="117"/>
      <c r="T39" s="110" t="s">
        <v>127</v>
      </c>
      <c r="U39" s="115"/>
      <c r="V39" s="116" t="str">
        <f t="shared" si="5"/>
        <v/>
      </c>
      <c r="W39" s="117"/>
      <c r="X39" s="110" t="s">
        <v>127</v>
      </c>
      <c r="Y39" s="115"/>
      <c r="Z39" s="116" t="str">
        <f t="shared" si="9"/>
        <v/>
      </c>
      <c r="AA39" s="117"/>
      <c r="AB39" s="110" t="s">
        <v>127</v>
      </c>
      <c r="AC39" s="115"/>
      <c r="AD39" s="116" t="str">
        <f t="shared" si="6"/>
        <v/>
      </c>
      <c r="AE39" s="117"/>
      <c r="AF39" s="110" t="s">
        <v>128</v>
      </c>
      <c r="AG39" s="1"/>
      <c r="AH39" s="111" t="str">
        <f t="shared" si="7"/>
        <v/>
      </c>
      <c r="AI39" s="13"/>
      <c r="AJ39" s="113">
        <f t="shared" si="10"/>
        <v>0</v>
      </c>
      <c r="AK39" s="192" t="str">
        <f>ご契約内容!$C$2</f>
        <v>エースサイクル</v>
      </c>
      <c r="AL39" s="192">
        <f t="shared" si="8"/>
        <v>1</v>
      </c>
      <c r="AM39" s="192">
        <f t="shared" si="11"/>
        <v>0</v>
      </c>
    </row>
    <row r="40" spans="1:39" s="114" customFormat="1" ht="15" customHeight="1">
      <c r="A40" s="101" t="s">
        <v>129</v>
      </c>
      <c r="B40" s="102" t="s">
        <v>122</v>
      </c>
      <c r="C40" s="103" t="s">
        <v>123</v>
      </c>
      <c r="D40" s="104"/>
      <c r="E40" s="105" t="s">
        <v>124</v>
      </c>
      <c r="F40" s="106"/>
      <c r="G40" s="106"/>
      <c r="H40" s="104"/>
      <c r="I40" s="107" t="s">
        <v>130</v>
      </c>
      <c r="J40" s="108">
        <v>1300000</v>
      </c>
      <c r="K40" s="109" t="s">
        <v>126</v>
      </c>
      <c r="L40" s="221" t="s">
        <v>127</v>
      </c>
      <c r="M40" s="115"/>
      <c r="N40" s="116" t="str">
        <f t="shared" si="3"/>
        <v/>
      </c>
      <c r="O40" s="117"/>
      <c r="P40" s="110" t="s">
        <v>127</v>
      </c>
      <c r="Q40" s="115"/>
      <c r="R40" s="116" t="str">
        <f t="shared" si="4"/>
        <v/>
      </c>
      <c r="S40" s="117"/>
      <c r="T40" s="110" t="s">
        <v>127</v>
      </c>
      <c r="U40" s="115"/>
      <c r="V40" s="116" t="str">
        <f t="shared" si="5"/>
        <v/>
      </c>
      <c r="W40" s="117"/>
      <c r="X40" s="110" t="s">
        <v>127</v>
      </c>
      <c r="Y40" s="115"/>
      <c r="Z40" s="116" t="str">
        <f t="shared" si="9"/>
        <v/>
      </c>
      <c r="AA40" s="117"/>
      <c r="AB40" s="110" t="s">
        <v>127</v>
      </c>
      <c r="AC40" s="115"/>
      <c r="AD40" s="116" t="str">
        <f t="shared" si="6"/>
        <v/>
      </c>
      <c r="AE40" s="117"/>
      <c r="AF40" s="110" t="s">
        <v>128</v>
      </c>
      <c r="AG40" s="1"/>
      <c r="AH40" s="111" t="str">
        <f t="shared" si="7"/>
        <v/>
      </c>
      <c r="AI40" s="13"/>
      <c r="AJ40" s="113">
        <f t="shared" si="10"/>
        <v>0</v>
      </c>
      <c r="AK40" s="192" t="str">
        <f>ご契約内容!$C$2</f>
        <v>エースサイクル</v>
      </c>
      <c r="AL40" s="192">
        <f t="shared" si="8"/>
        <v>1</v>
      </c>
      <c r="AM40" s="192">
        <f t="shared" si="11"/>
        <v>0</v>
      </c>
    </row>
    <row r="41" spans="1:39" s="114" customFormat="1" ht="15" customHeight="1">
      <c r="A41" s="101" t="s">
        <v>131</v>
      </c>
      <c r="B41" s="102" t="s">
        <v>122</v>
      </c>
      <c r="C41" s="103" t="s">
        <v>123</v>
      </c>
      <c r="D41" s="104"/>
      <c r="E41" s="105" t="s">
        <v>124</v>
      </c>
      <c r="F41" s="106"/>
      <c r="G41" s="106"/>
      <c r="H41" s="104"/>
      <c r="I41" s="107" t="s">
        <v>132</v>
      </c>
      <c r="J41" s="108">
        <v>1300000</v>
      </c>
      <c r="K41" s="109" t="s">
        <v>126</v>
      </c>
      <c r="L41" s="221" t="s">
        <v>127</v>
      </c>
      <c r="M41" s="115"/>
      <c r="N41" s="116" t="str">
        <f t="shared" si="3"/>
        <v/>
      </c>
      <c r="O41" s="117"/>
      <c r="P41" s="110" t="s">
        <v>127</v>
      </c>
      <c r="Q41" s="115"/>
      <c r="R41" s="116" t="str">
        <f t="shared" si="4"/>
        <v/>
      </c>
      <c r="S41" s="117"/>
      <c r="T41" s="110" t="s">
        <v>127</v>
      </c>
      <c r="U41" s="115"/>
      <c r="V41" s="116" t="str">
        <f t="shared" si="5"/>
        <v/>
      </c>
      <c r="W41" s="117"/>
      <c r="X41" s="110" t="s">
        <v>127</v>
      </c>
      <c r="Y41" s="115"/>
      <c r="Z41" s="116" t="str">
        <f t="shared" si="9"/>
        <v/>
      </c>
      <c r="AA41" s="117"/>
      <c r="AB41" s="110" t="s">
        <v>127</v>
      </c>
      <c r="AC41" s="115"/>
      <c r="AD41" s="116" t="str">
        <f t="shared" si="6"/>
        <v/>
      </c>
      <c r="AE41" s="117"/>
      <c r="AF41" s="110" t="s">
        <v>128</v>
      </c>
      <c r="AG41" s="1"/>
      <c r="AH41" s="111" t="str">
        <f t="shared" si="7"/>
        <v/>
      </c>
      <c r="AI41" s="13"/>
      <c r="AJ41" s="113">
        <f t="shared" si="10"/>
        <v>0</v>
      </c>
      <c r="AK41" s="192" t="str">
        <f>ご契約内容!$C$2</f>
        <v>エースサイクル</v>
      </c>
      <c r="AL41" s="192">
        <f t="shared" si="8"/>
        <v>1</v>
      </c>
      <c r="AM41" s="192">
        <f t="shared" si="11"/>
        <v>0</v>
      </c>
    </row>
    <row r="42" spans="1:39" s="114" customFormat="1" ht="15" customHeight="1">
      <c r="A42" s="101" t="s">
        <v>133</v>
      </c>
      <c r="B42" s="102" t="s">
        <v>122</v>
      </c>
      <c r="C42" s="103" t="s">
        <v>123</v>
      </c>
      <c r="D42" s="104"/>
      <c r="E42" s="105" t="s">
        <v>124</v>
      </c>
      <c r="F42" s="106"/>
      <c r="G42" s="106"/>
      <c r="H42" s="104"/>
      <c r="I42" s="107" t="s">
        <v>134</v>
      </c>
      <c r="J42" s="108">
        <v>1300000</v>
      </c>
      <c r="K42" s="109" t="s">
        <v>126</v>
      </c>
      <c r="L42" s="221" t="s">
        <v>127</v>
      </c>
      <c r="M42" s="115"/>
      <c r="N42" s="116" t="str">
        <f t="shared" si="3"/>
        <v/>
      </c>
      <c r="O42" s="117"/>
      <c r="P42" s="110" t="s">
        <v>127</v>
      </c>
      <c r="Q42" s="115"/>
      <c r="R42" s="116" t="str">
        <f t="shared" si="4"/>
        <v/>
      </c>
      <c r="S42" s="117"/>
      <c r="T42" s="110" t="s">
        <v>127</v>
      </c>
      <c r="U42" s="115"/>
      <c r="V42" s="116" t="str">
        <f t="shared" si="5"/>
        <v/>
      </c>
      <c r="W42" s="117"/>
      <c r="X42" s="110" t="s">
        <v>127</v>
      </c>
      <c r="Y42" s="115"/>
      <c r="Z42" s="116" t="str">
        <f t="shared" si="9"/>
        <v/>
      </c>
      <c r="AA42" s="117"/>
      <c r="AB42" s="110" t="s">
        <v>127</v>
      </c>
      <c r="AC42" s="115"/>
      <c r="AD42" s="116" t="str">
        <f t="shared" si="6"/>
        <v/>
      </c>
      <c r="AE42" s="117"/>
      <c r="AF42" s="110" t="s">
        <v>128</v>
      </c>
      <c r="AG42" s="1"/>
      <c r="AH42" s="111" t="str">
        <f t="shared" si="7"/>
        <v/>
      </c>
      <c r="AI42" s="13"/>
      <c r="AJ42" s="113">
        <f t="shared" si="10"/>
        <v>0</v>
      </c>
      <c r="AK42" s="192" t="str">
        <f>ご契約内容!$C$2</f>
        <v>エースサイクル</v>
      </c>
      <c r="AL42" s="192">
        <f t="shared" si="8"/>
        <v>1</v>
      </c>
      <c r="AM42" s="192">
        <f t="shared" si="11"/>
        <v>0</v>
      </c>
    </row>
    <row r="43" spans="1:39" ht="15" customHeight="1">
      <c r="A43" s="101" t="s">
        <v>135</v>
      </c>
      <c r="B43" s="102" t="s">
        <v>136</v>
      </c>
      <c r="C43" s="103" t="s">
        <v>137</v>
      </c>
      <c r="D43" s="104"/>
      <c r="E43" s="105" t="s">
        <v>138</v>
      </c>
      <c r="F43" s="106"/>
      <c r="G43" s="106"/>
      <c r="H43" s="104"/>
      <c r="I43" s="107" t="s">
        <v>125</v>
      </c>
      <c r="J43" s="108">
        <v>470000</v>
      </c>
      <c r="K43" s="109"/>
      <c r="L43" s="221" t="s">
        <v>77</v>
      </c>
      <c r="M43" s="1"/>
      <c r="N43" s="111" t="str">
        <f t="shared" si="3"/>
        <v/>
      </c>
      <c r="O43" s="13"/>
      <c r="P43" s="110" t="s">
        <v>77</v>
      </c>
      <c r="Q43" s="1"/>
      <c r="R43" s="111" t="str">
        <f t="shared" si="4"/>
        <v/>
      </c>
      <c r="S43" s="13"/>
      <c r="T43" s="110" t="s">
        <v>77</v>
      </c>
      <c r="U43" s="1"/>
      <c r="V43" s="111" t="str">
        <f t="shared" si="5"/>
        <v/>
      </c>
      <c r="W43" s="13"/>
      <c r="X43" s="110" t="s">
        <v>77</v>
      </c>
      <c r="Y43" s="1"/>
      <c r="Z43" s="111" t="str">
        <f t="shared" si="9"/>
        <v/>
      </c>
      <c r="AA43" s="13"/>
      <c r="AB43" s="110" t="s">
        <v>77</v>
      </c>
      <c r="AC43" s="1"/>
      <c r="AD43" s="111" t="str">
        <f t="shared" si="6"/>
        <v/>
      </c>
      <c r="AE43" s="13"/>
      <c r="AF43" s="110" t="s">
        <v>77</v>
      </c>
      <c r="AG43" s="1"/>
      <c r="AH43" s="111" t="str">
        <f t="shared" si="7"/>
        <v/>
      </c>
      <c r="AI43" s="13"/>
      <c r="AJ43" s="113">
        <f t="shared" si="10"/>
        <v>0</v>
      </c>
      <c r="AK43" s="192" t="str">
        <f>ご契約内容!$C$2</f>
        <v>エースサイクル</v>
      </c>
      <c r="AL43" s="192">
        <f t="shared" si="8"/>
        <v>0</v>
      </c>
      <c r="AM43" s="192">
        <f t="shared" si="11"/>
        <v>0</v>
      </c>
    </row>
    <row r="44" spans="1:39" ht="15" customHeight="1">
      <c r="A44" s="101" t="s">
        <v>139</v>
      </c>
      <c r="B44" s="102" t="s">
        <v>136</v>
      </c>
      <c r="C44" s="103" t="s">
        <v>137</v>
      </c>
      <c r="D44" s="104"/>
      <c r="E44" s="105" t="s">
        <v>138</v>
      </c>
      <c r="F44" s="106"/>
      <c r="G44" s="106"/>
      <c r="H44" s="104"/>
      <c r="I44" s="107" t="s">
        <v>130</v>
      </c>
      <c r="J44" s="108">
        <v>470000</v>
      </c>
      <c r="K44" s="109"/>
      <c r="L44" s="221" t="s">
        <v>77</v>
      </c>
      <c r="M44" s="1"/>
      <c r="N44" s="111" t="str">
        <f t="shared" si="3"/>
        <v/>
      </c>
      <c r="O44" s="13"/>
      <c r="P44" s="110" t="s">
        <v>77</v>
      </c>
      <c r="Q44" s="1"/>
      <c r="R44" s="111" t="str">
        <f t="shared" si="4"/>
        <v/>
      </c>
      <c r="S44" s="13"/>
      <c r="T44" s="110" t="s">
        <v>77</v>
      </c>
      <c r="U44" s="1"/>
      <c r="V44" s="111" t="str">
        <f t="shared" si="5"/>
        <v/>
      </c>
      <c r="W44" s="13"/>
      <c r="X44" s="110" t="s">
        <v>77</v>
      </c>
      <c r="Y44" s="1"/>
      <c r="Z44" s="111" t="str">
        <f t="shared" si="9"/>
        <v/>
      </c>
      <c r="AA44" s="13"/>
      <c r="AB44" s="110" t="s">
        <v>77</v>
      </c>
      <c r="AC44" s="1"/>
      <c r="AD44" s="111" t="str">
        <f t="shared" si="6"/>
        <v/>
      </c>
      <c r="AE44" s="13"/>
      <c r="AF44" s="110" t="s">
        <v>77</v>
      </c>
      <c r="AG44" s="1"/>
      <c r="AH44" s="111" t="str">
        <f t="shared" si="7"/>
        <v/>
      </c>
      <c r="AI44" s="13"/>
      <c r="AJ44" s="113">
        <f t="shared" si="10"/>
        <v>0</v>
      </c>
      <c r="AK44" s="192" t="str">
        <f>ご契約内容!$C$2</f>
        <v>エースサイクル</v>
      </c>
      <c r="AL44" s="192">
        <f t="shared" si="8"/>
        <v>0</v>
      </c>
      <c r="AM44" s="192">
        <f t="shared" si="11"/>
        <v>0</v>
      </c>
    </row>
    <row r="45" spans="1:39" ht="15" customHeight="1">
      <c r="A45" s="101" t="s">
        <v>140</v>
      </c>
      <c r="B45" s="102" t="s">
        <v>136</v>
      </c>
      <c r="C45" s="103" t="s">
        <v>137</v>
      </c>
      <c r="D45" s="104"/>
      <c r="E45" s="105" t="s">
        <v>138</v>
      </c>
      <c r="F45" s="106"/>
      <c r="G45" s="106"/>
      <c r="H45" s="104"/>
      <c r="I45" s="107" t="s">
        <v>132</v>
      </c>
      <c r="J45" s="108">
        <v>470000</v>
      </c>
      <c r="K45" s="109"/>
      <c r="L45" s="221" t="s">
        <v>77</v>
      </c>
      <c r="M45" s="1"/>
      <c r="N45" s="111" t="str">
        <f t="shared" si="3"/>
        <v/>
      </c>
      <c r="O45" s="13"/>
      <c r="P45" s="110" t="s">
        <v>77</v>
      </c>
      <c r="Q45" s="1"/>
      <c r="R45" s="111" t="str">
        <f t="shared" si="4"/>
        <v/>
      </c>
      <c r="S45" s="13"/>
      <c r="T45" s="110" t="s">
        <v>77</v>
      </c>
      <c r="U45" s="1"/>
      <c r="V45" s="111" t="str">
        <f t="shared" si="5"/>
        <v/>
      </c>
      <c r="W45" s="13"/>
      <c r="X45" s="110" t="s">
        <v>77</v>
      </c>
      <c r="Y45" s="1"/>
      <c r="Z45" s="111" t="str">
        <f t="shared" si="9"/>
        <v/>
      </c>
      <c r="AA45" s="13"/>
      <c r="AB45" s="110" t="s">
        <v>77</v>
      </c>
      <c r="AC45" s="1"/>
      <c r="AD45" s="111" t="str">
        <f t="shared" si="6"/>
        <v/>
      </c>
      <c r="AE45" s="13"/>
      <c r="AF45" s="110" t="s">
        <v>77</v>
      </c>
      <c r="AG45" s="1"/>
      <c r="AH45" s="111" t="str">
        <f t="shared" si="7"/>
        <v/>
      </c>
      <c r="AI45" s="13"/>
      <c r="AJ45" s="113">
        <f t="shared" si="10"/>
        <v>0</v>
      </c>
      <c r="AK45" s="192" t="str">
        <f>ご契約内容!$C$2</f>
        <v>エースサイクル</v>
      </c>
      <c r="AL45" s="192">
        <f t="shared" si="8"/>
        <v>0</v>
      </c>
      <c r="AM45" s="192">
        <f t="shared" si="11"/>
        <v>0</v>
      </c>
    </row>
    <row r="46" spans="1:39" ht="15" customHeight="1">
      <c r="A46" s="101" t="s">
        <v>141</v>
      </c>
      <c r="B46" s="102" t="s">
        <v>136</v>
      </c>
      <c r="C46" s="103" t="s">
        <v>137</v>
      </c>
      <c r="D46" s="104"/>
      <c r="E46" s="105" t="s">
        <v>138</v>
      </c>
      <c r="F46" s="106"/>
      <c r="G46" s="106"/>
      <c r="H46" s="104"/>
      <c r="I46" s="107" t="s">
        <v>134</v>
      </c>
      <c r="J46" s="108">
        <v>470000</v>
      </c>
      <c r="K46" s="109"/>
      <c r="L46" s="221" t="s">
        <v>77</v>
      </c>
      <c r="M46" s="1"/>
      <c r="N46" s="111" t="str">
        <f t="shared" si="3"/>
        <v/>
      </c>
      <c r="O46" s="13"/>
      <c r="P46" s="110" t="s">
        <v>77</v>
      </c>
      <c r="Q46" s="1"/>
      <c r="R46" s="111" t="str">
        <f t="shared" si="4"/>
        <v/>
      </c>
      <c r="S46" s="13"/>
      <c r="T46" s="110" t="s">
        <v>77</v>
      </c>
      <c r="U46" s="1"/>
      <c r="V46" s="111" t="str">
        <f t="shared" si="5"/>
        <v/>
      </c>
      <c r="W46" s="13"/>
      <c r="X46" s="110" t="s">
        <v>77</v>
      </c>
      <c r="Y46" s="1"/>
      <c r="Z46" s="111" t="str">
        <f t="shared" si="9"/>
        <v/>
      </c>
      <c r="AA46" s="13"/>
      <c r="AB46" s="110" t="s">
        <v>77</v>
      </c>
      <c r="AC46" s="1"/>
      <c r="AD46" s="111" t="str">
        <f t="shared" si="6"/>
        <v/>
      </c>
      <c r="AE46" s="13"/>
      <c r="AF46" s="110" t="s">
        <v>77</v>
      </c>
      <c r="AG46" s="1"/>
      <c r="AH46" s="111" t="str">
        <f t="shared" si="7"/>
        <v/>
      </c>
      <c r="AI46" s="13"/>
      <c r="AJ46" s="113">
        <f t="shared" si="10"/>
        <v>0</v>
      </c>
      <c r="AK46" s="192" t="str">
        <f>ご契約内容!$C$2</f>
        <v>エースサイクル</v>
      </c>
      <c r="AL46" s="192">
        <f t="shared" si="8"/>
        <v>0</v>
      </c>
      <c r="AM46" s="192">
        <f t="shared" si="11"/>
        <v>0</v>
      </c>
    </row>
    <row r="47" spans="1:39" s="114" customFormat="1" ht="15" customHeight="1">
      <c r="A47" s="101" t="s">
        <v>142</v>
      </c>
      <c r="B47" s="102" t="s">
        <v>143</v>
      </c>
      <c r="C47" s="103" t="s">
        <v>144</v>
      </c>
      <c r="D47" s="104"/>
      <c r="E47" s="105" t="s">
        <v>145</v>
      </c>
      <c r="F47" s="106"/>
      <c r="G47" s="106"/>
      <c r="H47" s="104"/>
      <c r="I47" s="107">
        <v>44</v>
      </c>
      <c r="J47" s="108">
        <v>470000</v>
      </c>
      <c r="K47" s="109"/>
      <c r="L47" s="221" t="s">
        <v>77</v>
      </c>
      <c r="M47" s="1"/>
      <c r="N47" s="111" t="str">
        <f t="shared" si="3"/>
        <v/>
      </c>
      <c r="O47" s="13"/>
      <c r="P47" s="110" t="s">
        <v>77</v>
      </c>
      <c r="Q47" s="1"/>
      <c r="R47" s="111" t="str">
        <f t="shared" si="4"/>
        <v/>
      </c>
      <c r="S47" s="13"/>
      <c r="T47" s="110" t="s">
        <v>77</v>
      </c>
      <c r="U47" s="1"/>
      <c r="V47" s="111" t="str">
        <f t="shared" si="5"/>
        <v/>
      </c>
      <c r="W47" s="13"/>
      <c r="X47" s="110" t="s">
        <v>77</v>
      </c>
      <c r="Y47" s="1"/>
      <c r="Z47" s="111" t="str">
        <f t="shared" si="9"/>
        <v/>
      </c>
      <c r="AA47" s="13"/>
      <c r="AB47" s="110" t="s">
        <v>77</v>
      </c>
      <c r="AC47" s="1"/>
      <c r="AD47" s="111" t="str">
        <f t="shared" si="6"/>
        <v/>
      </c>
      <c r="AE47" s="13"/>
      <c r="AF47" s="110" t="s">
        <v>77</v>
      </c>
      <c r="AG47" s="1"/>
      <c r="AH47" s="111" t="str">
        <f t="shared" si="7"/>
        <v/>
      </c>
      <c r="AI47" s="13"/>
      <c r="AJ47" s="113">
        <f t="shared" si="10"/>
        <v>0</v>
      </c>
      <c r="AK47" s="192" t="str">
        <f>ご契約内容!$C$2</f>
        <v>エースサイクル</v>
      </c>
      <c r="AL47" s="192">
        <f t="shared" si="8"/>
        <v>0</v>
      </c>
      <c r="AM47" s="192">
        <f t="shared" si="11"/>
        <v>0</v>
      </c>
    </row>
    <row r="48" spans="1:39" s="114" customFormat="1" ht="15" customHeight="1">
      <c r="A48" s="101" t="s">
        <v>146</v>
      </c>
      <c r="B48" s="102" t="s">
        <v>143</v>
      </c>
      <c r="C48" s="103" t="s">
        <v>144</v>
      </c>
      <c r="D48" s="104"/>
      <c r="E48" s="105" t="s">
        <v>145</v>
      </c>
      <c r="F48" s="106"/>
      <c r="G48" s="106"/>
      <c r="H48" s="104"/>
      <c r="I48" s="107">
        <v>49</v>
      </c>
      <c r="J48" s="108">
        <v>470000</v>
      </c>
      <c r="K48" s="109"/>
      <c r="L48" s="221" t="s">
        <v>98</v>
      </c>
      <c r="M48" s="1"/>
      <c r="N48" s="111" t="str">
        <f t="shared" si="3"/>
        <v/>
      </c>
      <c r="O48" s="13"/>
      <c r="P48" s="110" t="s">
        <v>77</v>
      </c>
      <c r="Q48" s="1"/>
      <c r="R48" s="111" t="str">
        <f t="shared" si="4"/>
        <v/>
      </c>
      <c r="S48" s="13"/>
      <c r="T48" s="110" t="s">
        <v>98</v>
      </c>
      <c r="U48" s="1"/>
      <c r="V48" s="111" t="str">
        <f t="shared" si="5"/>
        <v/>
      </c>
      <c r="W48" s="13"/>
      <c r="X48" s="110" t="s">
        <v>98</v>
      </c>
      <c r="Y48" s="1"/>
      <c r="Z48" s="111" t="str">
        <f t="shared" si="9"/>
        <v/>
      </c>
      <c r="AA48" s="13"/>
      <c r="AB48" s="110" t="s">
        <v>98</v>
      </c>
      <c r="AC48" s="1"/>
      <c r="AD48" s="111" t="str">
        <f t="shared" si="6"/>
        <v/>
      </c>
      <c r="AE48" s="13"/>
      <c r="AF48" s="110" t="s">
        <v>98</v>
      </c>
      <c r="AG48" s="1"/>
      <c r="AH48" s="111" t="str">
        <f t="shared" si="7"/>
        <v/>
      </c>
      <c r="AI48" s="13"/>
      <c r="AJ48" s="113">
        <f t="shared" si="10"/>
        <v>0</v>
      </c>
      <c r="AK48" s="192" t="str">
        <f>ご契約内容!$C$2</f>
        <v>エースサイクル</v>
      </c>
      <c r="AL48" s="192">
        <f t="shared" si="8"/>
        <v>0</v>
      </c>
      <c r="AM48" s="192">
        <f t="shared" si="11"/>
        <v>0</v>
      </c>
    </row>
    <row r="49" spans="1:39" s="114" customFormat="1" ht="15" customHeight="1">
      <c r="A49" s="101" t="s">
        <v>147</v>
      </c>
      <c r="B49" s="102" t="s">
        <v>143</v>
      </c>
      <c r="C49" s="103" t="s">
        <v>144</v>
      </c>
      <c r="D49" s="104"/>
      <c r="E49" s="105" t="s">
        <v>145</v>
      </c>
      <c r="F49" s="106"/>
      <c r="G49" s="106"/>
      <c r="H49" s="104"/>
      <c r="I49" s="107">
        <v>52</v>
      </c>
      <c r="J49" s="108">
        <v>470000</v>
      </c>
      <c r="K49" s="109"/>
      <c r="L49" s="221" t="s">
        <v>98</v>
      </c>
      <c r="M49" s="1"/>
      <c r="N49" s="111" t="str">
        <f t="shared" si="3"/>
        <v/>
      </c>
      <c r="O49" s="13"/>
      <c r="P49" s="110" t="s">
        <v>77</v>
      </c>
      <c r="Q49" s="1"/>
      <c r="R49" s="111" t="str">
        <f t="shared" si="4"/>
        <v/>
      </c>
      <c r="S49" s="13"/>
      <c r="T49" s="110" t="s">
        <v>98</v>
      </c>
      <c r="U49" s="1"/>
      <c r="V49" s="111" t="str">
        <f t="shared" si="5"/>
        <v/>
      </c>
      <c r="W49" s="13"/>
      <c r="X49" s="110" t="s">
        <v>148</v>
      </c>
      <c r="Y49" s="115"/>
      <c r="Z49" s="116" t="str">
        <f t="shared" si="9"/>
        <v/>
      </c>
      <c r="AA49" s="117"/>
      <c r="AB49" s="110" t="s">
        <v>148</v>
      </c>
      <c r="AC49" s="115"/>
      <c r="AD49" s="116" t="str">
        <f t="shared" si="6"/>
        <v/>
      </c>
      <c r="AE49" s="117"/>
      <c r="AF49" s="110" t="s">
        <v>148</v>
      </c>
      <c r="AG49" s="115"/>
      <c r="AH49" s="116" t="str">
        <f t="shared" si="7"/>
        <v/>
      </c>
      <c r="AI49" s="117"/>
      <c r="AJ49" s="113">
        <f t="shared" si="10"/>
        <v>0</v>
      </c>
      <c r="AK49" s="192" t="str">
        <f>ご契約内容!$C$2</f>
        <v>エースサイクル</v>
      </c>
      <c r="AL49" s="192">
        <f t="shared" si="8"/>
        <v>0</v>
      </c>
      <c r="AM49" s="192">
        <f t="shared" si="11"/>
        <v>0</v>
      </c>
    </row>
    <row r="50" spans="1:39" s="114" customFormat="1" ht="15" customHeight="1">
      <c r="A50" s="101" t="s">
        <v>149</v>
      </c>
      <c r="B50" s="102" t="s">
        <v>143</v>
      </c>
      <c r="C50" s="103" t="s">
        <v>144</v>
      </c>
      <c r="D50" s="104"/>
      <c r="E50" s="105" t="s">
        <v>145</v>
      </c>
      <c r="F50" s="106"/>
      <c r="G50" s="106"/>
      <c r="H50" s="104"/>
      <c r="I50" s="107">
        <v>54</v>
      </c>
      <c r="J50" s="108">
        <v>470000</v>
      </c>
      <c r="K50" s="109"/>
      <c r="L50" s="221" t="s">
        <v>98</v>
      </c>
      <c r="M50" s="1"/>
      <c r="N50" s="111" t="str">
        <f t="shared" si="3"/>
        <v/>
      </c>
      <c r="O50" s="13"/>
      <c r="P50" s="110" t="s">
        <v>77</v>
      </c>
      <c r="Q50" s="1"/>
      <c r="R50" s="111" t="str">
        <f t="shared" si="4"/>
        <v/>
      </c>
      <c r="S50" s="13"/>
      <c r="T50" s="110" t="s">
        <v>98</v>
      </c>
      <c r="U50" s="1"/>
      <c r="V50" s="111" t="str">
        <f t="shared" si="5"/>
        <v/>
      </c>
      <c r="W50" s="13"/>
      <c r="X50" s="110" t="s">
        <v>98</v>
      </c>
      <c r="Y50" s="1"/>
      <c r="Z50" s="111" t="str">
        <f t="shared" si="9"/>
        <v/>
      </c>
      <c r="AA50" s="13"/>
      <c r="AB50" s="110" t="s">
        <v>98</v>
      </c>
      <c r="AC50" s="1"/>
      <c r="AD50" s="111" t="str">
        <f t="shared" si="6"/>
        <v/>
      </c>
      <c r="AE50" s="13"/>
      <c r="AF50" s="110" t="s">
        <v>98</v>
      </c>
      <c r="AG50" s="1"/>
      <c r="AH50" s="111" t="str">
        <f t="shared" si="7"/>
        <v/>
      </c>
      <c r="AI50" s="13"/>
      <c r="AJ50" s="113">
        <f t="shared" si="10"/>
        <v>0</v>
      </c>
      <c r="AK50" s="192" t="str">
        <f>ご契約内容!$C$2</f>
        <v>エースサイクル</v>
      </c>
      <c r="AL50" s="192">
        <f t="shared" si="8"/>
        <v>0</v>
      </c>
      <c r="AM50" s="192">
        <f t="shared" si="11"/>
        <v>0</v>
      </c>
    </row>
    <row r="51" spans="1:39" s="114" customFormat="1" ht="15" customHeight="1">
      <c r="A51" s="101" t="s">
        <v>150</v>
      </c>
      <c r="B51" s="102" t="s">
        <v>143</v>
      </c>
      <c r="C51" s="103" t="s">
        <v>144</v>
      </c>
      <c r="D51" s="104"/>
      <c r="E51" s="105" t="s">
        <v>145</v>
      </c>
      <c r="F51" s="106"/>
      <c r="G51" s="106"/>
      <c r="H51" s="104"/>
      <c r="I51" s="107">
        <v>56</v>
      </c>
      <c r="J51" s="108">
        <v>470000</v>
      </c>
      <c r="K51" s="109"/>
      <c r="L51" s="221" t="s">
        <v>77</v>
      </c>
      <c r="M51" s="1"/>
      <c r="N51" s="111" t="str">
        <f t="shared" si="3"/>
        <v/>
      </c>
      <c r="O51" s="13"/>
      <c r="P51" s="110" t="s">
        <v>77</v>
      </c>
      <c r="Q51" s="1"/>
      <c r="R51" s="111" t="str">
        <f t="shared" si="4"/>
        <v/>
      </c>
      <c r="S51" s="13"/>
      <c r="T51" s="110" t="s">
        <v>77</v>
      </c>
      <c r="U51" s="1"/>
      <c r="V51" s="111" t="str">
        <f t="shared" si="5"/>
        <v/>
      </c>
      <c r="W51" s="13"/>
      <c r="X51" s="110" t="s">
        <v>77</v>
      </c>
      <c r="Y51" s="1"/>
      <c r="Z51" s="111" t="str">
        <f t="shared" si="9"/>
        <v/>
      </c>
      <c r="AA51" s="13"/>
      <c r="AB51" s="110" t="s">
        <v>77</v>
      </c>
      <c r="AC51" s="1"/>
      <c r="AD51" s="111" t="str">
        <f t="shared" si="6"/>
        <v/>
      </c>
      <c r="AE51" s="13"/>
      <c r="AF51" s="110" t="s">
        <v>77</v>
      </c>
      <c r="AG51" s="1"/>
      <c r="AH51" s="111" t="str">
        <f t="shared" si="7"/>
        <v/>
      </c>
      <c r="AI51" s="13"/>
      <c r="AJ51" s="113">
        <f t="shared" si="10"/>
        <v>0</v>
      </c>
      <c r="AK51" s="192" t="str">
        <f>ご契約内容!$C$2</f>
        <v>エースサイクル</v>
      </c>
      <c r="AL51" s="192">
        <f t="shared" si="8"/>
        <v>0</v>
      </c>
      <c r="AM51" s="192">
        <f t="shared" si="11"/>
        <v>0</v>
      </c>
    </row>
    <row r="52" spans="1:39" s="114" customFormat="1" ht="15" customHeight="1">
      <c r="A52" s="101" t="s">
        <v>151</v>
      </c>
      <c r="B52" s="102" t="s">
        <v>143</v>
      </c>
      <c r="C52" s="103" t="s">
        <v>144</v>
      </c>
      <c r="D52" s="104"/>
      <c r="E52" s="105" t="s">
        <v>145</v>
      </c>
      <c r="F52" s="106"/>
      <c r="G52" s="106"/>
      <c r="H52" s="104"/>
      <c r="I52" s="107">
        <v>58</v>
      </c>
      <c r="J52" s="108">
        <v>470000</v>
      </c>
      <c r="K52" s="109"/>
      <c r="L52" s="221" t="s">
        <v>77</v>
      </c>
      <c r="M52" s="1"/>
      <c r="N52" s="111" t="str">
        <f t="shared" si="3"/>
        <v/>
      </c>
      <c r="O52" s="13"/>
      <c r="P52" s="110" t="s">
        <v>77</v>
      </c>
      <c r="Q52" s="1"/>
      <c r="R52" s="111" t="str">
        <f t="shared" si="4"/>
        <v/>
      </c>
      <c r="S52" s="13"/>
      <c r="T52" s="110" t="s">
        <v>77</v>
      </c>
      <c r="U52" s="1"/>
      <c r="V52" s="111" t="str">
        <f t="shared" si="5"/>
        <v/>
      </c>
      <c r="W52" s="13"/>
      <c r="X52" s="110" t="s">
        <v>77</v>
      </c>
      <c r="Y52" s="1"/>
      <c r="Z52" s="111" t="str">
        <f t="shared" si="9"/>
        <v/>
      </c>
      <c r="AA52" s="13"/>
      <c r="AB52" s="110" t="s">
        <v>77</v>
      </c>
      <c r="AC52" s="1"/>
      <c r="AD52" s="111" t="str">
        <f t="shared" si="6"/>
        <v/>
      </c>
      <c r="AE52" s="13"/>
      <c r="AF52" s="110" t="s">
        <v>77</v>
      </c>
      <c r="AG52" s="1"/>
      <c r="AH52" s="111" t="str">
        <f t="shared" si="7"/>
        <v/>
      </c>
      <c r="AI52" s="13"/>
      <c r="AJ52" s="113">
        <f t="shared" si="10"/>
        <v>0</v>
      </c>
      <c r="AK52" s="192" t="str">
        <f>ご契約内容!$C$2</f>
        <v>エースサイクル</v>
      </c>
      <c r="AL52" s="192">
        <f t="shared" si="8"/>
        <v>0</v>
      </c>
      <c r="AM52" s="192">
        <f t="shared" si="11"/>
        <v>0</v>
      </c>
    </row>
    <row r="53" spans="1:39" s="114" customFormat="1" ht="15" customHeight="1">
      <c r="A53" s="101" t="s">
        <v>152</v>
      </c>
      <c r="B53" s="102" t="s">
        <v>143</v>
      </c>
      <c r="C53" s="103" t="s">
        <v>144</v>
      </c>
      <c r="D53" s="104"/>
      <c r="E53" s="105" t="s">
        <v>153</v>
      </c>
      <c r="F53" s="106"/>
      <c r="G53" s="106"/>
      <c r="H53" s="104"/>
      <c r="I53" s="107">
        <v>49</v>
      </c>
      <c r="J53" s="108">
        <v>470000</v>
      </c>
      <c r="K53" s="109"/>
      <c r="L53" s="221" t="s">
        <v>148</v>
      </c>
      <c r="M53" s="115"/>
      <c r="N53" s="116" t="str">
        <f t="shared" si="3"/>
        <v/>
      </c>
      <c r="O53" s="117"/>
      <c r="P53" s="110" t="s">
        <v>148</v>
      </c>
      <c r="Q53" s="115"/>
      <c r="R53" s="116" t="str">
        <f t="shared" si="4"/>
        <v/>
      </c>
      <c r="S53" s="117"/>
      <c r="T53" s="110" t="s">
        <v>148</v>
      </c>
      <c r="U53" s="115"/>
      <c r="V53" s="116" t="str">
        <f t="shared" si="5"/>
        <v/>
      </c>
      <c r="W53" s="117"/>
      <c r="X53" s="110" t="s">
        <v>77</v>
      </c>
      <c r="Y53" s="1"/>
      <c r="Z53" s="111" t="str">
        <f t="shared" si="9"/>
        <v/>
      </c>
      <c r="AA53" s="13"/>
      <c r="AB53" s="110" t="s">
        <v>77</v>
      </c>
      <c r="AC53" s="1"/>
      <c r="AD53" s="111" t="str">
        <f t="shared" si="6"/>
        <v/>
      </c>
      <c r="AE53" s="13"/>
      <c r="AF53" s="110" t="s">
        <v>77</v>
      </c>
      <c r="AG53" s="1"/>
      <c r="AH53" s="111" t="str">
        <f t="shared" si="7"/>
        <v/>
      </c>
      <c r="AI53" s="13"/>
      <c r="AJ53" s="113">
        <f t="shared" si="10"/>
        <v>0</v>
      </c>
      <c r="AK53" s="192" t="str">
        <f>ご契約内容!$C$2</f>
        <v>エースサイクル</v>
      </c>
      <c r="AL53" s="192">
        <f t="shared" si="8"/>
        <v>0</v>
      </c>
      <c r="AM53" s="192">
        <f t="shared" si="11"/>
        <v>0</v>
      </c>
    </row>
    <row r="54" spans="1:39" s="114" customFormat="1" ht="15" customHeight="1">
      <c r="A54" s="101" t="s">
        <v>154</v>
      </c>
      <c r="B54" s="102" t="s">
        <v>143</v>
      </c>
      <c r="C54" s="103" t="s">
        <v>144</v>
      </c>
      <c r="D54" s="104"/>
      <c r="E54" s="105" t="s">
        <v>153</v>
      </c>
      <c r="F54" s="106"/>
      <c r="G54" s="106"/>
      <c r="H54" s="104"/>
      <c r="I54" s="107">
        <v>52</v>
      </c>
      <c r="J54" s="108">
        <v>470000</v>
      </c>
      <c r="K54" s="109"/>
      <c r="L54" s="221" t="s">
        <v>148</v>
      </c>
      <c r="M54" s="115"/>
      <c r="N54" s="116" t="str">
        <f t="shared" si="3"/>
        <v/>
      </c>
      <c r="O54" s="117"/>
      <c r="P54" s="110" t="s">
        <v>148</v>
      </c>
      <c r="Q54" s="115"/>
      <c r="R54" s="116" t="str">
        <f t="shared" si="4"/>
        <v/>
      </c>
      <c r="S54" s="117"/>
      <c r="T54" s="110" t="s">
        <v>148</v>
      </c>
      <c r="U54" s="115"/>
      <c r="V54" s="116" t="str">
        <f t="shared" si="5"/>
        <v/>
      </c>
      <c r="W54" s="117"/>
      <c r="X54" s="110" t="s">
        <v>98</v>
      </c>
      <c r="Y54" s="1"/>
      <c r="Z54" s="111" t="str">
        <f t="shared" si="9"/>
        <v/>
      </c>
      <c r="AA54" s="13"/>
      <c r="AB54" s="110" t="s">
        <v>98</v>
      </c>
      <c r="AC54" s="1"/>
      <c r="AD54" s="111" t="str">
        <f t="shared" si="6"/>
        <v/>
      </c>
      <c r="AE54" s="13"/>
      <c r="AF54" s="110" t="s">
        <v>98</v>
      </c>
      <c r="AG54" s="1"/>
      <c r="AH54" s="111" t="str">
        <f t="shared" si="7"/>
        <v/>
      </c>
      <c r="AI54" s="13"/>
      <c r="AJ54" s="113">
        <f t="shared" si="10"/>
        <v>0</v>
      </c>
      <c r="AK54" s="192" t="str">
        <f>ご契約内容!$C$2</f>
        <v>エースサイクル</v>
      </c>
      <c r="AL54" s="192">
        <f t="shared" si="8"/>
        <v>0</v>
      </c>
      <c r="AM54" s="192">
        <f t="shared" si="11"/>
        <v>0</v>
      </c>
    </row>
    <row r="55" spans="1:39" s="114" customFormat="1" ht="15" customHeight="1">
      <c r="A55" s="101" t="s">
        <v>155</v>
      </c>
      <c r="B55" s="102" t="s">
        <v>143</v>
      </c>
      <c r="C55" s="103" t="s">
        <v>144</v>
      </c>
      <c r="D55" s="104"/>
      <c r="E55" s="105" t="s">
        <v>153</v>
      </c>
      <c r="F55" s="106"/>
      <c r="G55" s="106"/>
      <c r="H55" s="104"/>
      <c r="I55" s="107">
        <v>54</v>
      </c>
      <c r="J55" s="108">
        <v>470000</v>
      </c>
      <c r="K55" s="109"/>
      <c r="L55" s="221" t="s">
        <v>148</v>
      </c>
      <c r="M55" s="115"/>
      <c r="N55" s="116" t="str">
        <f t="shared" si="3"/>
        <v/>
      </c>
      <c r="O55" s="117"/>
      <c r="P55" s="110" t="s">
        <v>148</v>
      </c>
      <c r="Q55" s="115"/>
      <c r="R55" s="116" t="str">
        <f t="shared" si="4"/>
        <v/>
      </c>
      <c r="S55" s="117"/>
      <c r="T55" s="110" t="s">
        <v>148</v>
      </c>
      <c r="U55" s="115"/>
      <c r="V55" s="116" t="str">
        <f t="shared" si="5"/>
        <v/>
      </c>
      <c r="W55" s="117"/>
      <c r="X55" s="110" t="s">
        <v>77</v>
      </c>
      <c r="Y55" s="1"/>
      <c r="Z55" s="111" t="str">
        <f t="shared" si="9"/>
        <v/>
      </c>
      <c r="AA55" s="13"/>
      <c r="AB55" s="110" t="s">
        <v>77</v>
      </c>
      <c r="AC55" s="1"/>
      <c r="AD55" s="111" t="str">
        <f t="shared" si="6"/>
        <v/>
      </c>
      <c r="AE55" s="13"/>
      <c r="AF55" s="110" t="s">
        <v>77</v>
      </c>
      <c r="AG55" s="1"/>
      <c r="AH55" s="111" t="str">
        <f t="shared" si="7"/>
        <v/>
      </c>
      <c r="AI55" s="13"/>
      <c r="AJ55" s="113">
        <f t="shared" si="10"/>
        <v>0</v>
      </c>
      <c r="AK55" s="192" t="str">
        <f>ご契約内容!$C$2</f>
        <v>エースサイクル</v>
      </c>
      <c r="AL55" s="192">
        <f t="shared" si="8"/>
        <v>0</v>
      </c>
      <c r="AM55" s="192">
        <f t="shared" si="11"/>
        <v>0</v>
      </c>
    </row>
    <row r="56" spans="1:39" s="114" customFormat="1" ht="15" customHeight="1">
      <c r="A56" s="101" t="s">
        <v>156</v>
      </c>
      <c r="B56" s="102" t="s">
        <v>143</v>
      </c>
      <c r="C56" s="103" t="s">
        <v>144</v>
      </c>
      <c r="D56" s="104"/>
      <c r="E56" s="105" t="s">
        <v>153</v>
      </c>
      <c r="F56" s="106"/>
      <c r="G56" s="106"/>
      <c r="H56" s="104"/>
      <c r="I56" s="107">
        <v>56</v>
      </c>
      <c r="J56" s="108">
        <v>470000</v>
      </c>
      <c r="K56" s="109"/>
      <c r="L56" s="221" t="s">
        <v>148</v>
      </c>
      <c r="M56" s="115"/>
      <c r="N56" s="116" t="str">
        <f t="shared" si="3"/>
        <v/>
      </c>
      <c r="O56" s="117"/>
      <c r="P56" s="110" t="s">
        <v>148</v>
      </c>
      <c r="Q56" s="115"/>
      <c r="R56" s="116" t="str">
        <f t="shared" si="4"/>
        <v/>
      </c>
      <c r="S56" s="117"/>
      <c r="T56" s="110" t="s">
        <v>148</v>
      </c>
      <c r="U56" s="115"/>
      <c r="V56" s="116" t="str">
        <f t="shared" si="5"/>
        <v/>
      </c>
      <c r="W56" s="117"/>
      <c r="X56" s="110" t="s">
        <v>77</v>
      </c>
      <c r="Y56" s="1"/>
      <c r="Z56" s="111" t="str">
        <f t="shared" si="9"/>
        <v/>
      </c>
      <c r="AA56" s="13"/>
      <c r="AB56" s="110" t="s">
        <v>77</v>
      </c>
      <c r="AC56" s="1"/>
      <c r="AD56" s="111" t="str">
        <f t="shared" si="6"/>
        <v/>
      </c>
      <c r="AE56" s="13"/>
      <c r="AF56" s="110" t="s">
        <v>77</v>
      </c>
      <c r="AG56" s="1"/>
      <c r="AH56" s="111" t="str">
        <f t="shared" si="7"/>
        <v/>
      </c>
      <c r="AI56" s="13"/>
      <c r="AJ56" s="113">
        <f t="shared" si="10"/>
        <v>0</v>
      </c>
      <c r="AK56" s="192" t="str">
        <f>ご契約内容!$C$2</f>
        <v>エースサイクル</v>
      </c>
      <c r="AL56" s="192">
        <f t="shared" si="8"/>
        <v>0</v>
      </c>
      <c r="AM56" s="192">
        <f t="shared" si="11"/>
        <v>0</v>
      </c>
    </row>
    <row r="57" spans="1:39" s="114" customFormat="1" ht="15" customHeight="1">
      <c r="A57" s="101" t="s">
        <v>157</v>
      </c>
      <c r="B57" s="102" t="s">
        <v>143</v>
      </c>
      <c r="C57" s="103" t="s">
        <v>144</v>
      </c>
      <c r="D57" s="104"/>
      <c r="E57" s="105" t="s">
        <v>153</v>
      </c>
      <c r="F57" s="106"/>
      <c r="G57" s="106"/>
      <c r="H57" s="104"/>
      <c r="I57" s="107">
        <v>58</v>
      </c>
      <c r="J57" s="108">
        <v>470000</v>
      </c>
      <c r="K57" s="109"/>
      <c r="L57" s="221" t="s">
        <v>148</v>
      </c>
      <c r="M57" s="115"/>
      <c r="N57" s="116" t="str">
        <f t="shared" si="3"/>
        <v/>
      </c>
      <c r="O57" s="117"/>
      <c r="P57" s="110" t="s">
        <v>148</v>
      </c>
      <c r="Q57" s="115"/>
      <c r="R57" s="116" t="str">
        <f t="shared" si="4"/>
        <v/>
      </c>
      <c r="S57" s="117"/>
      <c r="T57" s="110" t="s">
        <v>148</v>
      </c>
      <c r="U57" s="115"/>
      <c r="V57" s="116" t="str">
        <f t="shared" si="5"/>
        <v/>
      </c>
      <c r="W57" s="117"/>
      <c r="X57" s="110" t="s">
        <v>77</v>
      </c>
      <c r="Y57" s="1"/>
      <c r="Z57" s="111" t="str">
        <f t="shared" si="9"/>
        <v/>
      </c>
      <c r="AA57" s="13"/>
      <c r="AB57" s="110" t="s">
        <v>77</v>
      </c>
      <c r="AC57" s="1"/>
      <c r="AD57" s="111" t="str">
        <f t="shared" si="6"/>
        <v/>
      </c>
      <c r="AE57" s="13"/>
      <c r="AF57" s="110" t="s">
        <v>77</v>
      </c>
      <c r="AG57" s="1"/>
      <c r="AH57" s="111" t="str">
        <f t="shared" si="7"/>
        <v/>
      </c>
      <c r="AI57" s="13"/>
      <c r="AJ57" s="113">
        <f t="shared" si="10"/>
        <v>0</v>
      </c>
      <c r="AK57" s="192" t="str">
        <f>ご契約内容!$C$2</f>
        <v>エースサイクル</v>
      </c>
      <c r="AL57" s="192">
        <f t="shared" si="8"/>
        <v>0</v>
      </c>
      <c r="AM57" s="192">
        <f t="shared" si="11"/>
        <v>0</v>
      </c>
    </row>
    <row r="58" spans="1:39" s="114" customFormat="1" ht="15" customHeight="1">
      <c r="A58" s="101" t="s">
        <v>158</v>
      </c>
      <c r="B58" s="102" t="s">
        <v>143</v>
      </c>
      <c r="C58" s="103" t="s">
        <v>159</v>
      </c>
      <c r="D58" s="104"/>
      <c r="E58" s="105" t="s">
        <v>145</v>
      </c>
      <c r="F58" s="106"/>
      <c r="G58" s="106"/>
      <c r="H58" s="104"/>
      <c r="I58" s="107">
        <v>44</v>
      </c>
      <c r="J58" s="108">
        <v>470000</v>
      </c>
      <c r="K58" s="109"/>
      <c r="L58" s="221" t="s">
        <v>77</v>
      </c>
      <c r="M58" s="1"/>
      <c r="N58" s="111" t="str">
        <f t="shared" si="3"/>
        <v/>
      </c>
      <c r="O58" s="13"/>
      <c r="P58" s="110" t="s">
        <v>77</v>
      </c>
      <c r="Q58" s="1"/>
      <c r="R58" s="111" t="str">
        <f t="shared" si="4"/>
        <v/>
      </c>
      <c r="S58" s="13"/>
      <c r="T58" s="110" t="s">
        <v>77</v>
      </c>
      <c r="U58" s="1"/>
      <c r="V58" s="111" t="str">
        <f t="shared" si="5"/>
        <v/>
      </c>
      <c r="W58" s="13"/>
      <c r="X58" s="110" t="s">
        <v>77</v>
      </c>
      <c r="Y58" s="1"/>
      <c r="Z58" s="111" t="str">
        <f t="shared" si="9"/>
        <v/>
      </c>
      <c r="AA58" s="13"/>
      <c r="AB58" s="110" t="s">
        <v>77</v>
      </c>
      <c r="AC58" s="1"/>
      <c r="AD58" s="111" t="str">
        <f t="shared" si="6"/>
        <v/>
      </c>
      <c r="AE58" s="13"/>
      <c r="AF58" s="110" t="s">
        <v>77</v>
      </c>
      <c r="AG58" s="1"/>
      <c r="AH58" s="111" t="str">
        <f t="shared" si="7"/>
        <v/>
      </c>
      <c r="AI58" s="13"/>
      <c r="AJ58" s="113">
        <f t="shared" si="10"/>
        <v>0</v>
      </c>
      <c r="AK58" s="192" t="str">
        <f>ご契約内容!$C$2</f>
        <v>エースサイクル</v>
      </c>
      <c r="AL58" s="192">
        <f t="shared" si="8"/>
        <v>0</v>
      </c>
      <c r="AM58" s="192">
        <f t="shared" si="11"/>
        <v>0</v>
      </c>
    </row>
    <row r="59" spans="1:39" s="114" customFormat="1" ht="15" customHeight="1">
      <c r="A59" s="101" t="s">
        <v>160</v>
      </c>
      <c r="B59" s="102" t="s">
        <v>143</v>
      </c>
      <c r="C59" s="103" t="s">
        <v>159</v>
      </c>
      <c r="D59" s="104"/>
      <c r="E59" s="105" t="s">
        <v>145</v>
      </c>
      <c r="F59" s="106"/>
      <c r="G59" s="106"/>
      <c r="H59" s="104"/>
      <c r="I59" s="107">
        <v>49</v>
      </c>
      <c r="J59" s="108">
        <v>470000</v>
      </c>
      <c r="K59" s="109"/>
      <c r="L59" s="221" t="s">
        <v>77</v>
      </c>
      <c r="M59" s="1"/>
      <c r="N59" s="111" t="str">
        <f t="shared" si="3"/>
        <v/>
      </c>
      <c r="O59" s="13"/>
      <c r="P59" s="110" t="s">
        <v>77</v>
      </c>
      <c r="Q59" s="1"/>
      <c r="R59" s="111" t="str">
        <f t="shared" si="4"/>
        <v/>
      </c>
      <c r="S59" s="13"/>
      <c r="T59" s="110" t="s">
        <v>77</v>
      </c>
      <c r="U59" s="1"/>
      <c r="V59" s="111" t="str">
        <f t="shared" si="5"/>
        <v/>
      </c>
      <c r="W59" s="13"/>
      <c r="X59" s="110" t="s">
        <v>77</v>
      </c>
      <c r="Y59" s="1"/>
      <c r="Z59" s="111" t="str">
        <f t="shared" si="9"/>
        <v/>
      </c>
      <c r="AA59" s="13"/>
      <c r="AB59" s="110" t="s">
        <v>77</v>
      </c>
      <c r="AC59" s="1"/>
      <c r="AD59" s="111" t="str">
        <f t="shared" si="6"/>
        <v/>
      </c>
      <c r="AE59" s="13"/>
      <c r="AF59" s="110" t="s">
        <v>77</v>
      </c>
      <c r="AG59" s="1"/>
      <c r="AH59" s="111" t="str">
        <f t="shared" si="7"/>
        <v/>
      </c>
      <c r="AI59" s="13"/>
      <c r="AJ59" s="113">
        <f t="shared" si="10"/>
        <v>0</v>
      </c>
      <c r="AK59" s="192" t="str">
        <f>ご契約内容!$C$2</f>
        <v>エースサイクル</v>
      </c>
      <c r="AL59" s="192">
        <f t="shared" si="8"/>
        <v>0</v>
      </c>
      <c r="AM59" s="192">
        <f t="shared" si="11"/>
        <v>0</v>
      </c>
    </row>
    <row r="60" spans="1:39" s="114" customFormat="1" ht="15" customHeight="1">
      <c r="A60" s="101" t="s">
        <v>161</v>
      </c>
      <c r="B60" s="102" t="s">
        <v>143</v>
      </c>
      <c r="C60" s="103" t="s">
        <v>159</v>
      </c>
      <c r="D60" s="104"/>
      <c r="E60" s="105" t="s">
        <v>145</v>
      </c>
      <c r="F60" s="106"/>
      <c r="G60" s="106"/>
      <c r="H60" s="104"/>
      <c r="I60" s="107">
        <v>52</v>
      </c>
      <c r="J60" s="108">
        <v>470000</v>
      </c>
      <c r="K60" s="109"/>
      <c r="L60" s="221" t="s">
        <v>77</v>
      </c>
      <c r="M60" s="1"/>
      <c r="N60" s="111" t="str">
        <f t="shared" si="3"/>
        <v/>
      </c>
      <c r="O60" s="13"/>
      <c r="P60" s="110" t="s">
        <v>77</v>
      </c>
      <c r="Q60" s="1"/>
      <c r="R60" s="111" t="str">
        <f t="shared" si="4"/>
        <v/>
      </c>
      <c r="S60" s="13"/>
      <c r="T60" s="110" t="s">
        <v>77</v>
      </c>
      <c r="U60" s="1"/>
      <c r="V60" s="111" t="str">
        <f t="shared" si="5"/>
        <v/>
      </c>
      <c r="W60" s="13"/>
      <c r="X60" s="110" t="s">
        <v>77</v>
      </c>
      <c r="Y60" s="1"/>
      <c r="Z60" s="111" t="str">
        <f t="shared" si="9"/>
        <v/>
      </c>
      <c r="AA60" s="13"/>
      <c r="AB60" s="110" t="s">
        <v>98</v>
      </c>
      <c r="AC60" s="1"/>
      <c r="AD60" s="111" t="str">
        <f t="shared" si="6"/>
        <v/>
      </c>
      <c r="AE60" s="13"/>
      <c r="AF60" s="110" t="s">
        <v>98</v>
      </c>
      <c r="AG60" s="1"/>
      <c r="AH60" s="111" t="str">
        <f t="shared" si="7"/>
        <v/>
      </c>
      <c r="AI60" s="13"/>
      <c r="AJ60" s="113">
        <f t="shared" si="10"/>
        <v>0</v>
      </c>
      <c r="AK60" s="192" t="str">
        <f>ご契約内容!$C$2</f>
        <v>エースサイクル</v>
      </c>
      <c r="AL60" s="192">
        <f t="shared" si="8"/>
        <v>0</v>
      </c>
      <c r="AM60" s="192">
        <f t="shared" si="11"/>
        <v>0</v>
      </c>
    </row>
    <row r="61" spans="1:39" s="114" customFormat="1" ht="15" customHeight="1">
      <c r="A61" s="101" t="s">
        <v>162</v>
      </c>
      <c r="B61" s="102" t="s">
        <v>143</v>
      </c>
      <c r="C61" s="103" t="s">
        <v>159</v>
      </c>
      <c r="D61" s="104"/>
      <c r="E61" s="105" t="s">
        <v>145</v>
      </c>
      <c r="F61" s="106"/>
      <c r="G61" s="106"/>
      <c r="H61" s="104"/>
      <c r="I61" s="107">
        <v>54</v>
      </c>
      <c r="J61" s="108">
        <v>470000</v>
      </c>
      <c r="K61" s="109"/>
      <c r="L61" s="221" t="s">
        <v>77</v>
      </c>
      <c r="M61" s="1"/>
      <c r="N61" s="111" t="str">
        <f t="shared" si="3"/>
        <v/>
      </c>
      <c r="O61" s="13"/>
      <c r="P61" s="110" t="s">
        <v>77</v>
      </c>
      <c r="Q61" s="1"/>
      <c r="R61" s="111" t="str">
        <f t="shared" si="4"/>
        <v/>
      </c>
      <c r="S61" s="13"/>
      <c r="T61" s="110" t="s">
        <v>77</v>
      </c>
      <c r="U61" s="1"/>
      <c r="V61" s="111" t="str">
        <f t="shared" si="5"/>
        <v/>
      </c>
      <c r="W61" s="13"/>
      <c r="X61" s="110" t="s">
        <v>77</v>
      </c>
      <c r="Y61" s="1"/>
      <c r="Z61" s="111" t="str">
        <f t="shared" si="9"/>
        <v/>
      </c>
      <c r="AA61" s="13"/>
      <c r="AB61" s="110" t="s">
        <v>77</v>
      </c>
      <c r="AC61" s="1"/>
      <c r="AD61" s="111" t="str">
        <f t="shared" si="6"/>
        <v/>
      </c>
      <c r="AE61" s="13"/>
      <c r="AF61" s="110" t="s">
        <v>148</v>
      </c>
      <c r="AG61" s="115"/>
      <c r="AH61" s="116" t="str">
        <f t="shared" si="7"/>
        <v/>
      </c>
      <c r="AI61" s="117"/>
      <c r="AJ61" s="113">
        <f t="shared" si="10"/>
        <v>0</v>
      </c>
      <c r="AK61" s="192" t="str">
        <f>ご契約内容!$C$2</f>
        <v>エースサイクル</v>
      </c>
      <c r="AL61" s="192">
        <f t="shared" si="8"/>
        <v>0</v>
      </c>
      <c r="AM61" s="192">
        <f t="shared" si="11"/>
        <v>0</v>
      </c>
    </row>
    <row r="62" spans="1:39" s="114" customFormat="1" ht="15" customHeight="1">
      <c r="A62" s="101" t="s">
        <v>163</v>
      </c>
      <c r="B62" s="102" t="s">
        <v>143</v>
      </c>
      <c r="C62" s="103" t="s">
        <v>159</v>
      </c>
      <c r="D62" s="104"/>
      <c r="E62" s="105" t="s">
        <v>145</v>
      </c>
      <c r="F62" s="106"/>
      <c r="G62" s="106"/>
      <c r="H62" s="104"/>
      <c r="I62" s="107">
        <v>56</v>
      </c>
      <c r="J62" s="108">
        <v>470000</v>
      </c>
      <c r="K62" s="109"/>
      <c r="L62" s="221" t="s">
        <v>77</v>
      </c>
      <c r="M62" s="1"/>
      <c r="N62" s="111" t="str">
        <f t="shared" si="3"/>
        <v/>
      </c>
      <c r="O62" s="13"/>
      <c r="P62" s="110" t="s">
        <v>77</v>
      </c>
      <c r="Q62" s="1"/>
      <c r="R62" s="111" t="str">
        <f t="shared" si="4"/>
        <v/>
      </c>
      <c r="S62" s="13"/>
      <c r="T62" s="110" t="s">
        <v>77</v>
      </c>
      <c r="U62" s="1"/>
      <c r="V62" s="111" t="str">
        <f t="shared" si="5"/>
        <v/>
      </c>
      <c r="W62" s="13"/>
      <c r="X62" s="110" t="s">
        <v>77</v>
      </c>
      <c r="Y62" s="1"/>
      <c r="Z62" s="111" t="str">
        <f t="shared" si="9"/>
        <v/>
      </c>
      <c r="AA62" s="13"/>
      <c r="AB62" s="110" t="s">
        <v>77</v>
      </c>
      <c r="AC62" s="1"/>
      <c r="AD62" s="111" t="str">
        <f t="shared" si="6"/>
        <v/>
      </c>
      <c r="AE62" s="13"/>
      <c r="AF62" s="110" t="s">
        <v>77</v>
      </c>
      <c r="AG62" s="1"/>
      <c r="AH62" s="111" t="str">
        <f t="shared" si="7"/>
        <v/>
      </c>
      <c r="AI62" s="13"/>
      <c r="AJ62" s="113">
        <f t="shared" si="10"/>
        <v>0</v>
      </c>
      <c r="AK62" s="192" t="str">
        <f>ご契約内容!$C$2</f>
        <v>エースサイクル</v>
      </c>
      <c r="AL62" s="192">
        <f t="shared" ref="AL62:AL117" si="19">IF(LEFT(A62,1)="9",1,0)</f>
        <v>0</v>
      </c>
      <c r="AM62" s="192">
        <f t="shared" ref="AM62:AM117" si="20">SUM(M62,Q62,U62,Y62,AC62,AG62)</f>
        <v>0</v>
      </c>
    </row>
    <row r="63" spans="1:39" s="114" customFormat="1" ht="15" customHeight="1">
      <c r="A63" s="101" t="s">
        <v>164</v>
      </c>
      <c r="B63" s="102" t="s">
        <v>143</v>
      </c>
      <c r="C63" s="103" t="s">
        <v>159</v>
      </c>
      <c r="D63" s="104"/>
      <c r="E63" s="105" t="s">
        <v>145</v>
      </c>
      <c r="F63" s="106"/>
      <c r="G63" s="106"/>
      <c r="H63" s="104"/>
      <c r="I63" s="107">
        <v>58</v>
      </c>
      <c r="J63" s="108">
        <v>470000</v>
      </c>
      <c r="K63" s="109"/>
      <c r="L63" s="221" t="s">
        <v>77</v>
      </c>
      <c r="M63" s="1"/>
      <c r="N63" s="111" t="str">
        <f t="shared" si="3"/>
        <v/>
      </c>
      <c r="O63" s="13"/>
      <c r="P63" s="110" t="s">
        <v>77</v>
      </c>
      <c r="Q63" s="1"/>
      <c r="R63" s="111" t="str">
        <f t="shared" si="4"/>
        <v/>
      </c>
      <c r="S63" s="13"/>
      <c r="T63" s="110" t="s">
        <v>77</v>
      </c>
      <c r="U63" s="1"/>
      <c r="V63" s="111" t="str">
        <f t="shared" si="5"/>
        <v/>
      </c>
      <c r="W63" s="13"/>
      <c r="X63" s="110" t="s">
        <v>77</v>
      </c>
      <c r="Y63" s="1"/>
      <c r="Z63" s="111" t="str">
        <f t="shared" si="9"/>
        <v/>
      </c>
      <c r="AA63" s="13"/>
      <c r="AB63" s="110" t="s">
        <v>77</v>
      </c>
      <c r="AC63" s="1"/>
      <c r="AD63" s="111" t="str">
        <f t="shared" si="6"/>
        <v/>
      </c>
      <c r="AE63" s="13"/>
      <c r="AF63" s="110" t="s">
        <v>77</v>
      </c>
      <c r="AG63" s="1"/>
      <c r="AH63" s="111" t="str">
        <f t="shared" si="7"/>
        <v/>
      </c>
      <c r="AI63" s="13"/>
      <c r="AJ63" s="113">
        <f t="shared" si="10"/>
        <v>0</v>
      </c>
      <c r="AK63" s="192" t="str">
        <f>ご契約内容!$C$2</f>
        <v>エースサイクル</v>
      </c>
      <c r="AL63" s="192">
        <f t="shared" si="19"/>
        <v>0</v>
      </c>
      <c r="AM63" s="192">
        <f t="shared" si="20"/>
        <v>0</v>
      </c>
    </row>
    <row r="64" spans="1:39" s="114" customFormat="1" ht="15" customHeight="1">
      <c r="A64" s="101" t="s">
        <v>165</v>
      </c>
      <c r="B64" s="102" t="s">
        <v>143</v>
      </c>
      <c r="C64" s="103" t="s">
        <v>159</v>
      </c>
      <c r="D64" s="104"/>
      <c r="E64" s="105" t="s">
        <v>153</v>
      </c>
      <c r="F64" s="106"/>
      <c r="G64" s="106"/>
      <c r="H64" s="104"/>
      <c r="I64" s="107">
        <v>49</v>
      </c>
      <c r="J64" s="108">
        <v>470000</v>
      </c>
      <c r="K64" s="109"/>
      <c r="L64" s="221" t="s">
        <v>148</v>
      </c>
      <c r="M64" s="115"/>
      <c r="N64" s="116" t="str">
        <f t="shared" si="3"/>
        <v/>
      </c>
      <c r="O64" s="117"/>
      <c r="P64" s="110" t="s">
        <v>148</v>
      </c>
      <c r="Q64" s="115"/>
      <c r="R64" s="116" t="str">
        <f t="shared" si="4"/>
        <v/>
      </c>
      <c r="S64" s="117"/>
      <c r="T64" s="110" t="s">
        <v>148</v>
      </c>
      <c r="U64" s="115"/>
      <c r="V64" s="116" t="str">
        <f t="shared" si="5"/>
        <v/>
      </c>
      <c r="W64" s="117"/>
      <c r="X64" s="110" t="s">
        <v>77</v>
      </c>
      <c r="Y64" s="1"/>
      <c r="Z64" s="111" t="str">
        <f t="shared" si="9"/>
        <v/>
      </c>
      <c r="AA64" s="13"/>
      <c r="AB64" s="110" t="s">
        <v>77</v>
      </c>
      <c r="AC64" s="1"/>
      <c r="AD64" s="111" t="str">
        <f t="shared" si="6"/>
        <v/>
      </c>
      <c r="AE64" s="13"/>
      <c r="AF64" s="110" t="s">
        <v>77</v>
      </c>
      <c r="AG64" s="1"/>
      <c r="AH64" s="111" t="str">
        <f t="shared" si="7"/>
        <v/>
      </c>
      <c r="AI64" s="13"/>
      <c r="AJ64" s="113">
        <f t="shared" si="10"/>
        <v>0</v>
      </c>
      <c r="AK64" s="192" t="str">
        <f>ご契約内容!$C$2</f>
        <v>エースサイクル</v>
      </c>
      <c r="AL64" s="192">
        <f t="shared" si="19"/>
        <v>0</v>
      </c>
      <c r="AM64" s="192">
        <f t="shared" si="20"/>
        <v>0</v>
      </c>
    </row>
    <row r="65" spans="1:39" s="114" customFormat="1" ht="15" customHeight="1">
      <c r="A65" s="101" t="s">
        <v>166</v>
      </c>
      <c r="B65" s="102" t="s">
        <v>143</v>
      </c>
      <c r="C65" s="103" t="s">
        <v>159</v>
      </c>
      <c r="D65" s="104"/>
      <c r="E65" s="105" t="s">
        <v>153</v>
      </c>
      <c r="F65" s="106"/>
      <c r="G65" s="106"/>
      <c r="H65" s="104"/>
      <c r="I65" s="107">
        <v>52</v>
      </c>
      <c r="J65" s="108">
        <v>470000</v>
      </c>
      <c r="K65" s="109"/>
      <c r="L65" s="221" t="s">
        <v>148</v>
      </c>
      <c r="M65" s="115"/>
      <c r="N65" s="116" t="str">
        <f t="shared" si="3"/>
        <v/>
      </c>
      <c r="O65" s="117"/>
      <c r="P65" s="110" t="s">
        <v>148</v>
      </c>
      <c r="Q65" s="115"/>
      <c r="R65" s="116" t="str">
        <f t="shared" si="4"/>
        <v/>
      </c>
      <c r="S65" s="117"/>
      <c r="T65" s="110" t="s">
        <v>148</v>
      </c>
      <c r="U65" s="115"/>
      <c r="V65" s="116" t="str">
        <f t="shared" si="5"/>
        <v/>
      </c>
      <c r="W65" s="117"/>
      <c r="X65" s="110" t="s">
        <v>77</v>
      </c>
      <c r="Y65" s="1"/>
      <c r="Z65" s="111" t="str">
        <f t="shared" si="9"/>
        <v/>
      </c>
      <c r="AA65" s="13"/>
      <c r="AB65" s="110" t="s">
        <v>77</v>
      </c>
      <c r="AC65" s="1"/>
      <c r="AD65" s="111" t="str">
        <f t="shared" ref="AD65:AD117" si="21">IF(AC65="","",$J65*$A$4*AC65)</f>
        <v/>
      </c>
      <c r="AE65" s="13"/>
      <c r="AF65" s="110" t="s">
        <v>77</v>
      </c>
      <c r="AG65" s="1"/>
      <c r="AH65" s="111" t="str">
        <f t="shared" si="7"/>
        <v/>
      </c>
      <c r="AI65" s="13"/>
      <c r="AJ65" s="113">
        <f t="shared" si="10"/>
        <v>0</v>
      </c>
      <c r="AK65" s="192" t="str">
        <f>ご契約内容!$C$2</f>
        <v>エースサイクル</v>
      </c>
      <c r="AL65" s="192">
        <f t="shared" si="19"/>
        <v>0</v>
      </c>
      <c r="AM65" s="192">
        <f t="shared" si="20"/>
        <v>0</v>
      </c>
    </row>
    <row r="66" spans="1:39" s="114" customFormat="1" ht="15" customHeight="1">
      <c r="A66" s="101" t="s">
        <v>167</v>
      </c>
      <c r="B66" s="102" t="s">
        <v>143</v>
      </c>
      <c r="C66" s="103" t="s">
        <v>159</v>
      </c>
      <c r="D66" s="104"/>
      <c r="E66" s="105" t="s">
        <v>153</v>
      </c>
      <c r="F66" s="106"/>
      <c r="G66" s="106"/>
      <c r="H66" s="104"/>
      <c r="I66" s="107">
        <v>54</v>
      </c>
      <c r="J66" s="108">
        <v>470000</v>
      </c>
      <c r="K66" s="109"/>
      <c r="L66" s="221" t="s">
        <v>148</v>
      </c>
      <c r="M66" s="115"/>
      <c r="N66" s="116" t="str">
        <f t="shared" si="3"/>
        <v/>
      </c>
      <c r="O66" s="117"/>
      <c r="P66" s="110" t="s">
        <v>148</v>
      </c>
      <c r="Q66" s="115"/>
      <c r="R66" s="116" t="str">
        <f t="shared" si="4"/>
        <v/>
      </c>
      <c r="S66" s="117"/>
      <c r="T66" s="110" t="s">
        <v>148</v>
      </c>
      <c r="U66" s="115"/>
      <c r="V66" s="116" t="str">
        <f t="shared" si="5"/>
        <v/>
      </c>
      <c r="W66" s="117"/>
      <c r="X66" s="110" t="s">
        <v>77</v>
      </c>
      <c r="Y66" s="1"/>
      <c r="Z66" s="111" t="str">
        <f t="shared" si="9"/>
        <v/>
      </c>
      <c r="AA66" s="13"/>
      <c r="AB66" s="110" t="s">
        <v>77</v>
      </c>
      <c r="AC66" s="1"/>
      <c r="AD66" s="111" t="str">
        <f t="shared" si="21"/>
        <v/>
      </c>
      <c r="AE66" s="13"/>
      <c r="AF66" s="110" t="s">
        <v>77</v>
      </c>
      <c r="AG66" s="1"/>
      <c r="AH66" s="111" t="str">
        <f t="shared" si="7"/>
        <v/>
      </c>
      <c r="AI66" s="13"/>
      <c r="AJ66" s="113">
        <f t="shared" ref="AJ66:AJ117" si="22">SUM(M66,Q66,U66,Y66,AC66,AG66)</f>
        <v>0</v>
      </c>
      <c r="AK66" s="192" t="str">
        <f>ご契約内容!$C$2</f>
        <v>エースサイクル</v>
      </c>
      <c r="AL66" s="192">
        <f t="shared" si="19"/>
        <v>0</v>
      </c>
      <c r="AM66" s="192">
        <f t="shared" si="20"/>
        <v>0</v>
      </c>
    </row>
    <row r="67" spans="1:39" s="114" customFormat="1" ht="15" customHeight="1">
      <c r="A67" s="101" t="s">
        <v>168</v>
      </c>
      <c r="B67" s="102" t="s">
        <v>143</v>
      </c>
      <c r="C67" s="103" t="s">
        <v>159</v>
      </c>
      <c r="D67" s="104"/>
      <c r="E67" s="105" t="s">
        <v>153</v>
      </c>
      <c r="F67" s="106"/>
      <c r="G67" s="106"/>
      <c r="H67" s="104"/>
      <c r="I67" s="107">
        <v>56</v>
      </c>
      <c r="J67" s="108">
        <v>470000</v>
      </c>
      <c r="K67" s="109"/>
      <c r="L67" s="221" t="s">
        <v>148</v>
      </c>
      <c r="M67" s="115"/>
      <c r="N67" s="116" t="str">
        <f t="shared" si="3"/>
        <v/>
      </c>
      <c r="O67" s="117"/>
      <c r="P67" s="110" t="s">
        <v>148</v>
      </c>
      <c r="Q67" s="115"/>
      <c r="R67" s="116" t="str">
        <f t="shared" si="4"/>
        <v/>
      </c>
      <c r="S67" s="117"/>
      <c r="T67" s="110" t="s">
        <v>148</v>
      </c>
      <c r="U67" s="115"/>
      <c r="V67" s="116" t="str">
        <f t="shared" si="5"/>
        <v/>
      </c>
      <c r="W67" s="117"/>
      <c r="X67" s="110" t="s">
        <v>77</v>
      </c>
      <c r="Y67" s="1"/>
      <c r="Z67" s="111" t="str">
        <f t="shared" si="9"/>
        <v/>
      </c>
      <c r="AA67" s="13"/>
      <c r="AB67" s="110" t="s">
        <v>77</v>
      </c>
      <c r="AC67" s="1"/>
      <c r="AD67" s="111" t="str">
        <f t="shared" si="21"/>
        <v/>
      </c>
      <c r="AE67" s="13"/>
      <c r="AF67" s="110" t="s">
        <v>77</v>
      </c>
      <c r="AG67" s="1"/>
      <c r="AH67" s="111" t="str">
        <f t="shared" si="7"/>
        <v/>
      </c>
      <c r="AI67" s="13"/>
      <c r="AJ67" s="113">
        <f t="shared" si="22"/>
        <v>0</v>
      </c>
      <c r="AK67" s="192" t="str">
        <f>ご契約内容!$C$2</f>
        <v>エースサイクル</v>
      </c>
      <c r="AL67" s="192">
        <f t="shared" si="19"/>
        <v>0</v>
      </c>
      <c r="AM67" s="192">
        <f t="shared" si="20"/>
        <v>0</v>
      </c>
    </row>
    <row r="68" spans="1:39" s="114" customFormat="1" ht="15" customHeight="1">
      <c r="A68" s="101" t="s">
        <v>169</v>
      </c>
      <c r="B68" s="102" t="s">
        <v>143</v>
      </c>
      <c r="C68" s="103" t="s">
        <v>159</v>
      </c>
      <c r="D68" s="104"/>
      <c r="E68" s="105" t="s">
        <v>153</v>
      </c>
      <c r="F68" s="106"/>
      <c r="G68" s="106"/>
      <c r="H68" s="104"/>
      <c r="I68" s="107">
        <v>58</v>
      </c>
      <c r="J68" s="108">
        <v>470000</v>
      </c>
      <c r="K68" s="109"/>
      <c r="L68" s="221" t="s">
        <v>148</v>
      </c>
      <c r="M68" s="115"/>
      <c r="N68" s="116" t="str">
        <f t="shared" si="3"/>
        <v/>
      </c>
      <c r="O68" s="117"/>
      <c r="P68" s="110" t="s">
        <v>148</v>
      </c>
      <c r="Q68" s="115"/>
      <c r="R68" s="116" t="str">
        <f t="shared" si="4"/>
        <v/>
      </c>
      <c r="S68" s="117"/>
      <c r="T68" s="110" t="s">
        <v>148</v>
      </c>
      <c r="U68" s="115"/>
      <c r="V68" s="116" t="str">
        <f t="shared" si="5"/>
        <v/>
      </c>
      <c r="W68" s="117"/>
      <c r="X68" s="110" t="s">
        <v>77</v>
      </c>
      <c r="Y68" s="1"/>
      <c r="Z68" s="111" t="str">
        <f t="shared" si="9"/>
        <v/>
      </c>
      <c r="AA68" s="13"/>
      <c r="AB68" s="110" t="s">
        <v>77</v>
      </c>
      <c r="AC68" s="1"/>
      <c r="AD68" s="111" t="str">
        <f t="shared" si="21"/>
        <v/>
      </c>
      <c r="AE68" s="13"/>
      <c r="AF68" s="110" t="s">
        <v>77</v>
      </c>
      <c r="AG68" s="1"/>
      <c r="AH68" s="111" t="str">
        <f t="shared" si="7"/>
        <v/>
      </c>
      <c r="AI68" s="13"/>
      <c r="AJ68" s="113">
        <f t="shared" si="22"/>
        <v>0</v>
      </c>
      <c r="AK68" s="192" t="str">
        <f>ご契約内容!$C$2</f>
        <v>エースサイクル</v>
      </c>
      <c r="AL68" s="192">
        <f t="shared" si="19"/>
        <v>0</v>
      </c>
      <c r="AM68" s="192">
        <f t="shared" si="20"/>
        <v>0</v>
      </c>
    </row>
    <row r="69" spans="1:39" s="114" customFormat="1" ht="15" customHeight="1">
      <c r="A69" s="101" t="s">
        <v>170</v>
      </c>
      <c r="B69" s="102" t="s">
        <v>143</v>
      </c>
      <c r="C69" s="103" t="s">
        <v>159</v>
      </c>
      <c r="D69" s="104"/>
      <c r="E69" s="257" t="s">
        <v>171</v>
      </c>
      <c r="F69" s="260"/>
      <c r="G69" s="260"/>
      <c r="H69" s="261"/>
      <c r="I69" s="107">
        <v>49</v>
      </c>
      <c r="J69" s="108">
        <v>470000</v>
      </c>
      <c r="K69" s="109"/>
      <c r="L69" s="221" t="s">
        <v>148</v>
      </c>
      <c r="M69" s="115"/>
      <c r="N69" s="116" t="str">
        <f t="shared" ref="N69:N117" si="23">IF(M69="","",$J69*$A$4*M69)</f>
        <v/>
      </c>
      <c r="O69" s="117"/>
      <c r="P69" s="110" t="s">
        <v>148</v>
      </c>
      <c r="Q69" s="115"/>
      <c r="R69" s="116" t="str">
        <f t="shared" ref="R69:R117" si="24">IF(Q69="","",$J69*$A$4*Q69)</f>
        <v/>
      </c>
      <c r="S69" s="117"/>
      <c r="T69" s="110" t="s">
        <v>148</v>
      </c>
      <c r="U69" s="115"/>
      <c r="V69" s="116" t="str">
        <f t="shared" ref="V69:V117" si="25">IF(U69="","",$J69*$A$4*U69)</f>
        <v/>
      </c>
      <c r="W69" s="117"/>
      <c r="X69" s="110" t="s">
        <v>77</v>
      </c>
      <c r="Y69" s="1"/>
      <c r="Z69" s="111" t="str">
        <f t="shared" ref="Z69:Z117" si="26">IF(Y69="","",$J69*$A$4*Y69)</f>
        <v/>
      </c>
      <c r="AA69" s="13"/>
      <c r="AB69" s="110" t="s">
        <v>77</v>
      </c>
      <c r="AC69" s="1"/>
      <c r="AD69" s="111" t="str">
        <f t="shared" si="21"/>
        <v/>
      </c>
      <c r="AE69" s="13"/>
      <c r="AF69" s="110" t="s">
        <v>77</v>
      </c>
      <c r="AG69" s="1"/>
      <c r="AH69" s="111" t="str">
        <f t="shared" ref="AH69:AH117" si="27">IF(AG69="","",$J69*$A$4*AG69)</f>
        <v/>
      </c>
      <c r="AI69" s="13"/>
      <c r="AJ69" s="113">
        <f t="shared" si="22"/>
        <v>0</v>
      </c>
      <c r="AK69" s="192" t="str">
        <f>ご契約内容!$C$2</f>
        <v>エースサイクル</v>
      </c>
      <c r="AL69" s="192">
        <f t="shared" si="19"/>
        <v>0</v>
      </c>
      <c r="AM69" s="192">
        <f t="shared" si="20"/>
        <v>0</v>
      </c>
    </row>
    <row r="70" spans="1:39" s="114" customFormat="1" ht="15" customHeight="1">
      <c r="A70" s="101" t="s">
        <v>172</v>
      </c>
      <c r="B70" s="102" t="s">
        <v>143</v>
      </c>
      <c r="C70" s="103" t="s">
        <v>159</v>
      </c>
      <c r="D70" s="104"/>
      <c r="E70" s="257" t="s">
        <v>171</v>
      </c>
      <c r="F70" s="260"/>
      <c r="G70" s="260"/>
      <c r="H70" s="261"/>
      <c r="I70" s="107">
        <v>52</v>
      </c>
      <c r="J70" s="108">
        <v>470000</v>
      </c>
      <c r="K70" s="109"/>
      <c r="L70" s="221" t="s">
        <v>148</v>
      </c>
      <c r="M70" s="115"/>
      <c r="N70" s="116" t="str">
        <f t="shared" si="23"/>
        <v/>
      </c>
      <c r="O70" s="117"/>
      <c r="P70" s="110" t="s">
        <v>148</v>
      </c>
      <c r="Q70" s="115"/>
      <c r="R70" s="116" t="str">
        <f t="shared" si="24"/>
        <v/>
      </c>
      <c r="S70" s="117"/>
      <c r="T70" s="110" t="s">
        <v>148</v>
      </c>
      <c r="U70" s="115"/>
      <c r="V70" s="116" t="str">
        <f t="shared" si="25"/>
        <v/>
      </c>
      <c r="W70" s="117"/>
      <c r="X70" s="110" t="s">
        <v>77</v>
      </c>
      <c r="Y70" s="1"/>
      <c r="Z70" s="111" t="str">
        <f t="shared" si="26"/>
        <v/>
      </c>
      <c r="AA70" s="13"/>
      <c r="AB70" s="110" t="s">
        <v>77</v>
      </c>
      <c r="AC70" s="1"/>
      <c r="AD70" s="111" t="str">
        <f t="shared" si="21"/>
        <v/>
      </c>
      <c r="AE70" s="13"/>
      <c r="AF70" s="110" t="s">
        <v>77</v>
      </c>
      <c r="AG70" s="1"/>
      <c r="AH70" s="111" t="str">
        <f t="shared" si="27"/>
        <v/>
      </c>
      <c r="AI70" s="13"/>
      <c r="AJ70" s="113">
        <f t="shared" si="22"/>
        <v>0</v>
      </c>
      <c r="AK70" s="192" t="str">
        <f>ご契約内容!$C$2</f>
        <v>エースサイクル</v>
      </c>
      <c r="AL70" s="192">
        <f t="shared" si="19"/>
        <v>0</v>
      </c>
      <c r="AM70" s="192">
        <f t="shared" si="20"/>
        <v>0</v>
      </c>
    </row>
    <row r="71" spans="1:39" s="114" customFormat="1" ht="15" customHeight="1">
      <c r="A71" s="101" t="s">
        <v>173</v>
      </c>
      <c r="B71" s="102" t="s">
        <v>143</v>
      </c>
      <c r="C71" s="103" t="s">
        <v>159</v>
      </c>
      <c r="D71" s="104"/>
      <c r="E71" s="257" t="s">
        <v>171</v>
      </c>
      <c r="F71" s="260"/>
      <c r="G71" s="260"/>
      <c r="H71" s="261"/>
      <c r="I71" s="107">
        <v>54</v>
      </c>
      <c r="J71" s="108">
        <v>470000</v>
      </c>
      <c r="K71" s="109"/>
      <c r="L71" s="221" t="s">
        <v>148</v>
      </c>
      <c r="M71" s="115"/>
      <c r="N71" s="116" t="str">
        <f t="shared" si="23"/>
        <v/>
      </c>
      <c r="O71" s="117"/>
      <c r="P71" s="110" t="s">
        <v>148</v>
      </c>
      <c r="Q71" s="115"/>
      <c r="R71" s="116" t="str">
        <f t="shared" si="24"/>
        <v/>
      </c>
      <c r="S71" s="117"/>
      <c r="T71" s="110" t="s">
        <v>148</v>
      </c>
      <c r="U71" s="115"/>
      <c r="V71" s="116" t="str">
        <f t="shared" si="25"/>
        <v/>
      </c>
      <c r="W71" s="117"/>
      <c r="X71" s="110" t="s">
        <v>77</v>
      </c>
      <c r="Y71" s="1"/>
      <c r="Z71" s="111" t="str">
        <f t="shared" si="26"/>
        <v/>
      </c>
      <c r="AA71" s="13"/>
      <c r="AB71" s="110" t="s">
        <v>77</v>
      </c>
      <c r="AC71" s="1"/>
      <c r="AD71" s="111" t="str">
        <f t="shared" si="21"/>
        <v/>
      </c>
      <c r="AE71" s="13"/>
      <c r="AF71" s="110" t="s">
        <v>77</v>
      </c>
      <c r="AG71" s="1"/>
      <c r="AH71" s="111" t="str">
        <f t="shared" si="27"/>
        <v/>
      </c>
      <c r="AI71" s="13"/>
      <c r="AJ71" s="113">
        <f t="shared" si="22"/>
        <v>0</v>
      </c>
      <c r="AK71" s="192" t="str">
        <f>ご契約内容!$C$2</f>
        <v>エースサイクル</v>
      </c>
      <c r="AL71" s="192">
        <f t="shared" si="19"/>
        <v>0</v>
      </c>
      <c r="AM71" s="192">
        <f t="shared" si="20"/>
        <v>0</v>
      </c>
    </row>
    <row r="72" spans="1:39" s="114" customFormat="1" ht="15" customHeight="1">
      <c r="A72" s="101" t="s">
        <v>174</v>
      </c>
      <c r="B72" s="102" t="s">
        <v>143</v>
      </c>
      <c r="C72" s="103" t="s">
        <v>159</v>
      </c>
      <c r="D72" s="104"/>
      <c r="E72" s="257" t="s">
        <v>171</v>
      </c>
      <c r="F72" s="260"/>
      <c r="G72" s="260"/>
      <c r="H72" s="261"/>
      <c r="I72" s="107">
        <v>56</v>
      </c>
      <c r="J72" s="108">
        <v>470000</v>
      </c>
      <c r="K72" s="109"/>
      <c r="L72" s="221" t="s">
        <v>148</v>
      </c>
      <c r="M72" s="115"/>
      <c r="N72" s="116" t="str">
        <f t="shared" si="23"/>
        <v/>
      </c>
      <c r="O72" s="117"/>
      <c r="P72" s="110" t="s">
        <v>148</v>
      </c>
      <c r="Q72" s="115"/>
      <c r="R72" s="116" t="str">
        <f t="shared" si="24"/>
        <v/>
      </c>
      <c r="S72" s="117"/>
      <c r="T72" s="110" t="s">
        <v>148</v>
      </c>
      <c r="U72" s="115"/>
      <c r="V72" s="116" t="str">
        <f t="shared" si="25"/>
        <v/>
      </c>
      <c r="W72" s="117"/>
      <c r="X72" s="110" t="s">
        <v>77</v>
      </c>
      <c r="Y72" s="1"/>
      <c r="Z72" s="111" t="str">
        <f t="shared" si="26"/>
        <v/>
      </c>
      <c r="AA72" s="13"/>
      <c r="AB72" s="110" t="s">
        <v>77</v>
      </c>
      <c r="AC72" s="1"/>
      <c r="AD72" s="111" t="str">
        <f t="shared" si="21"/>
        <v/>
      </c>
      <c r="AE72" s="13"/>
      <c r="AF72" s="110" t="s">
        <v>77</v>
      </c>
      <c r="AG72" s="1"/>
      <c r="AH72" s="111" t="str">
        <f t="shared" si="27"/>
        <v/>
      </c>
      <c r="AI72" s="13"/>
      <c r="AJ72" s="113">
        <f t="shared" si="22"/>
        <v>0</v>
      </c>
      <c r="AK72" s="192" t="str">
        <f>ご契約内容!$C$2</f>
        <v>エースサイクル</v>
      </c>
      <c r="AL72" s="192">
        <f t="shared" si="19"/>
        <v>0</v>
      </c>
      <c r="AM72" s="192">
        <f t="shared" si="20"/>
        <v>0</v>
      </c>
    </row>
    <row r="73" spans="1:39" ht="15" customHeight="1">
      <c r="A73" s="101" t="s">
        <v>175</v>
      </c>
      <c r="B73" s="102" t="s">
        <v>143</v>
      </c>
      <c r="C73" s="103" t="s">
        <v>159</v>
      </c>
      <c r="D73" s="104"/>
      <c r="E73" s="257" t="s">
        <v>171</v>
      </c>
      <c r="F73" s="260"/>
      <c r="G73" s="260"/>
      <c r="H73" s="261"/>
      <c r="I73" s="107">
        <v>58</v>
      </c>
      <c r="J73" s="108">
        <v>470000</v>
      </c>
      <c r="K73" s="109"/>
      <c r="L73" s="221" t="s">
        <v>148</v>
      </c>
      <c r="M73" s="115"/>
      <c r="N73" s="116" t="str">
        <f t="shared" si="23"/>
        <v/>
      </c>
      <c r="O73" s="117"/>
      <c r="P73" s="110" t="s">
        <v>148</v>
      </c>
      <c r="Q73" s="115"/>
      <c r="R73" s="116" t="str">
        <f t="shared" si="24"/>
        <v/>
      </c>
      <c r="S73" s="117"/>
      <c r="T73" s="110" t="s">
        <v>148</v>
      </c>
      <c r="U73" s="115"/>
      <c r="V73" s="116" t="str">
        <f t="shared" si="25"/>
        <v/>
      </c>
      <c r="W73" s="117"/>
      <c r="X73" s="110" t="s">
        <v>77</v>
      </c>
      <c r="Y73" s="1"/>
      <c r="Z73" s="111" t="str">
        <f t="shared" si="26"/>
        <v/>
      </c>
      <c r="AA73" s="13"/>
      <c r="AB73" s="110" t="s">
        <v>77</v>
      </c>
      <c r="AC73" s="1"/>
      <c r="AD73" s="111" t="str">
        <f t="shared" si="21"/>
        <v/>
      </c>
      <c r="AE73" s="13"/>
      <c r="AF73" s="110" t="s">
        <v>77</v>
      </c>
      <c r="AG73" s="1"/>
      <c r="AH73" s="111" t="str">
        <f t="shared" si="27"/>
        <v/>
      </c>
      <c r="AI73" s="13"/>
      <c r="AJ73" s="113">
        <f t="shared" si="22"/>
        <v>0</v>
      </c>
      <c r="AK73" s="192" t="str">
        <f>ご契約内容!$C$2</f>
        <v>エースサイクル</v>
      </c>
      <c r="AL73" s="192">
        <f t="shared" si="19"/>
        <v>0</v>
      </c>
      <c r="AM73" s="192">
        <f t="shared" si="20"/>
        <v>0</v>
      </c>
    </row>
    <row r="74" spans="1:39" ht="15" customHeight="1">
      <c r="A74" s="101" t="s">
        <v>176</v>
      </c>
      <c r="B74" s="102" t="s">
        <v>177</v>
      </c>
      <c r="C74" s="103" t="s">
        <v>178</v>
      </c>
      <c r="D74" s="104"/>
      <c r="E74" s="105" t="s">
        <v>179</v>
      </c>
      <c r="F74" s="106"/>
      <c r="G74" s="106"/>
      <c r="H74" s="104"/>
      <c r="I74" s="107">
        <v>49</v>
      </c>
      <c r="J74" s="108">
        <v>1100000</v>
      </c>
      <c r="K74" s="109"/>
      <c r="L74" s="221" t="s">
        <v>77</v>
      </c>
      <c r="M74" s="1"/>
      <c r="N74" s="111" t="str">
        <f t="shared" si="23"/>
        <v/>
      </c>
      <c r="O74" s="13"/>
      <c r="P74" s="110" t="s">
        <v>77</v>
      </c>
      <c r="Q74" s="1"/>
      <c r="R74" s="111" t="str">
        <f t="shared" si="24"/>
        <v/>
      </c>
      <c r="S74" s="13"/>
      <c r="T74" s="110" t="s">
        <v>98</v>
      </c>
      <c r="U74" s="1"/>
      <c r="V74" s="111" t="str">
        <f t="shared" si="25"/>
        <v/>
      </c>
      <c r="W74" s="13"/>
      <c r="X74" s="110" t="s">
        <v>98</v>
      </c>
      <c r="Y74" s="1"/>
      <c r="Z74" s="111" t="str">
        <f t="shared" si="26"/>
        <v/>
      </c>
      <c r="AA74" s="13"/>
      <c r="AB74" s="110" t="s">
        <v>98</v>
      </c>
      <c r="AC74" s="1"/>
      <c r="AD74" s="111" t="str">
        <f t="shared" si="21"/>
        <v/>
      </c>
      <c r="AE74" s="13"/>
      <c r="AF74" s="110" t="s">
        <v>98</v>
      </c>
      <c r="AG74" s="1"/>
      <c r="AH74" s="111" t="str">
        <f t="shared" si="27"/>
        <v/>
      </c>
      <c r="AI74" s="13"/>
      <c r="AJ74" s="113">
        <f t="shared" si="22"/>
        <v>0</v>
      </c>
      <c r="AK74" s="192" t="str">
        <f>ご契約内容!$C$2</f>
        <v>エースサイクル</v>
      </c>
      <c r="AL74" s="192">
        <f t="shared" si="19"/>
        <v>1</v>
      </c>
      <c r="AM74" s="192">
        <f t="shared" si="20"/>
        <v>0</v>
      </c>
    </row>
    <row r="75" spans="1:39" ht="15" customHeight="1">
      <c r="A75" s="101" t="s">
        <v>180</v>
      </c>
      <c r="B75" s="102" t="s">
        <v>177</v>
      </c>
      <c r="C75" s="103" t="s">
        <v>178</v>
      </c>
      <c r="D75" s="104"/>
      <c r="E75" s="105" t="s">
        <v>179</v>
      </c>
      <c r="F75" s="106"/>
      <c r="G75" s="106"/>
      <c r="H75" s="104"/>
      <c r="I75" s="107">
        <v>52</v>
      </c>
      <c r="J75" s="108">
        <v>1100000</v>
      </c>
      <c r="K75" s="109"/>
      <c r="L75" s="221" t="s">
        <v>98</v>
      </c>
      <c r="M75" s="1"/>
      <c r="N75" s="111" t="str">
        <f t="shared" si="23"/>
        <v/>
      </c>
      <c r="O75" s="13"/>
      <c r="P75" s="110" t="s">
        <v>98</v>
      </c>
      <c r="Q75" s="1"/>
      <c r="R75" s="111" t="str">
        <f t="shared" si="24"/>
        <v/>
      </c>
      <c r="S75" s="13"/>
      <c r="T75" s="110" t="s">
        <v>98</v>
      </c>
      <c r="U75" s="1"/>
      <c r="V75" s="111" t="str">
        <f t="shared" si="25"/>
        <v/>
      </c>
      <c r="W75" s="13"/>
      <c r="X75" s="110" t="s">
        <v>98</v>
      </c>
      <c r="Y75" s="1"/>
      <c r="Z75" s="111" t="str">
        <f t="shared" si="26"/>
        <v/>
      </c>
      <c r="AA75" s="13"/>
      <c r="AB75" s="110" t="s">
        <v>98</v>
      </c>
      <c r="AC75" s="1"/>
      <c r="AD75" s="111" t="str">
        <f t="shared" si="21"/>
        <v/>
      </c>
      <c r="AE75" s="13"/>
      <c r="AF75" s="110" t="s">
        <v>98</v>
      </c>
      <c r="AG75" s="1"/>
      <c r="AH75" s="111" t="str">
        <f t="shared" si="27"/>
        <v/>
      </c>
      <c r="AI75" s="13"/>
      <c r="AJ75" s="113">
        <f t="shared" si="22"/>
        <v>0</v>
      </c>
      <c r="AK75" s="192" t="str">
        <f>ご契約内容!$C$2</f>
        <v>エースサイクル</v>
      </c>
      <c r="AL75" s="192">
        <f t="shared" si="19"/>
        <v>1</v>
      </c>
      <c r="AM75" s="192">
        <f t="shared" si="20"/>
        <v>0</v>
      </c>
    </row>
    <row r="76" spans="1:39" ht="15" customHeight="1">
      <c r="A76" s="101" t="s">
        <v>181</v>
      </c>
      <c r="B76" s="102" t="s">
        <v>177</v>
      </c>
      <c r="C76" s="103" t="s">
        <v>178</v>
      </c>
      <c r="D76" s="104"/>
      <c r="E76" s="105" t="s">
        <v>179</v>
      </c>
      <c r="F76" s="106"/>
      <c r="G76" s="106"/>
      <c r="H76" s="104"/>
      <c r="I76" s="107">
        <v>54</v>
      </c>
      <c r="J76" s="108">
        <v>1100000</v>
      </c>
      <c r="K76" s="109"/>
      <c r="L76" s="221" t="s">
        <v>77</v>
      </c>
      <c r="M76" s="1"/>
      <c r="N76" s="111" t="str">
        <f t="shared" si="23"/>
        <v/>
      </c>
      <c r="O76" s="13"/>
      <c r="P76" s="110" t="s">
        <v>77</v>
      </c>
      <c r="Q76" s="1"/>
      <c r="R76" s="111" t="str">
        <f t="shared" si="24"/>
        <v/>
      </c>
      <c r="S76" s="13"/>
      <c r="T76" s="110" t="s">
        <v>98</v>
      </c>
      <c r="U76" s="1"/>
      <c r="V76" s="111" t="str">
        <f t="shared" si="25"/>
        <v/>
      </c>
      <c r="W76" s="13"/>
      <c r="X76" s="110" t="s">
        <v>98</v>
      </c>
      <c r="Y76" s="1"/>
      <c r="Z76" s="111" t="str">
        <f t="shared" si="26"/>
        <v/>
      </c>
      <c r="AA76" s="13"/>
      <c r="AB76" s="110" t="s">
        <v>98</v>
      </c>
      <c r="AC76" s="1"/>
      <c r="AD76" s="111" t="str">
        <f t="shared" si="21"/>
        <v/>
      </c>
      <c r="AE76" s="13"/>
      <c r="AF76" s="110" t="s">
        <v>98</v>
      </c>
      <c r="AG76" s="1"/>
      <c r="AH76" s="111" t="str">
        <f t="shared" si="27"/>
        <v/>
      </c>
      <c r="AI76" s="13"/>
      <c r="AJ76" s="113">
        <f t="shared" si="22"/>
        <v>0</v>
      </c>
      <c r="AK76" s="192" t="str">
        <f>ご契約内容!$C$2</f>
        <v>エースサイクル</v>
      </c>
      <c r="AL76" s="192">
        <f t="shared" si="19"/>
        <v>1</v>
      </c>
      <c r="AM76" s="192">
        <f t="shared" si="20"/>
        <v>0</v>
      </c>
    </row>
    <row r="77" spans="1:39" ht="15" customHeight="1">
      <c r="A77" s="101" t="s">
        <v>182</v>
      </c>
      <c r="B77" s="102" t="s">
        <v>177</v>
      </c>
      <c r="C77" s="103" t="s">
        <v>178</v>
      </c>
      <c r="D77" s="104"/>
      <c r="E77" s="105" t="s">
        <v>179</v>
      </c>
      <c r="F77" s="106"/>
      <c r="G77" s="106"/>
      <c r="H77" s="104"/>
      <c r="I77" s="107">
        <v>56</v>
      </c>
      <c r="J77" s="108">
        <v>1100000</v>
      </c>
      <c r="K77" s="109"/>
      <c r="L77" s="221" t="s">
        <v>77</v>
      </c>
      <c r="M77" s="1"/>
      <c r="N77" s="111" t="str">
        <f t="shared" si="23"/>
        <v/>
      </c>
      <c r="O77" s="13"/>
      <c r="P77" s="110" t="s">
        <v>77</v>
      </c>
      <c r="Q77" s="1"/>
      <c r="R77" s="111" t="str">
        <f t="shared" si="24"/>
        <v/>
      </c>
      <c r="S77" s="13"/>
      <c r="T77" s="110" t="s">
        <v>98</v>
      </c>
      <c r="U77" s="1"/>
      <c r="V77" s="111" t="str">
        <f t="shared" si="25"/>
        <v/>
      </c>
      <c r="W77" s="13"/>
      <c r="X77" s="110" t="s">
        <v>98</v>
      </c>
      <c r="Y77" s="1"/>
      <c r="Z77" s="111" t="str">
        <f t="shared" si="26"/>
        <v/>
      </c>
      <c r="AA77" s="13"/>
      <c r="AB77" s="110" t="s">
        <v>98</v>
      </c>
      <c r="AC77" s="1"/>
      <c r="AD77" s="111" t="str">
        <f t="shared" si="21"/>
        <v/>
      </c>
      <c r="AE77" s="13"/>
      <c r="AF77" s="110" t="s">
        <v>98</v>
      </c>
      <c r="AG77" s="1"/>
      <c r="AH77" s="111" t="str">
        <f t="shared" si="27"/>
        <v/>
      </c>
      <c r="AI77" s="13"/>
      <c r="AJ77" s="113">
        <f t="shared" si="22"/>
        <v>0</v>
      </c>
      <c r="AK77" s="192" t="str">
        <f>ご契約内容!$C$2</f>
        <v>エースサイクル</v>
      </c>
      <c r="AL77" s="192">
        <f t="shared" si="19"/>
        <v>1</v>
      </c>
      <c r="AM77" s="192">
        <f t="shared" si="20"/>
        <v>0</v>
      </c>
    </row>
    <row r="78" spans="1:39" ht="15" customHeight="1">
      <c r="A78" s="101" t="s">
        <v>183</v>
      </c>
      <c r="B78" s="102" t="s">
        <v>177</v>
      </c>
      <c r="C78" s="103" t="s">
        <v>178</v>
      </c>
      <c r="D78" s="104"/>
      <c r="E78" s="105" t="s">
        <v>184</v>
      </c>
      <c r="F78" s="106"/>
      <c r="G78" s="106"/>
      <c r="H78" s="104"/>
      <c r="I78" s="107">
        <v>49</v>
      </c>
      <c r="J78" s="108">
        <v>1100000</v>
      </c>
      <c r="K78" s="109"/>
      <c r="L78" s="221" t="s">
        <v>77</v>
      </c>
      <c r="M78" s="1"/>
      <c r="N78" s="111" t="str">
        <f t="shared" si="23"/>
        <v/>
      </c>
      <c r="O78" s="13"/>
      <c r="P78" s="110" t="s">
        <v>77</v>
      </c>
      <c r="Q78" s="1"/>
      <c r="R78" s="111" t="str">
        <f t="shared" si="24"/>
        <v/>
      </c>
      <c r="S78" s="13"/>
      <c r="T78" s="110" t="s">
        <v>98</v>
      </c>
      <c r="U78" s="1"/>
      <c r="V78" s="111" t="str">
        <f t="shared" si="25"/>
        <v/>
      </c>
      <c r="W78" s="13"/>
      <c r="X78" s="110" t="s">
        <v>98</v>
      </c>
      <c r="Y78" s="1"/>
      <c r="Z78" s="111" t="str">
        <f t="shared" si="26"/>
        <v/>
      </c>
      <c r="AA78" s="13"/>
      <c r="AB78" s="110" t="s">
        <v>98</v>
      </c>
      <c r="AC78" s="1"/>
      <c r="AD78" s="111" t="str">
        <f t="shared" si="21"/>
        <v/>
      </c>
      <c r="AE78" s="13"/>
      <c r="AF78" s="110" t="s">
        <v>98</v>
      </c>
      <c r="AG78" s="1"/>
      <c r="AH78" s="111" t="str">
        <f t="shared" si="27"/>
        <v/>
      </c>
      <c r="AI78" s="13"/>
      <c r="AJ78" s="113">
        <f t="shared" si="22"/>
        <v>0</v>
      </c>
      <c r="AK78" s="192" t="str">
        <f>ご契約内容!$C$2</f>
        <v>エースサイクル</v>
      </c>
      <c r="AL78" s="192">
        <f t="shared" si="19"/>
        <v>1</v>
      </c>
      <c r="AM78" s="192">
        <f t="shared" si="20"/>
        <v>0</v>
      </c>
    </row>
    <row r="79" spans="1:39" ht="15" customHeight="1">
      <c r="A79" s="101" t="s">
        <v>185</v>
      </c>
      <c r="B79" s="102" t="s">
        <v>177</v>
      </c>
      <c r="C79" s="103" t="s">
        <v>178</v>
      </c>
      <c r="D79" s="104"/>
      <c r="E79" s="105" t="s">
        <v>184</v>
      </c>
      <c r="F79" s="106"/>
      <c r="G79" s="106"/>
      <c r="H79" s="104"/>
      <c r="I79" s="107">
        <v>52</v>
      </c>
      <c r="J79" s="108">
        <v>1100000</v>
      </c>
      <c r="K79" s="109"/>
      <c r="L79" s="221" t="s">
        <v>77</v>
      </c>
      <c r="M79" s="1"/>
      <c r="N79" s="111" t="str">
        <f t="shared" si="23"/>
        <v/>
      </c>
      <c r="O79" s="13"/>
      <c r="P79" s="110" t="s">
        <v>77</v>
      </c>
      <c r="Q79" s="1"/>
      <c r="R79" s="111" t="str">
        <f t="shared" si="24"/>
        <v/>
      </c>
      <c r="S79" s="13"/>
      <c r="T79" s="110" t="s">
        <v>77</v>
      </c>
      <c r="U79" s="1"/>
      <c r="V79" s="111" t="str">
        <f t="shared" si="25"/>
        <v/>
      </c>
      <c r="W79" s="13"/>
      <c r="X79" s="110" t="s">
        <v>98</v>
      </c>
      <c r="Y79" s="1"/>
      <c r="Z79" s="111" t="str">
        <f t="shared" si="26"/>
        <v/>
      </c>
      <c r="AA79" s="13"/>
      <c r="AB79" s="110" t="s">
        <v>98</v>
      </c>
      <c r="AC79" s="1"/>
      <c r="AD79" s="111" t="str">
        <f t="shared" si="21"/>
        <v/>
      </c>
      <c r="AE79" s="13"/>
      <c r="AF79" s="110" t="s">
        <v>98</v>
      </c>
      <c r="AG79" s="1"/>
      <c r="AH79" s="111" t="str">
        <f t="shared" si="27"/>
        <v/>
      </c>
      <c r="AI79" s="13"/>
      <c r="AJ79" s="113">
        <f t="shared" si="22"/>
        <v>0</v>
      </c>
      <c r="AK79" s="192" t="str">
        <f>ご契約内容!$C$2</f>
        <v>エースサイクル</v>
      </c>
      <c r="AL79" s="192">
        <f t="shared" si="19"/>
        <v>1</v>
      </c>
      <c r="AM79" s="192">
        <f t="shared" si="20"/>
        <v>0</v>
      </c>
    </row>
    <row r="80" spans="1:39" ht="15" customHeight="1">
      <c r="A80" s="101" t="s">
        <v>186</v>
      </c>
      <c r="B80" s="102" t="s">
        <v>177</v>
      </c>
      <c r="C80" s="103" t="s">
        <v>178</v>
      </c>
      <c r="D80" s="104"/>
      <c r="E80" s="105" t="s">
        <v>184</v>
      </c>
      <c r="F80" s="106"/>
      <c r="G80" s="106"/>
      <c r="H80" s="104"/>
      <c r="I80" s="107">
        <v>54</v>
      </c>
      <c r="J80" s="108">
        <v>1100000</v>
      </c>
      <c r="K80" s="109"/>
      <c r="L80" s="221" t="s">
        <v>77</v>
      </c>
      <c r="M80" s="1"/>
      <c r="N80" s="111" t="str">
        <f t="shared" si="23"/>
        <v/>
      </c>
      <c r="O80" s="13"/>
      <c r="P80" s="110" t="s">
        <v>77</v>
      </c>
      <c r="Q80" s="1"/>
      <c r="R80" s="111" t="str">
        <f t="shared" si="24"/>
        <v/>
      </c>
      <c r="S80" s="13"/>
      <c r="T80" s="110" t="s">
        <v>77</v>
      </c>
      <c r="U80" s="1"/>
      <c r="V80" s="111" t="str">
        <f t="shared" si="25"/>
        <v/>
      </c>
      <c r="W80" s="13"/>
      <c r="X80" s="110" t="s">
        <v>98</v>
      </c>
      <c r="Y80" s="1"/>
      <c r="Z80" s="111" t="str">
        <f t="shared" si="26"/>
        <v/>
      </c>
      <c r="AA80" s="13"/>
      <c r="AB80" s="110" t="s">
        <v>98</v>
      </c>
      <c r="AC80" s="1"/>
      <c r="AD80" s="111" t="str">
        <f t="shared" si="21"/>
        <v/>
      </c>
      <c r="AE80" s="13"/>
      <c r="AF80" s="110" t="s">
        <v>98</v>
      </c>
      <c r="AG80" s="1"/>
      <c r="AH80" s="111" t="str">
        <f t="shared" si="27"/>
        <v/>
      </c>
      <c r="AI80" s="13"/>
      <c r="AJ80" s="113">
        <f t="shared" si="22"/>
        <v>0</v>
      </c>
      <c r="AK80" s="192" t="str">
        <f>ご契約内容!$C$2</f>
        <v>エースサイクル</v>
      </c>
      <c r="AL80" s="192">
        <f t="shared" si="19"/>
        <v>1</v>
      </c>
      <c r="AM80" s="192">
        <f t="shared" si="20"/>
        <v>0</v>
      </c>
    </row>
    <row r="81" spans="1:39" ht="15" customHeight="1">
      <c r="A81" s="101" t="s">
        <v>187</v>
      </c>
      <c r="B81" s="102" t="s">
        <v>177</v>
      </c>
      <c r="C81" s="103" t="s">
        <v>178</v>
      </c>
      <c r="D81" s="104"/>
      <c r="E81" s="105" t="s">
        <v>184</v>
      </c>
      <c r="F81" s="106"/>
      <c r="G81" s="106"/>
      <c r="H81" s="104"/>
      <c r="I81" s="107">
        <v>56</v>
      </c>
      <c r="J81" s="108">
        <v>1100000</v>
      </c>
      <c r="K81" s="109"/>
      <c r="L81" s="221" t="s">
        <v>77</v>
      </c>
      <c r="M81" s="1"/>
      <c r="N81" s="111" t="str">
        <f t="shared" si="23"/>
        <v/>
      </c>
      <c r="O81" s="13"/>
      <c r="P81" s="110" t="s">
        <v>77</v>
      </c>
      <c r="Q81" s="1"/>
      <c r="R81" s="111" t="str">
        <f t="shared" si="24"/>
        <v/>
      </c>
      <c r="S81" s="13"/>
      <c r="T81" s="110" t="s">
        <v>77</v>
      </c>
      <c r="U81" s="1"/>
      <c r="V81" s="111" t="str">
        <f t="shared" si="25"/>
        <v/>
      </c>
      <c r="W81" s="13"/>
      <c r="X81" s="110" t="s">
        <v>98</v>
      </c>
      <c r="Y81" s="1"/>
      <c r="Z81" s="111" t="str">
        <f t="shared" si="26"/>
        <v/>
      </c>
      <c r="AA81" s="13"/>
      <c r="AB81" s="110" t="s">
        <v>98</v>
      </c>
      <c r="AC81" s="1"/>
      <c r="AD81" s="111" t="str">
        <f t="shared" si="21"/>
        <v/>
      </c>
      <c r="AE81" s="13"/>
      <c r="AF81" s="110" t="s">
        <v>98</v>
      </c>
      <c r="AG81" s="1"/>
      <c r="AH81" s="111" t="str">
        <f t="shared" si="27"/>
        <v/>
      </c>
      <c r="AI81" s="13"/>
      <c r="AJ81" s="113">
        <f t="shared" si="22"/>
        <v>0</v>
      </c>
      <c r="AK81" s="192" t="str">
        <f>ご契約内容!$C$2</f>
        <v>エースサイクル</v>
      </c>
      <c r="AL81" s="192">
        <f t="shared" si="19"/>
        <v>1</v>
      </c>
      <c r="AM81" s="192">
        <f t="shared" si="20"/>
        <v>0</v>
      </c>
    </row>
    <row r="82" spans="1:39" ht="15" customHeight="1">
      <c r="A82" s="101" t="s">
        <v>188</v>
      </c>
      <c r="B82" s="102" t="s">
        <v>177</v>
      </c>
      <c r="C82" s="103" t="s">
        <v>189</v>
      </c>
      <c r="D82" s="104"/>
      <c r="E82" s="105" t="s">
        <v>184</v>
      </c>
      <c r="F82" s="106"/>
      <c r="G82" s="106"/>
      <c r="H82" s="104"/>
      <c r="I82" s="107">
        <v>49</v>
      </c>
      <c r="J82" s="108">
        <v>1100000</v>
      </c>
      <c r="K82" s="109"/>
      <c r="L82" s="221" t="s">
        <v>77</v>
      </c>
      <c r="M82" s="1"/>
      <c r="N82" s="111" t="str">
        <f t="shared" si="23"/>
        <v/>
      </c>
      <c r="O82" s="13"/>
      <c r="P82" s="110" t="s">
        <v>77</v>
      </c>
      <c r="Q82" s="1"/>
      <c r="R82" s="111" t="str">
        <f t="shared" si="24"/>
        <v/>
      </c>
      <c r="S82" s="13"/>
      <c r="T82" s="110" t="s">
        <v>98</v>
      </c>
      <c r="U82" s="1"/>
      <c r="V82" s="111" t="str">
        <f t="shared" si="25"/>
        <v/>
      </c>
      <c r="W82" s="13"/>
      <c r="X82" s="110" t="s">
        <v>98</v>
      </c>
      <c r="Y82" s="1"/>
      <c r="Z82" s="111" t="str">
        <f t="shared" si="26"/>
        <v/>
      </c>
      <c r="AA82" s="13"/>
      <c r="AB82" s="110" t="s">
        <v>98</v>
      </c>
      <c r="AC82" s="1"/>
      <c r="AD82" s="111" t="str">
        <f t="shared" si="21"/>
        <v/>
      </c>
      <c r="AE82" s="13"/>
      <c r="AF82" s="110" t="s">
        <v>98</v>
      </c>
      <c r="AG82" s="1"/>
      <c r="AH82" s="111" t="str">
        <f t="shared" si="27"/>
        <v/>
      </c>
      <c r="AI82" s="13"/>
      <c r="AJ82" s="113">
        <f t="shared" si="22"/>
        <v>0</v>
      </c>
      <c r="AK82" s="192" t="str">
        <f>ご契約内容!$C$2</f>
        <v>エースサイクル</v>
      </c>
      <c r="AL82" s="192">
        <f t="shared" si="19"/>
        <v>1</v>
      </c>
      <c r="AM82" s="192">
        <f t="shared" si="20"/>
        <v>0</v>
      </c>
    </row>
    <row r="83" spans="1:39" ht="15" customHeight="1">
      <c r="A83" s="101" t="s">
        <v>190</v>
      </c>
      <c r="B83" s="102" t="s">
        <v>177</v>
      </c>
      <c r="C83" s="103" t="s">
        <v>189</v>
      </c>
      <c r="D83" s="104"/>
      <c r="E83" s="105" t="s">
        <v>184</v>
      </c>
      <c r="F83" s="106"/>
      <c r="G83" s="106"/>
      <c r="H83" s="104"/>
      <c r="I83" s="107">
        <v>52</v>
      </c>
      <c r="J83" s="108">
        <v>1100000</v>
      </c>
      <c r="K83" s="109"/>
      <c r="L83" s="221" t="s">
        <v>77</v>
      </c>
      <c r="M83" s="1"/>
      <c r="N83" s="111" t="str">
        <f t="shared" si="23"/>
        <v/>
      </c>
      <c r="O83" s="13"/>
      <c r="P83" s="110" t="s">
        <v>77</v>
      </c>
      <c r="Q83" s="1"/>
      <c r="R83" s="111" t="str">
        <f t="shared" si="24"/>
        <v/>
      </c>
      <c r="S83" s="13"/>
      <c r="T83" s="110" t="s">
        <v>98</v>
      </c>
      <c r="U83" s="1"/>
      <c r="V83" s="111" t="str">
        <f t="shared" si="25"/>
        <v/>
      </c>
      <c r="W83" s="13"/>
      <c r="X83" s="110" t="s">
        <v>98</v>
      </c>
      <c r="Y83" s="1"/>
      <c r="Z83" s="111" t="str">
        <f t="shared" si="26"/>
        <v/>
      </c>
      <c r="AA83" s="13"/>
      <c r="AB83" s="110" t="s">
        <v>98</v>
      </c>
      <c r="AC83" s="1"/>
      <c r="AD83" s="111" t="str">
        <f t="shared" si="21"/>
        <v/>
      </c>
      <c r="AE83" s="13"/>
      <c r="AF83" s="110" t="s">
        <v>98</v>
      </c>
      <c r="AG83" s="1"/>
      <c r="AH83" s="111" t="str">
        <f t="shared" si="27"/>
        <v/>
      </c>
      <c r="AI83" s="13"/>
      <c r="AJ83" s="113">
        <f t="shared" si="22"/>
        <v>0</v>
      </c>
      <c r="AK83" s="192" t="str">
        <f>ご契約内容!$C$2</f>
        <v>エースサイクル</v>
      </c>
      <c r="AL83" s="192">
        <f t="shared" si="19"/>
        <v>1</v>
      </c>
      <c r="AM83" s="192">
        <f t="shared" si="20"/>
        <v>0</v>
      </c>
    </row>
    <row r="84" spans="1:39" ht="15" customHeight="1">
      <c r="A84" s="101" t="s">
        <v>191</v>
      </c>
      <c r="B84" s="102" t="s">
        <v>177</v>
      </c>
      <c r="C84" s="103" t="s">
        <v>189</v>
      </c>
      <c r="D84" s="104"/>
      <c r="E84" s="105" t="s">
        <v>184</v>
      </c>
      <c r="F84" s="106"/>
      <c r="G84" s="106"/>
      <c r="H84" s="104"/>
      <c r="I84" s="107">
        <v>54</v>
      </c>
      <c r="J84" s="108">
        <v>1100000</v>
      </c>
      <c r="K84" s="109"/>
      <c r="L84" s="221" t="s">
        <v>77</v>
      </c>
      <c r="M84" s="1"/>
      <c r="N84" s="111" t="str">
        <f t="shared" si="23"/>
        <v/>
      </c>
      <c r="O84" s="13"/>
      <c r="P84" s="110" t="s">
        <v>77</v>
      </c>
      <c r="Q84" s="1"/>
      <c r="R84" s="111" t="str">
        <f t="shared" si="24"/>
        <v/>
      </c>
      <c r="S84" s="13"/>
      <c r="T84" s="110" t="s">
        <v>98</v>
      </c>
      <c r="U84" s="1"/>
      <c r="V84" s="111" t="str">
        <f t="shared" si="25"/>
        <v/>
      </c>
      <c r="W84" s="13"/>
      <c r="X84" s="110" t="s">
        <v>98</v>
      </c>
      <c r="Y84" s="1"/>
      <c r="Z84" s="111" t="str">
        <f t="shared" si="26"/>
        <v/>
      </c>
      <c r="AA84" s="13"/>
      <c r="AB84" s="110" t="s">
        <v>98</v>
      </c>
      <c r="AC84" s="1"/>
      <c r="AD84" s="111" t="str">
        <f t="shared" si="21"/>
        <v/>
      </c>
      <c r="AE84" s="13"/>
      <c r="AF84" s="110" t="s">
        <v>98</v>
      </c>
      <c r="AG84" s="1"/>
      <c r="AH84" s="111" t="str">
        <f t="shared" si="27"/>
        <v/>
      </c>
      <c r="AI84" s="13"/>
      <c r="AJ84" s="113">
        <f t="shared" si="22"/>
        <v>0</v>
      </c>
      <c r="AK84" s="192" t="str">
        <f>ご契約内容!$C$2</f>
        <v>エースサイクル</v>
      </c>
      <c r="AL84" s="192">
        <f t="shared" si="19"/>
        <v>1</v>
      </c>
      <c r="AM84" s="192">
        <f t="shared" si="20"/>
        <v>0</v>
      </c>
    </row>
    <row r="85" spans="1:39" ht="15" customHeight="1">
      <c r="A85" s="101" t="s">
        <v>192</v>
      </c>
      <c r="B85" s="102" t="s">
        <v>177</v>
      </c>
      <c r="C85" s="103" t="s">
        <v>189</v>
      </c>
      <c r="D85" s="104"/>
      <c r="E85" s="105" t="s">
        <v>184</v>
      </c>
      <c r="F85" s="106"/>
      <c r="G85" s="106"/>
      <c r="H85" s="104"/>
      <c r="I85" s="107">
        <v>56</v>
      </c>
      <c r="J85" s="108">
        <v>1100000</v>
      </c>
      <c r="K85" s="109"/>
      <c r="L85" s="221" t="s">
        <v>77</v>
      </c>
      <c r="M85" s="1"/>
      <c r="N85" s="111" t="str">
        <f t="shared" si="23"/>
        <v/>
      </c>
      <c r="O85" s="13"/>
      <c r="P85" s="110" t="s">
        <v>77</v>
      </c>
      <c r="Q85" s="1"/>
      <c r="R85" s="111" t="str">
        <f t="shared" si="24"/>
        <v/>
      </c>
      <c r="S85" s="13"/>
      <c r="T85" s="110" t="s">
        <v>77</v>
      </c>
      <c r="U85" s="1"/>
      <c r="V85" s="111" t="str">
        <f t="shared" si="25"/>
        <v/>
      </c>
      <c r="W85" s="13"/>
      <c r="X85" s="110" t="s">
        <v>77</v>
      </c>
      <c r="Y85" s="1"/>
      <c r="Z85" s="111" t="str">
        <f t="shared" si="26"/>
        <v/>
      </c>
      <c r="AA85" s="13"/>
      <c r="AB85" s="110" t="s">
        <v>77</v>
      </c>
      <c r="AC85" s="1"/>
      <c r="AD85" s="111" t="str">
        <f t="shared" si="21"/>
        <v/>
      </c>
      <c r="AE85" s="13"/>
      <c r="AF85" s="110" t="s">
        <v>77</v>
      </c>
      <c r="AG85" s="1"/>
      <c r="AH85" s="111" t="str">
        <f t="shared" si="27"/>
        <v/>
      </c>
      <c r="AI85" s="13"/>
      <c r="AJ85" s="113">
        <f t="shared" si="22"/>
        <v>0</v>
      </c>
      <c r="AK85" s="192" t="str">
        <f>ご契約内容!$C$2</f>
        <v>エースサイクル</v>
      </c>
      <c r="AL85" s="192">
        <f t="shared" si="19"/>
        <v>1</v>
      </c>
      <c r="AM85" s="192">
        <f t="shared" si="20"/>
        <v>0</v>
      </c>
    </row>
    <row r="86" spans="1:39" ht="15" customHeight="1">
      <c r="A86" s="101" t="s">
        <v>193</v>
      </c>
      <c r="B86" s="102" t="s">
        <v>194</v>
      </c>
      <c r="C86" s="103" t="s">
        <v>178</v>
      </c>
      <c r="D86" s="104"/>
      <c r="E86" s="105" t="s">
        <v>195</v>
      </c>
      <c r="F86" s="106"/>
      <c r="G86" s="106"/>
      <c r="H86" s="104"/>
      <c r="I86" s="107">
        <v>44</v>
      </c>
      <c r="J86" s="108">
        <v>1100000</v>
      </c>
      <c r="K86" s="109"/>
      <c r="L86" s="221" t="s">
        <v>77</v>
      </c>
      <c r="M86" s="1"/>
      <c r="N86" s="111" t="str">
        <f t="shared" si="23"/>
        <v/>
      </c>
      <c r="O86" s="13"/>
      <c r="P86" s="110" t="s">
        <v>77</v>
      </c>
      <c r="Q86" s="1"/>
      <c r="R86" s="111" t="str">
        <f t="shared" si="24"/>
        <v/>
      </c>
      <c r="S86" s="13"/>
      <c r="T86" s="110" t="s">
        <v>77</v>
      </c>
      <c r="U86" s="1"/>
      <c r="V86" s="111" t="str">
        <f t="shared" si="25"/>
        <v/>
      </c>
      <c r="W86" s="13"/>
      <c r="X86" s="110" t="s">
        <v>77</v>
      </c>
      <c r="Y86" s="1"/>
      <c r="Z86" s="111" t="str">
        <f t="shared" si="26"/>
        <v/>
      </c>
      <c r="AA86" s="13"/>
      <c r="AB86" s="110" t="s">
        <v>77</v>
      </c>
      <c r="AC86" s="1"/>
      <c r="AD86" s="111" t="str">
        <f t="shared" si="21"/>
        <v/>
      </c>
      <c r="AE86" s="13"/>
      <c r="AF86" s="110" t="s">
        <v>77</v>
      </c>
      <c r="AG86" s="1"/>
      <c r="AH86" s="111" t="str">
        <f t="shared" si="27"/>
        <v/>
      </c>
      <c r="AI86" s="13"/>
      <c r="AJ86" s="113">
        <f t="shared" si="22"/>
        <v>0</v>
      </c>
      <c r="AK86" s="192" t="str">
        <f>ご契約内容!$C$2</f>
        <v>エースサイクル</v>
      </c>
      <c r="AL86" s="192">
        <f t="shared" si="19"/>
        <v>1</v>
      </c>
      <c r="AM86" s="192">
        <f t="shared" si="20"/>
        <v>0</v>
      </c>
    </row>
    <row r="87" spans="1:39" ht="15" customHeight="1">
      <c r="A87" s="101" t="s">
        <v>196</v>
      </c>
      <c r="B87" s="102" t="s">
        <v>194</v>
      </c>
      <c r="C87" s="103" t="s">
        <v>178</v>
      </c>
      <c r="D87" s="104"/>
      <c r="E87" s="105" t="s">
        <v>195</v>
      </c>
      <c r="F87" s="106"/>
      <c r="G87" s="106"/>
      <c r="H87" s="104"/>
      <c r="I87" s="107">
        <v>49</v>
      </c>
      <c r="J87" s="108">
        <v>1100000</v>
      </c>
      <c r="K87" s="109"/>
      <c r="L87" s="221" t="s">
        <v>77</v>
      </c>
      <c r="M87" s="1"/>
      <c r="N87" s="111" t="str">
        <f t="shared" si="23"/>
        <v/>
      </c>
      <c r="O87" s="13"/>
      <c r="P87" s="110" t="s">
        <v>77</v>
      </c>
      <c r="Q87" s="1"/>
      <c r="R87" s="111" t="str">
        <f t="shared" si="24"/>
        <v/>
      </c>
      <c r="S87" s="13"/>
      <c r="T87" s="110" t="s">
        <v>77</v>
      </c>
      <c r="U87" s="1"/>
      <c r="V87" s="111" t="str">
        <f t="shared" si="25"/>
        <v/>
      </c>
      <c r="W87" s="13"/>
      <c r="X87" s="110" t="s">
        <v>77</v>
      </c>
      <c r="Y87" s="1"/>
      <c r="Z87" s="111" t="str">
        <f t="shared" si="26"/>
        <v/>
      </c>
      <c r="AA87" s="13"/>
      <c r="AB87" s="110" t="s">
        <v>77</v>
      </c>
      <c r="AC87" s="1"/>
      <c r="AD87" s="111" t="str">
        <f t="shared" si="21"/>
        <v/>
      </c>
      <c r="AE87" s="13"/>
      <c r="AF87" s="110" t="s">
        <v>77</v>
      </c>
      <c r="AG87" s="1"/>
      <c r="AH87" s="111" t="str">
        <f t="shared" si="27"/>
        <v/>
      </c>
      <c r="AI87" s="13"/>
      <c r="AJ87" s="113">
        <f t="shared" si="22"/>
        <v>0</v>
      </c>
      <c r="AK87" s="192" t="str">
        <f>ご契約内容!$C$2</f>
        <v>エースサイクル</v>
      </c>
      <c r="AL87" s="192">
        <f t="shared" si="19"/>
        <v>1</v>
      </c>
      <c r="AM87" s="192">
        <f t="shared" si="20"/>
        <v>0</v>
      </c>
    </row>
    <row r="88" spans="1:39" ht="15" customHeight="1">
      <c r="A88" s="101" t="s">
        <v>197</v>
      </c>
      <c r="B88" s="102" t="s">
        <v>194</v>
      </c>
      <c r="C88" s="103" t="s">
        <v>178</v>
      </c>
      <c r="D88" s="104"/>
      <c r="E88" s="105" t="s">
        <v>195</v>
      </c>
      <c r="F88" s="106"/>
      <c r="G88" s="106"/>
      <c r="H88" s="104"/>
      <c r="I88" s="107">
        <v>52</v>
      </c>
      <c r="J88" s="108">
        <v>1100000</v>
      </c>
      <c r="K88" s="109"/>
      <c r="L88" s="221" t="s">
        <v>77</v>
      </c>
      <c r="M88" s="1"/>
      <c r="N88" s="111" t="str">
        <f t="shared" si="23"/>
        <v/>
      </c>
      <c r="O88" s="13"/>
      <c r="P88" s="110" t="s">
        <v>77</v>
      </c>
      <c r="Q88" s="1"/>
      <c r="R88" s="111" t="str">
        <f t="shared" si="24"/>
        <v/>
      </c>
      <c r="S88" s="13"/>
      <c r="T88" s="110" t="s">
        <v>77</v>
      </c>
      <c r="U88" s="1"/>
      <c r="V88" s="111" t="str">
        <f t="shared" si="25"/>
        <v/>
      </c>
      <c r="W88" s="13"/>
      <c r="X88" s="110" t="s">
        <v>77</v>
      </c>
      <c r="Y88" s="1"/>
      <c r="Z88" s="111" t="str">
        <f t="shared" si="26"/>
        <v/>
      </c>
      <c r="AA88" s="13"/>
      <c r="AB88" s="110" t="s">
        <v>77</v>
      </c>
      <c r="AC88" s="1"/>
      <c r="AD88" s="111" t="str">
        <f t="shared" si="21"/>
        <v/>
      </c>
      <c r="AE88" s="13"/>
      <c r="AF88" s="110" t="s">
        <v>77</v>
      </c>
      <c r="AG88" s="1"/>
      <c r="AH88" s="111" t="str">
        <f t="shared" si="27"/>
        <v/>
      </c>
      <c r="AI88" s="13"/>
      <c r="AJ88" s="113">
        <f t="shared" si="22"/>
        <v>0</v>
      </c>
      <c r="AK88" s="192" t="str">
        <f>ご契約内容!$C$2</f>
        <v>エースサイクル</v>
      </c>
      <c r="AL88" s="192">
        <f t="shared" si="19"/>
        <v>1</v>
      </c>
      <c r="AM88" s="192">
        <f t="shared" si="20"/>
        <v>0</v>
      </c>
    </row>
    <row r="89" spans="1:39" ht="15" customHeight="1">
      <c r="A89" s="101" t="s">
        <v>198</v>
      </c>
      <c r="B89" s="102" t="s">
        <v>199</v>
      </c>
      <c r="C89" s="103" t="s">
        <v>123</v>
      </c>
      <c r="D89" s="104"/>
      <c r="E89" s="105" t="s">
        <v>184</v>
      </c>
      <c r="F89" s="106"/>
      <c r="G89" s="106"/>
      <c r="H89" s="104"/>
      <c r="I89" s="107">
        <v>49</v>
      </c>
      <c r="J89" s="108">
        <v>1200000</v>
      </c>
      <c r="K89" s="109"/>
      <c r="L89" s="221" t="s">
        <v>77</v>
      </c>
      <c r="M89" s="1"/>
      <c r="N89" s="111" t="str">
        <f t="shared" si="23"/>
        <v/>
      </c>
      <c r="O89" s="13"/>
      <c r="P89" s="110" t="s">
        <v>77</v>
      </c>
      <c r="Q89" s="1"/>
      <c r="R89" s="111" t="str">
        <f t="shared" si="24"/>
        <v/>
      </c>
      <c r="S89" s="13"/>
      <c r="T89" s="110" t="s">
        <v>98</v>
      </c>
      <c r="U89" s="1"/>
      <c r="V89" s="111" t="str">
        <f t="shared" si="25"/>
        <v/>
      </c>
      <c r="W89" s="13"/>
      <c r="X89" s="110" t="s">
        <v>98</v>
      </c>
      <c r="Y89" s="1"/>
      <c r="Z89" s="111" t="str">
        <f t="shared" si="26"/>
        <v/>
      </c>
      <c r="AA89" s="13"/>
      <c r="AB89" s="110" t="s">
        <v>98</v>
      </c>
      <c r="AC89" s="1"/>
      <c r="AD89" s="111" t="str">
        <f t="shared" si="21"/>
        <v/>
      </c>
      <c r="AE89" s="13"/>
      <c r="AF89" s="110" t="s">
        <v>98</v>
      </c>
      <c r="AG89" s="1"/>
      <c r="AH89" s="111" t="str">
        <f t="shared" si="27"/>
        <v/>
      </c>
      <c r="AI89" s="13"/>
      <c r="AJ89" s="113">
        <f t="shared" si="22"/>
        <v>0</v>
      </c>
      <c r="AK89" s="192" t="str">
        <f>ご契約内容!$C$2</f>
        <v>エースサイクル</v>
      </c>
      <c r="AL89" s="192">
        <f t="shared" si="19"/>
        <v>1</v>
      </c>
      <c r="AM89" s="192">
        <f t="shared" si="20"/>
        <v>0</v>
      </c>
    </row>
    <row r="90" spans="1:39" ht="15" customHeight="1">
      <c r="A90" s="101" t="s">
        <v>200</v>
      </c>
      <c r="B90" s="102" t="s">
        <v>199</v>
      </c>
      <c r="C90" s="103" t="s">
        <v>123</v>
      </c>
      <c r="D90" s="104"/>
      <c r="E90" s="105" t="s">
        <v>184</v>
      </c>
      <c r="F90" s="106"/>
      <c r="G90" s="106"/>
      <c r="H90" s="104"/>
      <c r="I90" s="107">
        <v>52</v>
      </c>
      <c r="J90" s="108">
        <v>1200000</v>
      </c>
      <c r="K90" s="109"/>
      <c r="L90" s="221" t="s">
        <v>77</v>
      </c>
      <c r="M90" s="1"/>
      <c r="N90" s="111" t="str">
        <f t="shared" si="23"/>
        <v/>
      </c>
      <c r="O90" s="13"/>
      <c r="P90" s="110" t="s">
        <v>77</v>
      </c>
      <c r="Q90" s="1"/>
      <c r="R90" s="111" t="str">
        <f t="shared" si="24"/>
        <v/>
      </c>
      <c r="S90" s="13"/>
      <c r="T90" s="110" t="s">
        <v>98</v>
      </c>
      <c r="U90" s="1"/>
      <c r="V90" s="111" t="str">
        <f t="shared" si="25"/>
        <v/>
      </c>
      <c r="W90" s="13"/>
      <c r="X90" s="110" t="s">
        <v>98</v>
      </c>
      <c r="Y90" s="1"/>
      <c r="Z90" s="111" t="str">
        <f t="shared" si="26"/>
        <v/>
      </c>
      <c r="AA90" s="13"/>
      <c r="AB90" s="110" t="s">
        <v>98</v>
      </c>
      <c r="AC90" s="1"/>
      <c r="AD90" s="111" t="str">
        <f t="shared" si="21"/>
        <v/>
      </c>
      <c r="AE90" s="13"/>
      <c r="AF90" s="110" t="s">
        <v>98</v>
      </c>
      <c r="AG90" s="1"/>
      <c r="AH90" s="111" t="str">
        <f t="shared" si="27"/>
        <v/>
      </c>
      <c r="AI90" s="13"/>
      <c r="AJ90" s="113">
        <f t="shared" si="22"/>
        <v>0</v>
      </c>
      <c r="AK90" s="192" t="str">
        <f>ご契約内容!$C$2</f>
        <v>エースサイクル</v>
      </c>
      <c r="AL90" s="192">
        <f t="shared" si="19"/>
        <v>1</v>
      </c>
      <c r="AM90" s="192">
        <f t="shared" si="20"/>
        <v>0</v>
      </c>
    </row>
    <row r="91" spans="1:39" ht="15" customHeight="1">
      <c r="A91" s="101" t="s">
        <v>201</v>
      </c>
      <c r="B91" s="102" t="s">
        <v>199</v>
      </c>
      <c r="C91" s="103" t="s">
        <v>123</v>
      </c>
      <c r="D91" s="104"/>
      <c r="E91" s="105" t="s">
        <v>184</v>
      </c>
      <c r="F91" s="106"/>
      <c r="G91" s="106"/>
      <c r="H91" s="104"/>
      <c r="I91" s="107">
        <v>54</v>
      </c>
      <c r="J91" s="108">
        <v>1200000</v>
      </c>
      <c r="K91" s="109"/>
      <c r="L91" s="221" t="s">
        <v>77</v>
      </c>
      <c r="M91" s="1"/>
      <c r="N91" s="111" t="str">
        <f t="shared" si="23"/>
        <v/>
      </c>
      <c r="O91" s="13"/>
      <c r="P91" s="110" t="s">
        <v>77</v>
      </c>
      <c r="Q91" s="1"/>
      <c r="R91" s="111" t="str">
        <f t="shared" si="24"/>
        <v/>
      </c>
      <c r="S91" s="13"/>
      <c r="T91" s="110" t="s">
        <v>98</v>
      </c>
      <c r="U91" s="1"/>
      <c r="V91" s="111" t="str">
        <f t="shared" si="25"/>
        <v/>
      </c>
      <c r="W91" s="13"/>
      <c r="X91" s="110" t="s">
        <v>98</v>
      </c>
      <c r="Y91" s="1"/>
      <c r="Z91" s="111" t="str">
        <f t="shared" si="26"/>
        <v/>
      </c>
      <c r="AA91" s="13"/>
      <c r="AB91" s="110" t="s">
        <v>98</v>
      </c>
      <c r="AC91" s="1"/>
      <c r="AD91" s="111" t="str">
        <f t="shared" si="21"/>
        <v/>
      </c>
      <c r="AE91" s="13"/>
      <c r="AF91" s="110" t="s">
        <v>98</v>
      </c>
      <c r="AG91" s="1"/>
      <c r="AH91" s="111" t="str">
        <f t="shared" si="27"/>
        <v/>
      </c>
      <c r="AI91" s="13"/>
      <c r="AJ91" s="113">
        <f t="shared" si="22"/>
        <v>0</v>
      </c>
      <c r="AK91" s="192" t="str">
        <f>ご契約内容!$C$2</f>
        <v>エースサイクル</v>
      </c>
      <c r="AL91" s="192">
        <f t="shared" si="19"/>
        <v>1</v>
      </c>
      <c r="AM91" s="192">
        <f t="shared" si="20"/>
        <v>0</v>
      </c>
    </row>
    <row r="92" spans="1:39" ht="15" customHeight="1">
      <c r="A92" s="101" t="s">
        <v>202</v>
      </c>
      <c r="B92" s="102" t="s">
        <v>199</v>
      </c>
      <c r="C92" s="103" t="s">
        <v>123</v>
      </c>
      <c r="D92" s="104"/>
      <c r="E92" s="105" t="s">
        <v>184</v>
      </c>
      <c r="F92" s="106"/>
      <c r="G92" s="106"/>
      <c r="H92" s="104"/>
      <c r="I92" s="107">
        <v>56</v>
      </c>
      <c r="J92" s="108">
        <v>1200000</v>
      </c>
      <c r="K92" s="109"/>
      <c r="L92" s="221" t="s">
        <v>77</v>
      </c>
      <c r="M92" s="1"/>
      <c r="N92" s="111" t="str">
        <f t="shared" si="23"/>
        <v/>
      </c>
      <c r="O92" s="13"/>
      <c r="P92" s="110" t="s">
        <v>77</v>
      </c>
      <c r="Q92" s="1"/>
      <c r="R92" s="111" t="str">
        <f t="shared" si="24"/>
        <v/>
      </c>
      <c r="S92" s="13"/>
      <c r="T92" s="110" t="s">
        <v>77</v>
      </c>
      <c r="U92" s="1"/>
      <c r="V92" s="111" t="str">
        <f t="shared" si="25"/>
        <v/>
      </c>
      <c r="W92" s="13"/>
      <c r="X92" s="110" t="s">
        <v>98</v>
      </c>
      <c r="Y92" s="1"/>
      <c r="Z92" s="111" t="str">
        <f t="shared" si="26"/>
        <v/>
      </c>
      <c r="AA92" s="13"/>
      <c r="AB92" s="110" t="s">
        <v>98</v>
      </c>
      <c r="AC92" s="1"/>
      <c r="AD92" s="111" t="str">
        <f t="shared" si="21"/>
        <v/>
      </c>
      <c r="AE92" s="13"/>
      <c r="AF92" s="110" t="s">
        <v>98</v>
      </c>
      <c r="AG92" s="1"/>
      <c r="AH92" s="111" t="str">
        <f t="shared" si="27"/>
        <v/>
      </c>
      <c r="AI92" s="13"/>
      <c r="AJ92" s="113">
        <f t="shared" si="22"/>
        <v>0</v>
      </c>
      <c r="AK92" s="192" t="str">
        <f>ご契約内容!$C$2</f>
        <v>エースサイクル</v>
      </c>
      <c r="AL92" s="192">
        <f t="shared" si="19"/>
        <v>1</v>
      </c>
      <c r="AM92" s="192">
        <f t="shared" si="20"/>
        <v>0</v>
      </c>
    </row>
    <row r="93" spans="1:39" ht="15" customHeight="1">
      <c r="A93" s="101" t="s">
        <v>203</v>
      </c>
      <c r="B93" s="102" t="s">
        <v>199</v>
      </c>
      <c r="C93" s="103" t="s">
        <v>204</v>
      </c>
      <c r="D93" s="104"/>
      <c r="E93" s="105" t="s">
        <v>184</v>
      </c>
      <c r="F93" s="106"/>
      <c r="G93" s="106"/>
      <c r="H93" s="104"/>
      <c r="I93" s="107">
        <v>49</v>
      </c>
      <c r="J93" s="108">
        <v>500000</v>
      </c>
      <c r="K93" s="109"/>
      <c r="L93" s="221" t="s">
        <v>77</v>
      </c>
      <c r="M93" s="1"/>
      <c r="N93" s="111" t="str">
        <f t="shared" si="23"/>
        <v/>
      </c>
      <c r="O93" s="13"/>
      <c r="P93" s="110" t="s">
        <v>77</v>
      </c>
      <c r="Q93" s="1"/>
      <c r="R93" s="111" t="str">
        <f t="shared" si="24"/>
        <v/>
      </c>
      <c r="S93" s="13"/>
      <c r="T93" s="110" t="s">
        <v>77</v>
      </c>
      <c r="U93" s="1"/>
      <c r="V93" s="111" t="str">
        <f t="shared" si="25"/>
        <v/>
      </c>
      <c r="W93" s="13"/>
      <c r="X93" s="110" t="s">
        <v>77</v>
      </c>
      <c r="Y93" s="1"/>
      <c r="Z93" s="111" t="str">
        <f t="shared" si="26"/>
        <v/>
      </c>
      <c r="AA93" s="13"/>
      <c r="AB93" s="110" t="s">
        <v>77</v>
      </c>
      <c r="AC93" s="1"/>
      <c r="AD93" s="111" t="str">
        <f t="shared" si="21"/>
        <v/>
      </c>
      <c r="AE93" s="13"/>
      <c r="AF93" s="110" t="s">
        <v>77</v>
      </c>
      <c r="AG93" s="1"/>
      <c r="AH93" s="111" t="str">
        <f t="shared" si="27"/>
        <v/>
      </c>
      <c r="AI93" s="13"/>
      <c r="AJ93" s="113">
        <f t="shared" si="22"/>
        <v>0</v>
      </c>
      <c r="AK93" s="192" t="str">
        <f>ご契約内容!$C$2</f>
        <v>エースサイクル</v>
      </c>
      <c r="AL93" s="192">
        <f t="shared" si="19"/>
        <v>0</v>
      </c>
      <c r="AM93" s="192">
        <f t="shared" si="20"/>
        <v>0</v>
      </c>
    </row>
    <row r="94" spans="1:39" ht="15" customHeight="1">
      <c r="A94" s="101" t="s">
        <v>205</v>
      </c>
      <c r="B94" s="102" t="s">
        <v>199</v>
      </c>
      <c r="C94" s="103" t="s">
        <v>204</v>
      </c>
      <c r="D94" s="104"/>
      <c r="E94" s="105" t="s">
        <v>184</v>
      </c>
      <c r="F94" s="106"/>
      <c r="G94" s="106"/>
      <c r="H94" s="104"/>
      <c r="I94" s="107">
        <v>52</v>
      </c>
      <c r="J94" s="108">
        <v>500000</v>
      </c>
      <c r="K94" s="109"/>
      <c r="L94" s="221" t="s">
        <v>77</v>
      </c>
      <c r="M94" s="1"/>
      <c r="N94" s="111" t="str">
        <f t="shared" si="23"/>
        <v/>
      </c>
      <c r="O94" s="13"/>
      <c r="P94" s="110" t="s">
        <v>77</v>
      </c>
      <c r="Q94" s="1"/>
      <c r="R94" s="111" t="str">
        <f t="shared" si="24"/>
        <v/>
      </c>
      <c r="S94" s="13"/>
      <c r="T94" s="110" t="s">
        <v>98</v>
      </c>
      <c r="U94" s="1"/>
      <c r="V94" s="111" t="str">
        <f t="shared" si="25"/>
        <v/>
      </c>
      <c r="W94" s="13"/>
      <c r="X94" s="110" t="s">
        <v>77</v>
      </c>
      <c r="Y94" s="1"/>
      <c r="Z94" s="111" t="str">
        <f t="shared" si="26"/>
        <v/>
      </c>
      <c r="AA94" s="13"/>
      <c r="AB94" s="110" t="s">
        <v>77</v>
      </c>
      <c r="AC94" s="1"/>
      <c r="AD94" s="111" t="str">
        <f t="shared" si="21"/>
        <v/>
      </c>
      <c r="AE94" s="13"/>
      <c r="AF94" s="110" t="s">
        <v>148</v>
      </c>
      <c r="AG94" s="115"/>
      <c r="AH94" s="116" t="str">
        <f t="shared" si="27"/>
        <v/>
      </c>
      <c r="AI94" s="117"/>
      <c r="AJ94" s="113">
        <f t="shared" si="22"/>
        <v>0</v>
      </c>
      <c r="AK94" s="192" t="str">
        <f>ご契約内容!$C$2</f>
        <v>エースサイクル</v>
      </c>
      <c r="AL94" s="192">
        <f t="shared" si="19"/>
        <v>0</v>
      </c>
      <c r="AM94" s="192">
        <f t="shared" si="20"/>
        <v>0</v>
      </c>
    </row>
    <row r="95" spans="1:39" ht="15" customHeight="1">
      <c r="A95" s="101" t="s">
        <v>206</v>
      </c>
      <c r="B95" s="102" t="s">
        <v>199</v>
      </c>
      <c r="C95" s="103" t="s">
        <v>204</v>
      </c>
      <c r="D95" s="104"/>
      <c r="E95" s="105" t="s">
        <v>184</v>
      </c>
      <c r="F95" s="106"/>
      <c r="G95" s="106"/>
      <c r="H95" s="104"/>
      <c r="I95" s="107">
        <v>54</v>
      </c>
      <c r="J95" s="108">
        <v>500000</v>
      </c>
      <c r="K95" s="109"/>
      <c r="L95" s="221" t="s">
        <v>77</v>
      </c>
      <c r="M95" s="1"/>
      <c r="N95" s="111" t="str">
        <f t="shared" si="23"/>
        <v/>
      </c>
      <c r="O95" s="13"/>
      <c r="P95" s="110" t="s">
        <v>77</v>
      </c>
      <c r="Q95" s="1"/>
      <c r="R95" s="111" t="str">
        <f t="shared" si="24"/>
        <v/>
      </c>
      <c r="S95" s="13"/>
      <c r="T95" s="110" t="s">
        <v>77</v>
      </c>
      <c r="U95" s="1"/>
      <c r="V95" s="111" t="str">
        <f t="shared" si="25"/>
        <v/>
      </c>
      <c r="W95" s="13"/>
      <c r="X95" s="110" t="s">
        <v>77</v>
      </c>
      <c r="Y95" s="1"/>
      <c r="Z95" s="111" t="str">
        <f t="shared" si="26"/>
        <v/>
      </c>
      <c r="AA95" s="13"/>
      <c r="AB95" s="110" t="s">
        <v>77</v>
      </c>
      <c r="AC95" s="1"/>
      <c r="AD95" s="111" t="str">
        <f t="shared" si="21"/>
        <v/>
      </c>
      <c r="AE95" s="13"/>
      <c r="AF95" s="110" t="s">
        <v>77</v>
      </c>
      <c r="AG95" s="1"/>
      <c r="AH95" s="111" t="str">
        <f t="shared" si="27"/>
        <v/>
      </c>
      <c r="AI95" s="13"/>
      <c r="AJ95" s="113">
        <f t="shared" si="22"/>
        <v>0</v>
      </c>
      <c r="AK95" s="192" t="str">
        <f>ご契約内容!$C$2</f>
        <v>エースサイクル</v>
      </c>
      <c r="AL95" s="192">
        <f t="shared" si="19"/>
        <v>0</v>
      </c>
      <c r="AM95" s="192">
        <f t="shared" si="20"/>
        <v>0</v>
      </c>
    </row>
    <row r="96" spans="1:39" ht="15" customHeight="1">
      <c r="A96" s="101" t="s">
        <v>207</v>
      </c>
      <c r="B96" s="102" t="s">
        <v>199</v>
      </c>
      <c r="C96" s="103" t="s">
        <v>204</v>
      </c>
      <c r="D96" s="104"/>
      <c r="E96" s="105" t="s">
        <v>184</v>
      </c>
      <c r="F96" s="106"/>
      <c r="G96" s="106"/>
      <c r="H96" s="104"/>
      <c r="I96" s="107">
        <v>56</v>
      </c>
      <c r="J96" s="108">
        <v>500000</v>
      </c>
      <c r="K96" s="109"/>
      <c r="L96" s="221" t="s">
        <v>77</v>
      </c>
      <c r="M96" s="1"/>
      <c r="N96" s="111" t="str">
        <f t="shared" si="23"/>
        <v/>
      </c>
      <c r="O96" s="13"/>
      <c r="P96" s="110" t="s">
        <v>77</v>
      </c>
      <c r="Q96" s="1"/>
      <c r="R96" s="111" t="str">
        <f t="shared" si="24"/>
        <v/>
      </c>
      <c r="S96" s="13"/>
      <c r="T96" s="110" t="s">
        <v>77</v>
      </c>
      <c r="U96" s="1"/>
      <c r="V96" s="111" t="str">
        <f t="shared" si="25"/>
        <v/>
      </c>
      <c r="W96" s="13"/>
      <c r="X96" s="110" t="s">
        <v>77</v>
      </c>
      <c r="Y96" s="1"/>
      <c r="Z96" s="111" t="str">
        <f t="shared" si="26"/>
        <v/>
      </c>
      <c r="AA96" s="13"/>
      <c r="AB96" s="110" t="s">
        <v>77</v>
      </c>
      <c r="AC96" s="1"/>
      <c r="AD96" s="111" t="str">
        <f t="shared" si="21"/>
        <v/>
      </c>
      <c r="AE96" s="13"/>
      <c r="AF96" s="110" t="s">
        <v>77</v>
      </c>
      <c r="AG96" s="1"/>
      <c r="AH96" s="111" t="str">
        <f t="shared" si="27"/>
        <v/>
      </c>
      <c r="AI96" s="13"/>
      <c r="AJ96" s="113">
        <f t="shared" si="22"/>
        <v>0</v>
      </c>
      <c r="AK96" s="192" t="str">
        <f>ご契約内容!$C$2</f>
        <v>エースサイクル</v>
      </c>
      <c r="AL96" s="192">
        <f t="shared" si="19"/>
        <v>0</v>
      </c>
      <c r="AM96" s="192">
        <f t="shared" si="20"/>
        <v>0</v>
      </c>
    </row>
    <row r="97" spans="1:39" ht="15" customHeight="1">
      <c r="A97" s="101" t="s">
        <v>208</v>
      </c>
      <c r="B97" s="102" t="s">
        <v>199</v>
      </c>
      <c r="C97" s="103" t="s">
        <v>204</v>
      </c>
      <c r="D97" s="104"/>
      <c r="E97" s="257" t="s">
        <v>209</v>
      </c>
      <c r="F97" s="258"/>
      <c r="G97" s="258"/>
      <c r="H97" s="259"/>
      <c r="I97" s="107">
        <v>49</v>
      </c>
      <c r="J97" s="108">
        <v>500000</v>
      </c>
      <c r="K97" s="109"/>
      <c r="L97" s="221" t="s">
        <v>77</v>
      </c>
      <c r="M97" s="1"/>
      <c r="N97" s="111" t="str">
        <f t="shared" si="23"/>
        <v/>
      </c>
      <c r="O97" s="13"/>
      <c r="P97" s="110" t="s">
        <v>77</v>
      </c>
      <c r="Q97" s="1"/>
      <c r="R97" s="111" t="str">
        <f t="shared" si="24"/>
        <v/>
      </c>
      <c r="S97" s="13"/>
      <c r="T97" s="110" t="s">
        <v>77</v>
      </c>
      <c r="U97" s="1"/>
      <c r="V97" s="111" t="str">
        <f t="shared" si="25"/>
        <v/>
      </c>
      <c r="W97" s="13"/>
      <c r="X97" s="110" t="s">
        <v>77</v>
      </c>
      <c r="Y97" s="1"/>
      <c r="Z97" s="111" t="str">
        <f t="shared" si="26"/>
        <v/>
      </c>
      <c r="AA97" s="13"/>
      <c r="AB97" s="110" t="s">
        <v>77</v>
      </c>
      <c r="AC97" s="1"/>
      <c r="AD97" s="111" t="str">
        <f t="shared" si="21"/>
        <v/>
      </c>
      <c r="AE97" s="13"/>
      <c r="AF97" s="110" t="s">
        <v>77</v>
      </c>
      <c r="AG97" s="1"/>
      <c r="AH97" s="111" t="str">
        <f t="shared" si="27"/>
        <v/>
      </c>
      <c r="AI97" s="13"/>
      <c r="AJ97" s="113">
        <f t="shared" si="22"/>
        <v>0</v>
      </c>
      <c r="AK97" s="192" t="str">
        <f>ご契約内容!$C$2</f>
        <v>エースサイクル</v>
      </c>
      <c r="AL97" s="192">
        <f t="shared" si="19"/>
        <v>0</v>
      </c>
      <c r="AM97" s="192">
        <f t="shared" si="20"/>
        <v>0</v>
      </c>
    </row>
    <row r="98" spans="1:39" ht="15" customHeight="1">
      <c r="A98" s="101" t="s">
        <v>210</v>
      </c>
      <c r="B98" s="102" t="s">
        <v>199</v>
      </c>
      <c r="C98" s="103" t="s">
        <v>204</v>
      </c>
      <c r="D98" s="104"/>
      <c r="E98" s="257" t="s">
        <v>209</v>
      </c>
      <c r="F98" s="258"/>
      <c r="G98" s="258"/>
      <c r="H98" s="259"/>
      <c r="I98" s="107">
        <v>52</v>
      </c>
      <c r="J98" s="108">
        <v>500000</v>
      </c>
      <c r="K98" s="109"/>
      <c r="L98" s="221" t="s">
        <v>77</v>
      </c>
      <c r="M98" s="1"/>
      <c r="N98" s="111" t="str">
        <f t="shared" si="23"/>
        <v/>
      </c>
      <c r="O98" s="13"/>
      <c r="P98" s="110" t="s">
        <v>148</v>
      </c>
      <c r="Q98" s="115"/>
      <c r="R98" s="116" t="str">
        <f t="shared" si="24"/>
        <v/>
      </c>
      <c r="S98" s="117"/>
      <c r="T98" s="110" t="s">
        <v>77</v>
      </c>
      <c r="U98" s="1"/>
      <c r="V98" s="111" t="str">
        <f t="shared" si="25"/>
        <v/>
      </c>
      <c r="W98" s="13"/>
      <c r="X98" s="110" t="s">
        <v>77</v>
      </c>
      <c r="Y98" s="1"/>
      <c r="Z98" s="111" t="str">
        <f t="shared" si="26"/>
        <v/>
      </c>
      <c r="AA98" s="13"/>
      <c r="AB98" s="110" t="s">
        <v>77</v>
      </c>
      <c r="AC98" s="1"/>
      <c r="AD98" s="111" t="str">
        <f t="shared" si="21"/>
        <v/>
      </c>
      <c r="AE98" s="13"/>
      <c r="AF98" s="110" t="s">
        <v>148</v>
      </c>
      <c r="AG98" s="115"/>
      <c r="AH98" s="116" t="str">
        <f t="shared" si="27"/>
        <v/>
      </c>
      <c r="AI98" s="117"/>
      <c r="AJ98" s="113">
        <f t="shared" si="22"/>
        <v>0</v>
      </c>
      <c r="AK98" s="192" t="str">
        <f>ご契約内容!$C$2</f>
        <v>エースサイクル</v>
      </c>
      <c r="AL98" s="192">
        <f t="shared" si="19"/>
        <v>0</v>
      </c>
      <c r="AM98" s="192">
        <f t="shared" si="20"/>
        <v>0</v>
      </c>
    </row>
    <row r="99" spans="1:39" ht="15" customHeight="1">
      <c r="A99" s="101" t="s">
        <v>211</v>
      </c>
      <c r="B99" s="102" t="s">
        <v>199</v>
      </c>
      <c r="C99" s="103" t="s">
        <v>204</v>
      </c>
      <c r="D99" s="104"/>
      <c r="E99" s="257" t="s">
        <v>209</v>
      </c>
      <c r="F99" s="258"/>
      <c r="G99" s="258"/>
      <c r="H99" s="259"/>
      <c r="I99" s="107">
        <v>54</v>
      </c>
      <c r="J99" s="108">
        <v>500000</v>
      </c>
      <c r="K99" s="109"/>
      <c r="L99" s="221" t="s">
        <v>77</v>
      </c>
      <c r="M99" s="1"/>
      <c r="N99" s="111" t="str">
        <f t="shared" si="23"/>
        <v/>
      </c>
      <c r="O99" s="13"/>
      <c r="P99" s="110" t="s">
        <v>77</v>
      </c>
      <c r="Q99" s="1"/>
      <c r="R99" s="111" t="str">
        <f t="shared" si="24"/>
        <v/>
      </c>
      <c r="S99" s="13"/>
      <c r="T99" s="110" t="s">
        <v>77</v>
      </c>
      <c r="U99" s="1"/>
      <c r="V99" s="111" t="str">
        <f t="shared" si="25"/>
        <v/>
      </c>
      <c r="W99" s="13"/>
      <c r="X99" s="110" t="s">
        <v>77</v>
      </c>
      <c r="Y99" s="1"/>
      <c r="Z99" s="111" t="str">
        <f t="shared" si="26"/>
        <v/>
      </c>
      <c r="AA99" s="13"/>
      <c r="AB99" s="110" t="s">
        <v>77</v>
      </c>
      <c r="AC99" s="1"/>
      <c r="AD99" s="111" t="str">
        <f t="shared" si="21"/>
        <v/>
      </c>
      <c r="AE99" s="13"/>
      <c r="AF99" s="110" t="s">
        <v>77</v>
      </c>
      <c r="AG99" s="1"/>
      <c r="AH99" s="111" t="str">
        <f t="shared" si="27"/>
        <v/>
      </c>
      <c r="AI99" s="13"/>
      <c r="AJ99" s="113">
        <f t="shared" si="22"/>
        <v>0</v>
      </c>
      <c r="AK99" s="192" t="str">
        <f>ご契約内容!$C$2</f>
        <v>エースサイクル</v>
      </c>
      <c r="AL99" s="192">
        <f t="shared" si="19"/>
        <v>0</v>
      </c>
      <c r="AM99" s="192">
        <f t="shared" si="20"/>
        <v>0</v>
      </c>
    </row>
    <row r="100" spans="1:39" ht="15" customHeight="1">
      <c r="A100" s="101" t="s">
        <v>212</v>
      </c>
      <c r="B100" s="102" t="s">
        <v>199</v>
      </c>
      <c r="C100" s="103" t="s">
        <v>204</v>
      </c>
      <c r="D100" s="104"/>
      <c r="E100" s="257" t="s">
        <v>209</v>
      </c>
      <c r="F100" s="258"/>
      <c r="G100" s="258"/>
      <c r="H100" s="259"/>
      <c r="I100" s="107">
        <v>56</v>
      </c>
      <c r="J100" s="108">
        <v>500000</v>
      </c>
      <c r="K100" s="109"/>
      <c r="L100" s="221" t="s">
        <v>77</v>
      </c>
      <c r="M100" s="1"/>
      <c r="N100" s="111" t="str">
        <f t="shared" si="23"/>
        <v/>
      </c>
      <c r="O100" s="13"/>
      <c r="P100" s="110" t="s">
        <v>77</v>
      </c>
      <c r="Q100" s="1"/>
      <c r="R100" s="111" t="str">
        <f t="shared" si="24"/>
        <v/>
      </c>
      <c r="S100" s="13"/>
      <c r="T100" s="110" t="s">
        <v>77</v>
      </c>
      <c r="U100" s="1"/>
      <c r="V100" s="111" t="str">
        <f t="shared" si="25"/>
        <v/>
      </c>
      <c r="W100" s="13"/>
      <c r="X100" s="110" t="s">
        <v>77</v>
      </c>
      <c r="Y100" s="1"/>
      <c r="Z100" s="111" t="str">
        <f t="shared" si="26"/>
        <v/>
      </c>
      <c r="AA100" s="13"/>
      <c r="AB100" s="110" t="s">
        <v>77</v>
      </c>
      <c r="AC100" s="1"/>
      <c r="AD100" s="111" t="str">
        <f t="shared" si="21"/>
        <v/>
      </c>
      <c r="AE100" s="13"/>
      <c r="AF100" s="110" t="s">
        <v>148</v>
      </c>
      <c r="AG100" s="115"/>
      <c r="AH100" s="116" t="str">
        <f t="shared" si="27"/>
        <v/>
      </c>
      <c r="AI100" s="117"/>
      <c r="AJ100" s="113">
        <f t="shared" si="22"/>
        <v>0</v>
      </c>
      <c r="AK100" s="192" t="str">
        <f>ご契約内容!$C$2</f>
        <v>エースサイクル</v>
      </c>
      <c r="AL100" s="192">
        <f t="shared" si="19"/>
        <v>0</v>
      </c>
      <c r="AM100" s="192">
        <f t="shared" si="20"/>
        <v>0</v>
      </c>
    </row>
    <row r="101" spans="1:39" ht="15" customHeight="1">
      <c r="A101" s="101" t="s">
        <v>213</v>
      </c>
      <c r="B101" s="102" t="s">
        <v>214</v>
      </c>
      <c r="C101" s="103" t="s">
        <v>215</v>
      </c>
      <c r="D101" s="104"/>
      <c r="E101" s="105" t="s">
        <v>216</v>
      </c>
      <c r="F101" s="106"/>
      <c r="G101" s="106"/>
      <c r="H101" s="104"/>
      <c r="I101" s="107" t="s">
        <v>130</v>
      </c>
      <c r="J101" s="108">
        <v>950000</v>
      </c>
      <c r="K101" s="109"/>
      <c r="L101" s="221" t="s">
        <v>77</v>
      </c>
      <c r="M101" s="1"/>
      <c r="N101" s="111" t="str">
        <f t="shared" si="23"/>
        <v/>
      </c>
      <c r="O101" s="13"/>
      <c r="P101" s="110" t="s">
        <v>77</v>
      </c>
      <c r="Q101" s="1"/>
      <c r="R101" s="111" t="str">
        <f t="shared" si="24"/>
        <v/>
      </c>
      <c r="S101" s="13"/>
      <c r="T101" s="110" t="s">
        <v>77</v>
      </c>
      <c r="U101" s="1"/>
      <c r="V101" s="111" t="str">
        <f t="shared" si="25"/>
        <v/>
      </c>
      <c r="W101" s="13"/>
      <c r="X101" s="110" t="s">
        <v>77</v>
      </c>
      <c r="Y101" s="1"/>
      <c r="Z101" s="111" t="str">
        <f t="shared" si="26"/>
        <v/>
      </c>
      <c r="AA101" s="13"/>
      <c r="AB101" s="110" t="s">
        <v>77</v>
      </c>
      <c r="AC101" s="1"/>
      <c r="AD101" s="111" t="str">
        <f t="shared" si="21"/>
        <v/>
      </c>
      <c r="AE101" s="13"/>
      <c r="AF101" s="110" t="s">
        <v>77</v>
      </c>
      <c r="AG101" s="1"/>
      <c r="AH101" s="111" t="str">
        <f t="shared" si="27"/>
        <v/>
      </c>
      <c r="AI101" s="13"/>
      <c r="AJ101" s="113">
        <f t="shared" si="22"/>
        <v>0</v>
      </c>
      <c r="AK101" s="192" t="str">
        <f>ご契約内容!$C$2</f>
        <v>エースサイクル</v>
      </c>
      <c r="AL101" s="192">
        <f t="shared" si="19"/>
        <v>1</v>
      </c>
      <c r="AM101" s="192">
        <f t="shared" si="20"/>
        <v>0</v>
      </c>
    </row>
    <row r="102" spans="1:39" ht="15" customHeight="1">
      <c r="A102" s="101" t="s">
        <v>217</v>
      </c>
      <c r="B102" s="102" t="s">
        <v>214</v>
      </c>
      <c r="C102" s="103" t="s">
        <v>215</v>
      </c>
      <c r="D102" s="104"/>
      <c r="E102" s="105" t="s">
        <v>216</v>
      </c>
      <c r="F102" s="106"/>
      <c r="G102" s="106"/>
      <c r="H102" s="104"/>
      <c r="I102" s="107" t="s">
        <v>132</v>
      </c>
      <c r="J102" s="108">
        <v>950000</v>
      </c>
      <c r="K102" s="109"/>
      <c r="L102" s="221" t="s">
        <v>77</v>
      </c>
      <c r="M102" s="1"/>
      <c r="N102" s="111" t="str">
        <f t="shared" si="23"/>
        <v/>
      </c>
      <c r="O102" s="13"/>
      <c r="P102" s="110" t="s">
        <v>77</v>
      </c>
      <c r="Q102" s="1"/>
      <c r="R102" s="111" t="str">
        <f t="shared" si="24"/>
        <v/>
      </c>
      <c r="S102" s="13"/>
      <c r="T102" s="110" t="s">
        <v>77</v>
      </c>
      <c r="U102" s="1"/>
      <c r="V102" s="111" t="str">
        <f t="shared" si="25"/>
        <v/>
      </c>
      <c r="W102" s="13"/>
      <c r="X102" s="110" t="s">
        <v>148</v>
      </c>
      <c r="Y102" s="115"/>
      <c r="Z102" s="116" t="str">
        <f t="shared" si="26"/>
        <v/>
      </c>
      <c r="AA102" s="117"/>
      <c r="AB102" s="110" t="s">
        <v>148</v>
      </c>
      <c r="AC102" s="115"/>
      <c r="AD102" s="116" t="str">
        <f t="shared" si="21"/>
        <v/>
      </c>
      <c r="AE102" s="117"/>
      <c r="AF102" s="110" t="s">
        <v>148</v>
      </c>
      <c r="AG102" s="115"/>
      <c r="AH102" s="116" t="str">
        <f t="shared" si="27"/>
        <v/>
      </c>
      <c r="AI102" s="117"/>
      <c r="AJ102" s="113">
        <f t="shared" si="22"/>
        <v>0</v>
      </c>
      <c r="AK102" s="192" t="str">
        <f>ご契約内容!$C$2</f>
        <v>エースサイクル</v>
      </c>
      <c r="AL102" s="192">
        <f t="shared" si="19"/>
        <v>1</v>
      </c>
      <c r="AM102" s="192">
        <f t="shared" si="20"/>
        <v>0</v>
      </c>
    </row>
    <row r="103" spans="1:39" ht="15" customHeight="1">
      <c r="A103" s="101" t="s">
        <v>218</v>
      </c>
      <c r="B103" s="102" t="s">
        <v>219</v>
      </c>
      <c r="C103" s="103" t="s">
        <v>220</v>
      </c>
      <c r="D103" s="104"/>
      <c r="E103" s="105" t="s">
        <v>221</v>
      </c>
      <c r="F103" s="106"/>
      <c r="G103" s="106"/>
      <c r="H103" s="104"/>
      <c r="I103" s="107" t="s">
        <v>130</v>
      </c>
      <c r="J103" s="108">
        <v>910000</v>
      </c>
      <c r="K103" s="109"/>
      <c r="L103" s="221" t="s">
        <v>77</v>
      </c>
      <c r="M103" s="1"/>
      <c r="N103" s="111" t="str">
        <f t="shared" si="23"/>
        <v/>
      </c>
      <c r="O103" s="13"/>
      <c r="P103" s="110" t="s">
        <v>77</v>
      </c>
      <c r="Q103" s="1"/>
      <c r="R103" s="111" t="str">
        <f t="shared" si="24"/>
        <v/>
      </c>
      <c r="S103" s="13"/>
      <c r="T103" s="110" t="s">
        <v>77</v>
      </c>
      <c r="U103" s="1"/>
      <c r="V103" s="111" t="str">
        <f t="shared" si="25"/>
        <v/>
      </c>
      <c r="W103" s="13"/>
      <c r="X103" s="110" t="s">
        <v>77</v>
      </c>
      <c r="Y103" s="1"/>
      <c r="Z103" s="111" t="str">
        <f t="shared" si="26"/>
        <v/>
      </c>
      <c r="AA103" s="13"/>
      <c r="AB103" s="110" t="s">
        <v>77</v>
      </c>
      <c r="AC103" s="1"/>
      <c r="AD103" s="111" t="str">
        <f t="shared" si="21"/>
        <v/>
      </c>
      <c r="AE103" s="13"/>
      <c r="AF103" s="110" t="s">
        <v>77</v>
      </c>
      <c r="AG103" s="1"/>
      <c r="AH103" s="111" t="str">
        <f t="shared" si="27"/>
        <v/>
      </c>
      <c r="AI103" s="13"/>
      <c r="AJ103" s="113">
        <f t="shared" si="22"/>
        <v>0</v>
      </c>
      <c r="AK103" s="192" t="str">
        <f>ご契約内容!$C$2</f>
        <v>エースサイクル</v>
      </c>
      <c r="AL103" s="192">
        <f t="shared" si="19"/>
        <v>1</v>
      </c>
      <c r="AM103" s="192">
        <f t="shared" si="20"/>
        <v>0</v>
      </c>
    </row>
    <row r="104" spans="1:39" ht="15" customHeight="1">
      <c r="A104" s="101" t="s">
        <v>222</v>
      </c>
      <c r="B104" s="102" t="s">
        <v>219</v>
      </c>
      <c r="C104" s="103" t="s">
        <v>220</v>
      </c>
      <c r="D104" s="104"/>
      <c r="E104" s="105" t="s">
        <v>221</v>
      </c>
      <c r="F104" s="106"/>
      <c r="G104" s="106"/>
      <c r="H104" s="104"/>
      <c r="I104" s="107" t="s">
        <v>132</v>
      </c>
      <c r="J104" s="108">
        <v>910000</v>
      </c>
      <c r="K104" s="109"/>
      <c r="L104" s="221" t="s">
        <v>77</v>
      </c>
      <c r="M104" s="1"/>
      <c r="N104" s="111" t="str">
        <f t="shared" si="23"/>
        <v/>
      </c>
      <c r="O104" s="13"/>
      <c r="P104" s="110" t="s">
        <v>77</v>
      </c>
      <c r="Q104" s="1"/>
      <c r="R104" s="111" t="str">
        <f t="shared" si="24"/>
        <v/>
      </c>
      <c r="S104" s="13"/>
      <c r="T104" s="110" t="s">
        <v>77</v>
      </c>
      <c r="U104" s="1"/>
      <c r="V104" s="111" t="str">
        <f t="shared" si="25"/>
        <v/>
      </c>
      <c r="W104" s="13"/>
      <c r="X104" s="110" t="s">
        <v>77</v>
      </c>
      <c r="Y104" s="1"/>
      <c r="Z104" s="111" t="str">
        <f t="shared" si="26"/>
        <v/>
      </c>
      <c r="AA104" s="13"/>
      <c r="AB104" s="110" t="s">
        <v>77</v>
      </c>
      <c r="AC104" s="1"/>
      <c r="AD104" s="111" t="str">
        <f t="shared" si="21"/>
        <v/>
      </c>
      <c r="AE104" s="13"/>
      <c r="AF104" s="110" t="s">
        <v>77</v>
      </c>
      <c r="AG104" s="1"/>
      <c r="AH104" s="111" t="str">
        <f t="shared" si="27"/>
        <v/>
      </c>
      <c r="AI104" s="13"/>
      <c r="AJ104" s="113">
        <f t="shared" si="22"/>
        <v>0</v>
      </c>
      <c r="AK104" s="192" t="str">
        <f>ご契約内容!$C$2</f>
        <v>エースサイクル</v>
      </c>
      <c r="AL104" s="192">
        <f t="shared" si="19"/>
        <v>1</v>
      </c>
      <c r="AM104" s="192">
        <f t="shared" si="20"/>
        <v>0</v>
      </c>
    </row>
    <row r="105" spans="1:39" ht="15" customHeight="1">
      <c r="A105" s="101" t="s">
        <v>223</v>
      </c>
      <c r="B105" s="102" t="s">
        <v>219</v>
      </c>
      <c r="C105" s="103" t="s">
        <v>220</v>
      </c>
      <c r="D105" s="104"/>
      <c r="E105" s="105" t="s">
        <v>221</v>
      </c>
      <c r="F105" s="106"/>
      <c r="G105" s="106"/>
      <c r="H105" s="104"/>
      <c r="I105" s="107" t="s">
        <v>134</v>
      </c>
      <c r="J105" s="108">
        <v>910000</v>
      </c>
      <c r="K105" s="109"/>
      <c r="L105" s="221" t="s">
        <v>77</v>
      </c>
      <c r="M105" s="1"/>
      <c r="N105" s="111" t="str">
        <f t="shared" si="23"/>
        <v/>
      </c>
      <c r="O105" s="13"/>
      <c r="P105" s="110" t="s">
        <v>77</v>
      </c>
      <c r="Q105" s="1"/>
      <c r="R105" s="111" t="str">
        <f t="shared" si="24"/>
        <v/>
      </c>
      <c r="S105" s="13"/>
      <c r="T105" s="110" t="s">
        <v>77</v>
      </c>
      <c r="U105" s="1"/>
      <c r="V105" s="111" t="str">
        <f t="shared" si="25"/>
        <v/>
      </c>
      <c r="W105" s="13"/>
      <c r="X105" s="110" t="s">
        <v>77</v>
      </c>
      <c r="Y105" s="1"/>
      <c r="Z105" s="111" t="str">
        <f t="shared" si="26"/>
        <v/>
      </c>
      <c r="AA105" s="13"/>
      <c r="AB105" s="110" t="s">
        <v>77</v>
      </c>
      <c r="AC105" s="1"/>
      <c r="AD105" s="111" t="str">
        <f t="shared" si="21"/>
        <v/>
      </c>
      <c r="AE105" s="13"/>
      <c r="AF105" s="110" t="s">
        <v>77</v>
      </c>
      <c r="AG105" s="1"/>
      <c r="AH105" s="111" t="str">
        <f t="shared" si="27"/>
        <v/>
      </c>
      <c r="AI105" s="13"/>
      <c r="AJ105" s="113">
        <f t="shared" si="22"/>
        <v>0</v>
      </c>
      <c r="AK105" s="192" t="str">
        <f>ご契約内容!$C$2</f>
        <v>エースサイクル</v>
      </c>
      <c r="AL105" s="192">
        <f t="shared" si="19"/>
        <v>1</v>
      </c>
      <c r="AM105" s="192">
        <f t="shared" si="20"/>
        <v>0</v>
      </c>
    </row>
    <row r="106" spans="1:39" ht="15" customHeight="1">
      <c r="A106" s="101" t="s">
        <v>224</v>
      </c>
      <c r="B106" s="102" t="s">
        <v>225</v>
      </c>
      <c r="C106" s="103" t="s">
        <v>220</v>
      </c>
      <c r="D106" s="104"/>
      <c r="E106" s="105" t="s">
        <v>221</v>
      </c>
      <c r="F106" s="106"/>
      <c r="G106" s="106"/>
      <c r="H106" s="104"/>
      <c r="I106" s="107" t="s">
        <v>130</v>
      </c>
      <c r="J106" s="108">
        <v>960000</v>
      </c>
      <c r="K106" s="109"/>
      <c r="L106" s="221" t="s">
        <v>77</v>
      </c>
      <c r="M106" s="1"/>
      <c r="N106" s="111" t="str">
        <f t="shared" si="23"/>
        <v/>
      </c>
      <c r="O106" s="13"/>
      <c r="P106" s="110" t="s">
        <v>77</v>
      </c>
      <c r="Q106" s="1"/>
      <c r="R106" s="111" t="str">
        <f t="shared" si="24"/>
        <v/>
      </c>
      <c r="S106" s="13"/>
      <c r="T106" s="110" t="s">
        <v>77</v>
      </c>
      <c r="U106" s="1"/>
      <c r="V106" s="111" t="str">
        <f t="shared" si="25"/>
        <v/>
      </c>
      <c r="W106" s="13"/>
      <c r="X106" s="110" t="s">
        <v>77</v>
      </c>
      <c r="Y106" s="1"/>
      <c r="Z106" s="111" t="str">
        <f t="shared" si="26"/>
        <v/>
      </c>
      <c r="AA106" s="13"/>
      <c r="AB106" s="110" t="s">
        <v>77</v>
      </c>
      <c r="AC106" s="1"/>
      <c r="AD106" s="111" t="str">
        <f t="shared" si="21"/>
        <v/>
      </c>
      <c r="AE106" s="13"/>
      <c r="AF106" s="110" t="s">
        <v>77</v>
      </c>
      <c r="AG106" s="1"/>
      <c r="AH106" s="111" t="str">
        <f t="shared" si="27"/>
        <v/>
      </c>
      <c r="AI106" s="13"/>
      <c r="AJ106" s="113">
        <f t="shared" si="22"/>
        <v>0</v>
      </c>
      <c r="AK106" s="192" t="str">
        <f>ご契約内容!$C$2</f>
        <v>エースサイクル</v>
      </c>
      <c r="AL106" s="192">
        <f t="shared" si="19"/>
        <v>1</v>
      </c>
      <c r="AM106" s="192">
        <f t="shared" si="20"/>
        <v>0</v>
      </c>
    </row>
    <row r="107" spans="1:39" ht="15" customHeight="1">
      <c r="A107" s="101" t="s">
        <v>226</v>
      </c>
      <c r="B107" s="102" t="s">
        <v>225</v>
      </c>
      <c r="C107" s="103" t="s">
        <v>220</v>
      </c>
      <c r="D107" s="104"/>
      <c r="E107" s="105" t="s">
        <v>221</v>
      </c>
      <c r="F107" s="106"/>
      <c r="G107" s="106"/>
      <c r="H107" s="104"/>
      <c r="I107" s="107" t="s">
        <v>132</v>
      </c>
      <c r="J107" s="108">
        <v>960000</v>
      </c>
      <c r="K107" s="109"/>
      <c r="L107" s="221" t="s">
        <v>77</v>
      </c>
      <c r="M107" s="1"/>
      <c r="N107" s="111" t="str">
        <f t="shared" si="23"/>
        <v/>
      </c>
      <c r="O107" s="13"/>
      <c r="P107" s="110" t="s">
        <v>77</v>
      </c>
      <c r="Q107" s="1"/>
      <c r="R107" s="111" t="str">
        <f t="shared" si="24"/>
        <v/>
      </c>
      <c r="S107" s="13"/>
      <c r="T107" s="110" t="s">
        <v>77</v>
      </c>
      <c r="U107" s="1"/>
      <c r="V107" s="111" t="str">
        <f t="shared" si="25"/>
        <v/>
      </c>
      <c r="W107" s="13"/>
      <c r="X107" s="110" t="s">
        <v>77</v>
      </c>
      <c r="Y107" s="1"/>
      <c r="Z107" s="111" t="str">
        <f t="shared" si="26"/>
        <v/>
      </c>
      <c r="AA107" s="13"/>
      <c r="AB107" s="110" t="s">
        <v>77</v>
      </c>
      <c r="AC107" s="1"/>
      <c r="AD107" s="111" t="str">
        <f t="shared" si="21"/>
        <v/>
      </c>
      <c r="AE107" s="13"/>
      <c r="AF107" s="110" t="s">
        <v>77</v>
      </c>
      <c r="AG107" s="1"/>
      <c r="AH107" s="111" t="str">
        <f t="shared" si="27"/>
        <v/>
      </c>
      <c r="AI107" s="13"/>
      <c r="AJ107" s="113">
        <f t="shared" si="22"/>
        <v>0</v>
      </c>
      <c r="AK107" s="192" t="str">
        <f>ご契約内容!$C$2</f>
        <v>エースサイクル</v>
      </c>
      <c r="AL107" s="192">
        <f t="shared" si="19"/>
        <v>1</v>
      </c>
      <c r="AM107" s="192">
        <f t="shared" si="20"/>
        <v>0</v>
      </c>
    </row>
    <row r="108" spans="1:39" ht="15" customHeight="1">
      <c r="A108" s="101" t="s">
        <v>227</v>
      </c>
      <c r="B108" s="102" t="s">
        <v>225</v>
      </c>
      <c r="C108" s="103" t="s">
        <v>220</v>
      </c>
      <c r="D108" s="104"/>
      <c r="E108" s="105" t="s">
        <v>221</v>
      </c>
      <c r="F108" s="106"/>
      <c r="G108" s="106"/>
      <c r="H108" s="104"/>
      <c r="I108" s="107" t="s">
        <v>134</v>
      </c>
      <c r="J108" s="108">
        <v>960000</v>
      </c>
      <c r="K108" s="109"/>
      <c r="L108" s="221" t="s">
        <v>77</v>
      </c>
      <c r="M108" s="1"/>
      <c r="N108" s="111" t="str">
        <f t="shared" si="23"/>
        <v/>
      </c>
      <c r="O108" s="13"/>
      <c r="P108" s="110" t="s">
        <v>77</v>
      </c>
      <c r="Q108" s="1"/>
      <c r="R108" s="111" t="str">
        <f t="shared" si="24"/>
        <v/>
      </c>
      <c r="S108" s="13"/>
      <c r="T108" s="110" t="s">
        <v>77</v>
      </c>
      <c r="U108" s="1"/>
      <c r="V108" s="111" t="str">
        <f t="shared" si="25"/>
        <v/>
      </c>
      <c r="W108" s="13"/>
      <c r="X108" s="110" t="s">
        <v>77</v>
      </c>
      <c r="Y108" s="1"/>
      <c r="Z108" s="111" t="str">
        <f t="shared" si="26"/>
        <v/>
      </c>
      <c r="AA108" s="13"/>
      <c r="AB108" s="110" t="s">
        <v>77</v>
      </c>
      <c r="AC108" s="1"/>
      <c r="AD108" s="111" t="str">
        <f t="shared" si="21"/>
        <v/>
      </c>
      <c r="AE108" s="13"/>
      <c r="AF108" s="110" t="s">
        <v>77</v>
      </c>
      <c r="AG108" s="1"/>
      <c r="AH108" s="111" t="str">
        <f t="shared" si="27"/>
        <v/>
      </c>
      <c r="AI108" s="13"/>
      <c r="AJ108" s="113">
        <f t="shared" si="22"/>
        <v>0</v>
      </c>
      <c r="AK108" s="192" t="str">
        <f>ご契約内容!$C$2</f>
        <v>エースサイクル</v>
      </c>
      <c r="AL108" s="192">
        <f t="shared" si="19"/>
        <v>1</v>
      </c>
      <c r="AM108" s="192">
        <f t="shared" si="20"/>
        <v>0</v>
      </c>
    </row>
    <row r="109" spans="1:39" ht="15" customHeight="1">
      <c r="A109" s="101" t="s">
        <v>228</v>
      </c>
      <c r="B109" s="102" t="s">
        <v>225</v>
      </c>
      <c r="C109" s="103" t="s">
        <v>229</v>
      </c>
      <c r="D109" s="104"/>
      <c r="E109" s="105" t="s">
        <v>230</v>
      </c>
      <c r="F109" s="106"/>
      <c r="G109" s="106"/>
      <c r="H109" s="104"/>
      <c r="I109" s="107" t="s">
        <v>130</v>
      </c>
      <c r="J109" s="108">
        <v>420000</v>
      </c>
      <c r="K109" s="109"/>
      <c r="L109" s="221" t="s">
        <v>77</v>
      </c>
      <c r="M109" s="1"/>
      <c r="N109" s="111" t="str">
        <f t="shared" si="23"/>
        <v/>
      </c>
      <c r="O109" s="13"/>
      <c r="P109" s="110" t="s">
        <v>77</v>
      </c>
      <c r="Q109" s="1"/>
      <c r="R109" s="111" t="str">
        <f t="shared" si="24"/>
        <v/>
      </c>
      <c r="S109" s="13"/>
      <c r="T109" s="110" t="s">
        <v>77</v>
      </c>
      <c r="U109" s="1"/>
      <c r="V109" s="111" t="str">
        <f t="shared" si="25"/>
        <v/>
      </c>
      <c r="W109" s="13"/>
      <c r="X109" s="110" t="s">
        <v>148</v>
      </c>
      <c r="Y109" s="115"/>
      <c r="Z109" s="116" t="str">
        <f t="shared" si="26"/>
        <v/>
      </c>
      <c r="AA109" s="117"/>
      <c r="AB109" s="110" t="s">
        <v>148</v>
      </c>
      <c r="AC109" s="115"/>
      <c r="AD109" s="116" t="str">
        <f t="shared" si="21"/>
        <v/>
      </c>
      <c r="AE109" s="117"/>
      <c r="AF109" s="110" t="s">
        <v>148</v>
      </c>
      <c r="AG109" s="115"/>
      <c r="AH109" s="116" t="str">
        <f t="shared" si="27"/>
        <v/>
      </c>
      <c r="AI109" s="117"/>
      <c r="AJ109" s="113">
        <f t="shared" si="22"/>
        <v>0</v>
      </c>
      <c r="AK109" s="192" t="str">
        <f>ご契約内容!$C$2</f>
        <v>エースサイクル</v>
      </c>
      <c r="AL109" s="192">
        <f t="shared" si="19"/>
        <v>0</v>
      </c>
      <c r="AM109" s="192">
        <f t="shared" si="20"/>
        <v>0</v>
      </c>
    </row>
    <row r="110" spans="1:39" ht="15" customHeight="1">
      <c r="A110" s="101" t="s">
        <v>231</v>
      </c>
      <c r="B110" s="102" t="s">
        <v>225</v>
      </c>
      <c r="C110" s="103" t="s">
        <v>229</v>
      </c>
      <c r="D110" s="104"/>
      <c r="E110" s="105" t="s">
        <v>230</v>
      </c>
      <c r="F110" s="106"/>
      <c r="G110" s="106"/>
      <c r="H110" s="104"/>
      <c r="I110" s="107" t="s">
        <v>132</v>
      </c>
      <c r="J110" s="108">
        <v>420000</v>
      </c>
      <c r="K110" s="109"/>
      <c r="L110" s="221" t="s">
        <v>77</v>
      </c>
      <c r="M110" s="1"/>
      <c r="N110" s="111" t="str">
        <f t="shared" si="23"/>
        <v/>
      </c>
      <c r="O110" s="13"/>
      <c r="P110" s="110" t="s">
        <v>77</v>
      </c>
      <c r="Q110" s="1"/>
      <c r="R110" s="111" t="str">
        <f t="shared" si="24"/>
        <v/>
      </c>
      <c r="S110" s="13"/>
      <c r="T110" s="110" t="s">
        <v>77</v>
      </c>
      <c r="U110" s="1"/>
      <c r="V110" s="111" t="str">
        <f t="shared" si="25"/>
        <v/>
      </c>
      <c r="W110" s="13"/>
      <c r="X110" s="110" t="s">
        <v>77</v>
      </c>
      <c r="Y110" s="1"/>
      <c r="Z110" s="111" t="str">
        <f t="shared" si="26"/>
        <v/>
      </c>
      <c r="AA110" s="13"/>
      <c r="AB110" s="110" t="s">
        <v>77</v>
      </c>
      <c r="AC110" s="1"/>
      <c r="AD110" s="111" t="str">
        <f t="shared" si="21"/>
        <v/>
      </c>
      <c r="AE110" s="13"/>
      <c r="AF110" s="110" t="s">
        <v>77</v>
      </c>
      <c r="AG110" s="1"/>
      <c r="AH110" s="111" t="str">
        <f t="shared" si="27"/>
        <v/>
      </c>
      <c r="AI110" s="13"/>
      <c r="AJ110" s="113">
        <f t="shared" si="22"/>
        <v>0</v>
      </c>
      <c r="AK110" s="192" t="str">
        <f>ご契約内容!$C$2</f>
        <v>エースサイクル</v>
      </c>
      <c r="AL110" s="192">
        <f t="shared" si="19"/>
        <v>0</v>
      </c>
      <c r="AM110" s="192">
        <f t="shared" si="20"/>
        <v>0</v>
      </c>
    </row>
    <row r="111" spans="1:39" ht="15" customHeight="1">
      <c r="A111" s="101" t="s">
        <v>232</v>
      </c>
      <c r="B111" s="102" t="s">
        <v>225</v>
      </c>
      <c r="C111" s="103" t="s">
        <v>229</v>
      </c>
      <c r="D111" s="104"/>
      <c r="E111" s="105" t="s">
        <v>230</v>
      </c>
      <c r="F111" s="106"/>
      <c r="G111" s="106"/>
      <c r="H111" s="104"/>
      <c r="I111" s="107" t="s">
        <v>134</v>
      </c>
      <c r="J111" s="108">
        <v>420000</v>
      </c>
      <c r="K111" s="109"/>
      <c r="L111" s="221" t="s">
        <v>77</v>
      </c>
      <c r="M111" s="1"/>
      <c r="N111" s="111" t="str">
        <f t="shared" si="23"/>
        <v/>
      </c>
      <c r="O111" s="13"/>
      <c r="P111" s="110" t="s">
        <v>77</v>
      </c>
      <c r="Q111" s="1"/>
      <c r="R111" s="111" t="str">
        <f t="shared" si="24"/>
        <v/>
      </c>
      <c r="S111" s="13"/>
      <c r="T111" s="110" t="s">
        <v>77</v>
      </c>
      <c r="U111" s="1"/>
      <c r="V111" s="111" t="str">
        <f t="shared" si="25"/>
        <v/>
      </c>
      <c r="W111" s="13"/>
      <c r="X111" s="110" t="s">
        <v>77</v>
      </c>
      <c r="Y111" s="1"/>
      <c r="Z111" s="111" t="str">
        <f t="shared" si="26"/>
        <v/>
      </c>
      <c r="AA111" s="13"/>
      <c r="AB111" s="110" t="s">
        <v>77</v>
      </c>
      <c r="AC111" s="1"/>
      <c r="AD111" s="111" t="str">
        <f t="shared" si="21"/>
        <v/>
      </c>
      <c r="AE111" s="13"/>
      <c r="AF111" s="110" t="s">
        <v>77</v>
      </c>
      <c r="AG111" s="1"/>
      <c r="AH111" s="111" t="str">
        <f t="shared" si="27"/>
        <v/>
      </c>
      <c r="AI111" s="13"/>
      <c r="AJ111" s="113">
        <f t="shared" si="22"/>
        <v>0</v>
      </c>
      <c r="AK111" s="192" t="str">
        <f>ご契約内容!$C$2</f>
        <v>エースサイクル</v>
      </c>
      <c r="AL111" s="192">
        <f t="shared" si="19"/>
        <v>0</v>
      </c>
      <c r="AM111" s="192">
        <f t="shared" si="20"/>
        <v>0</v>
      </c>
    </row>
    <row r="112" spans="1:39" ht="15" customHeight="1">
      <c r="A112" s="101" t="s">
        <v>233</v>
      </c>
      <c r="B112" s="102" t="s">
        <v>225</v>
      </c>
      <c r="C112" s="103" t="s">
        <v>229</v>
      </c>
      <c r="D112" s="104"/>
      <c r="E112" s="105" t="s">
        <v>234</v>
      </c>
      <c r="F112" s="106"/>
      <c r="G112" s="106"/>
      <c r="H112" s="104"/>
      <c r="I112" s="107" t="s">
        <v>130</v>
      </c>
      <c r="J112" s="108">
        <v>420000</v>
      </c>
      <c r="K112" s="109"/>
      <c r="L112" s="221" t="s">
        <v>77</v>
      </c>
      <c r="M112" s="1"/>
      <c r="N112" s="111" t="str">
        <f t="shared" si="23"/>
        <v/>
      </c>
      <c r="O112" s="13"/>
      <c r="P112" s="110" t="s">
        <v>77</v>
      </c>
      <c r="Q112" s="1"/>
      <c r="R112" s="111" t="str">
        <f t="shared" si="24"/>
        <v/>
      </c>
      <c r="S112" s="13"/>
      <c r="T112" s="110" t="s">
        <v>77</v>
      </c>
      <c r="U112" s="1"/>
      <c r="V112" s="111" t="str">
        <f t="shared" si="25"/>
        <v/>
      </c>
      <c r="W112" s="13"/>
      <c r="X112" s="110" t="s">
        <v>148</v>
      </c>
      <c r="Y112" s="115"/>
      <c r="Z112" s="116" t="str">
        <f t="shared" si="26"/>
        <v/>
      </c>
      <c r="AA112" s="117"/>
      <c r="AB112" s="110" t="s">
        <v>148</v>
      </c>
      <c r="AC112" s="115"/>
      <c r="AD112" s="116" t="str">
        <f t="shared" si="21"/>
        <v/>
      </c>
      <c r="AE112" s="117"/>
      <c r="AF112" s="110" t="s">
        <v>148</v>
      </c>
      <c r="AG112" s="115"/>
      <c r="AH112" s="116" t="str">
        <f t="shared" si="27"/>
        <v/>
      </c>
      <c r="AI112" s="117"/>
      <c r="AJ112" s="113">
        <f t="shared" si="22"/>
        <v>0</v>
      </c>
      <c r="AK112" s="192" t="str">
        <f>ご契約内容!$C$2</f>
        <v>エースサイクル</v>
      </c>
      <c r="AL112" s="192">
        <f t="shared" si="19"/>
        <v>0</v>
      </c>
      <c r="AM112" s="192">
        <f t="shared" si="20"/>
        <v>0</v>
      </c>
    </row>
    <row r="113" spans="1:39" ht="15" customHeight="1">
      <c r="A113" s="101" t="s">
        <v>235</v>
      </c>
      <c r="B113" s="102" t="s">
        <v>225</v>
      </c>
      <c r="C113" s="103" t="s">
        <v>229</v>
      </c>
      <c r="D113" s="104"/>
      <c r="E113" s="105" t="s">
        <v>234</v>
      </c>
      <c r="F113" s="106"/>
      <c r="G113" s="106"/>
      <c r="H113" s="104"/>
      <c r="I113" s="107" t="s">
        <v>132</v>
      </c>
      <c r="J113" s="108">
        <v>420000</v>
      </c>
      <c r="K113" s="109"/>
      <c r="L113" s="221" t="s">
        <v>77</v>
      </c>
      <c r="M113" s="1"/>
      <c r="N113" s="111" t="str">
        <f t="shared" si="23"/>
        <v/>
      </c>
      <c r="O113" s="13"/>
      <c r="P113" s="110" t="s">
        <v>77</v>
      </c>
      <c r="Q113" s="1"/>
      <c r="R113" s="111" t="str">
        <f t="shared" si="24"/>
        <v/>
      </c>
      <c r="S113" s="13"/>
      <c r="T113" s="110" t="s">
        <v>77</v>
      </c>
      <c r="U113" s="1"/>
      <c r="V113" s="111" t="str">
        <f t="shared" si="25"/>
        <v/>
      </c>
      <c r="W113" s="13"/>
      <c r="X113" s="110" t="s">
        <v>77</v>
      </c>
      <c r="Y113" s="1"/>
      <c r="Z113" s="111" t="str">
        <f t="shared" si="26"/>
        <v/>
      </c>
      <c r="AA113" s="13"/>
      <c r="AB113" s="110" t="s">
        <v>148</v>
      </c>
      <c r="AC113" s="115"/>
      <c r="AD113" s="116" t="str">
        <f t="shared" si="21"/>
        <v/>
      </c>
      <c r="AE113" s="117"/>
      <c r="AF113" s="110" t="s">
        <v>148</v>
      </c>
      <c r="AG113" s="115"/>
      <c r="AH113" s="116" t="str">
        <f t="shared" si="27"/>
        <v/>
      </c>
      <c r="AI113" s="117"/>
      <c r="AJ113" s="113">
        <f t="shared" si="22"/>
        <v>0</v>
      </c>
      <c r="AK113" s="192" t="str">
        <f>ご契約内容!$C$2</f>
        <v>エースサイクル</v>
      </c>
      <c r="AL113" s="192">
        <f t="shared" si="19"/>
        <v>0</v>
      </c>
      <c r="AM113" s="192">
        <f t="shared" si="20"/>
        <v>0</v>
      </c>
    </row>
    <row r="114" spans="1:39" ht="15" customHeight="1">
      <c r="A114" s="101" t="s">
        <v>236</v>
      </c>
      <c r="B114" s="102" t="s">
        <v>225</v>
      </c>
      <c r="C114" s="103" t="s">
        <v>229</v>
      </c>
      <c r="D114" s="104"/>
      <c r="E114" s="105" t="s">
        <v>234</v>
      </c>
      <c r="F114" s="106"/>
      <c r="G114" s="106"/>
      <c r="H114" s="104"/>
      <c r="I114" s="107" t="s">
        <v>134</v>
      </c>
      <c r="J114" s="108">
        <v>420000</v>
      </c>
      <c r="K114" s="109"/>
      <c r="L114" s="221" t="s">
        <v>77</v>
      </c>
      <c r="M114" s="1"/>
      <c r="N114" s="111" t="str">
        <f t="shared" si="23"/>
        <v/>
      </c>
      <c r="O114" s="13"/>
      <c r="P114" s="110" t="s">
        <v>77</v>
      </c>
      <c r="Q114" s="1"/>
      <c r="R114" s="111" t="str">
        <f t="shared" si="24"/>
        <v/>
      </c>
      <c r="S114" s="13"/>
      <c r="T114" s="110" t="s">
        <v>77</v>
      </c>
      <c r="U114" s="1"/>
      <c r="V114" s="111" t="str">
        <f t="shared" si="25"/>
        <v/>
      </c>
      <c r="W114" s="13"/>
      <c r="X114" s="110" t="s">
        <v>77</v>
      </c>
      <c r="Y114" s="1"/>
      <c r="Z114" s="111" t="str">
        <f t="shared" si="26"/>
        <v/>
      </c>
      <c r="AA114" s="13"/>
      <c r="AB114" s="110" t="s">
        <v>77</v>
      </c>
      <c r="AC114" s="1"/>
      <c r="AD114" s="111" t="str">
        <f t="shared" si="21"/>
        <v/>
      </c>
      <c r="AE114" s="13"/>
      <c r="AF114" s="110" t="s">
        <v>77</v>
      </c>
      <c r="AG114" s="1"/>
      <c r="AH114" s="111" t="str">
        <f t="shared" si="27"/>
        <v/>
      </c>
      <c r="AI114" s="13"/>
      <c r="AJ114" s="113">
        <f t="shared" si="22"/>
        <v>0</v>
      </c>
      <c r="AK114" s="192" t="str">
        <f>ご契約内容!$C$2</f>
        <v>エースサイクル</v>
      </c>
      <c r="AL114" s="192">
        <f t="shared" si="19"/>
        <v>0</v>
      </c>
      <c r="AM114" s="192">
        <f t="shared" si="20"/>
        <v>0</v>
      </c>
    </row>
    <row r="115" spans="1:39" ht="15" customHeight="1">
      <c r="A115" s="101" t="s">
        <v>237</v>
      </c>
      <c r="B115" s="102" t="s">
        <v>238</v>
      </c>
      <c r="C115" s="103" t="s">
        <v>239</v>
      </c>
      <c r="D115" s="104"/>
      <c r="E115" s="105" t="s">
        <v>240</v>
      </c>
      <c r="F115" s="106"/>
      <c r="G115" s="106"/>
      <c r="H115" s="104"/>
      <c r="I115" s="107" t="s">
        <v>130</v>
      </c>
      <c r="J115" s="108">
        <v>960000</v>
      </c>
      <c r="K115" s="109"/>
      <c r="L115" s="221" t="s">
        <v>77</v>
      </c>
      <c r="M115" s="1"/>
      <c r="N115" s="111" t="str">
        <f t="shared" si="23"/>
        <v/>
      </c>
      <c r="O115" s="13"/>
      <c r="P115" s="110" t="s">
        <v>77</v>
      </c>
      <c r="Q115" s="1"/>
      <c r="R115" s="111" t="str">
        <f t="shared" si="24"/>
        <v/>
      </c>
      <c r="S115" s="13"/>
      <c r="T115" s="110" t="s">
        <v>77</v>
      </c>
      <c r="U115" s="1"/>
      <c r="V115" s="111" t="str">
        <f t="shared" si="25"/>
        <v/>
      </c>
      <c r="W115" s="13"/>
      <c r="X115" s="110" t="s">
        <v>77</v>
      </c>
      <c r="Y115" s="1"/>
      <c r="Z115" s="111" t="str">
        <f t="shared" si="26"/>
        <v/>
      </c>
      <c r="AA115" s="13"/>
      <c r="AB115" s="110" t="s">
        <v>77</v>
      </c>
      <c r="AC115" s="1"/>
      <c r="AD115" s="111" t="str">
        <f t="shared" si="21"/>
        <v/>
      </c>
      <c r="AE115" s="13"/>
      <c r="AF115" s="110" t="s">
        <v>77</v>
      </c>
      <c r="AG115" s="1"/>
      <c r="AH115" s="111" t="str">
        <f t="shared" si="27"/>
        <v/>
      </c>
      <c r="AI115" s="13"/>
      <c r="AJ115" s="113">
        <f t="shared" si="22"/>
        <v>0</v>
      </c>
      <c r="AK115" s="192" t="str">
        <f>ご契約内容!$C$2</f>
        <v>エースサイクル</v>
      </c>
      <c r="AL115" s="192">
        <f t="shared" si="19"/>
        <v>1</v>
      </c>
      <c r="AM115" s="192">
        <f t="shared" si="20"/>
        <v>0</v>
      </c>
    </row>
    <row r="116" spans="1:39" ht="15" customHeight="1">
      <c r="A116" s="101" t="s">
        <v>241</v>
      </c>
      <c r="B116" s="102" t="s">
        <v>238</v>
      </c>
      <c r="C116" s="103" t="s">
        <v>239</v>
      </c>
      <c r="D116" s="104"/>
      <c r="E116" s="105" t="s">
        <v>240</v>
      </c>
      <c r="F116" s="106"/>
      <c r="G116" s="106"/>
      <c r="H116" s="104"/>
      <c r="I116" s="107" t="s">
        <v>132</v>
      </c>
      <c r="J116" s="108">
        <v>960000</v>
      </c>
      <c r="K116" s="109"/>
      <c r="L116" s="221" t="s">
        <v>77</v>
      </c>
      <c r="M116" s="1"/>
      <c r="N116" s="111" t="str">
        <f t="shared" si="23"/>
        <v/>
      </c>
      <c r="O116" s="13"/>
      <c r="P116" s="110" t="s">
        <v>77</v>
      </c>
      <c r="Q116" s="1"/>
      <c r="R116" s="111" t="str">
        <f t="shared" si="24"/>
        <v/>
      </c>
      <c r="S116" s="13"/>
      <c r="T116" s="110" t="s">
        <v>77</v>
      </c>
      <c r="U116" s="1"/>
      <c r="V116" s="111" t="str">
        <f t="shared" si="25"/>
        <v/>
      </c>
      <c r="W116" s="13"/>
      <c r="X116" s="110" t="s">
        <v>148</v>
      </c>
      <c r="Y116" s="115"/>
      <c r="Z116" s="116" t="str">
        <f t="shared" si="26"/>
        <v/>
      </c>
      <c r="AA116" s="117"/>
      <c r="AB116" s="110" t="s">
        <v>148</v>
      </c>
      <c r="AC116" s="115"/>
      <c r="AD116" s="116" t="str">
        <f t="shared" si="21"/>
        <v/>
      </c>
      <c r="AE116" s="117"/>
      <c r="AF116" s="110" t="s">
        <v>148</v>
      </c>
      <c r="AG116" s="115"/>
      <c r="AH116" s="116" t="str">
        <f t="shared" si="27"/>
        <v/>
      </c>
      <c r="AI116" s="117"/>
      <c r="AJ116" s="113">
        <f t="shared" si="22"/>
        <v>0</v>
      </c>
      <c r="AK116" s="192" t="str">
        <f>ご契約内容!$C$2</f>
        <v>エースサイクル</v>
      </c>
      <c r="AL116" s="192">
        <f t="shared" si="19"/>
        <v>1</v>
      </c>
      <c r="AM116" s="192">
        <f t="shared" si="20"/>
        <v>0</v>
      </c>
    </row>
    <row r="117" spans="1:39" ht="15" customHeight="1">
      <c r="A117" s="101" t="s">
        <v>242</v>
      </c>
      <c r="B117" s="102" t="s">
        <v>238</v>
      </c>
      <c r="C117" s="103" t="s">
        <v>239</v>
      </c>
      <c r="D117" s="104"/>
      <c r="E117" s="105" t="s">
        <v>240</v>
      </c>
      <c r="F117" s="106"/>
      <c r="G117" s="106"/>
      <c r="H117" s="104"/>
      <c r="I117" s="107" t="s">
        <v>134</v>
      </c>
      <c r="J117" s="108">
        <v>960000</v>
      </c>
      <c r="K117" s="109"/>
      <c r="L117" s="221" t="s">
        <v>77</v>
      </c>
      <c r="M117" s="1"/>
      <c r="N117" s="111" t="str">
        <f t="shared" si="23"/>
        <v/>
      </c>
      <c r="O117" s="13"/>
      <c r="P117" s="110" t="s">
        <v>77</v>
      </c>
      <c r="Q117" s="1"/>
      <c r="R117" s="111" t="str">
        <f t="shared" si="24"/>
        <v/>
      </c>
      <c r="S117" s="13"/>
      <c r="T117" s="110" t="s">
        <v>77</v>
      </c>
      <c r="U117" s="1"/>
      <c r="V117" s="111" t="str">
        <f t="shared" si="25"/>
        <v/>
      </c>
      <c r="W117" s="13"/>
      <c r="X117" s="110" t="s">
        <v>77</v>
      </c>
      <c r="Y117" s="1"/>
      <c r="Z117" s="111" t="str">
        <f t="shared" si="26"/>
        <v/>
      </c>
      <c r="AA117" s="13"/>
      <c r="AB117" s="110" t="s">
        <v>77</v>
      </c>
      <c r="AC117" s="1"/>
      <c r="AD117" s="111" t="str">
        <f t="shared" si="21"/>
        <v/>
      </c>
      <c r="AE117" s="13"/>
      <c r="AF117" s="110" t="s">
        <v>77</v>
      </c>
      <c r="AG117" s="1"/>
      <c r="AH117" s="111" t="str">
        <f t="shared" si="27"/>
        <v/>
      </c>
      <c r="AI117" s="13"/>
      <c r="AJ117" s="113">
        <f t="shared" si="22"/>
        <v>0</v>
      </c>
      <c r="AK117" s="192" t="str">
        <f>ご契約内容!$C$2</f>
        <v>エースサイクル</v>
      </c>
      <c r="AL117" s="192">
        <f t="shared" si="19"/>
        <v>1</v>
      </c>
      <c r="AM117" s="192">
        <f t="shared" si="20"/>
        <v>0</v>
      </c>
    </row>
  </sheetData>
  <sheetProtection sheet="1" selectLockedCells="1" autoFilter="0"/>
  <autoFilter ref="A6:AJ117">
    <filterColumn colId="2" showButton="0"/>
    <filterColumn colId="4" showButton="0"/>
    <filterColumn colId="5" showButton="0"/>
    <filterColumn colId="6" showButton="0"/>
  </autoFilter>
  <mergeCells count="20">
    <mergeCell ref="E34:H34"/>
    <mergeCell ref="E69:H69"/>
    <mergeCell ref="E70:H70"/>
    <mergeCell ref="E71:H71"/>
    <mergeCell ref="E100:H100"/>
    <mergeCell ref="E72:H72"/>
    <mergeCell ref="E73:H73"/>
    <mergeCell ref="E97:H97"/>
    <mergeCell ref="E98:H98"/>
    <mergeCell ref="E99:H99"/>
    <mergeCell ref="E22:H22"/>
    <mergeCell ref="E30:H30"/>
    <mergeCell ref="E31:H31"/>
    <mergeCell ref="E32:H32"/>
    <mergeCell ref="E33:H33"/>
    <mergeCell ref="C6:D6"/>
    <mergeCell ref="E6:H6"/>
    <mergeCell ref="E19:H19"/>
    <mergeCell ref="E20:H20"/>
    <mergeCell ref="E21:H21"/>
  </mergeCells>
  <phoneticPr fontId="3"/>
  <conditionalFormatting sqref="AA4:AI117 O4:W117">
    <cfRule type="expression" dxfId="4" priority="20">
      <formula>$A$2&lt;&gt;"プレミアム"</formula>
    </cfRule>
  </conditionalFormatting>
  <dataValidations count="6">
    <dataValidation type="list" allowBlank="1" showInputMessage="1" showErrorMessage="1" sqref="W7:W117">
      <formula1>DEC</formula1>
    </dataValidation>
    <dataValidation type="list" allowBlank="1" showInputMessage="1" showErrorMessage="1" sqref="S7:S117">
      <formula1>NOV</formula1>
    </dataValidation>
    <dataValidation type="list" allowBlank="1" showInputMessage="1" showErrorMessage="1" sqref="O7:O117">
      <formula1>OCT</formula1>
    </dataValidation>
    <dataValidation type="list" allowBlank="1" showInputMessage="1" showErrorMessage="1" sqref="AI7:AI117">
      <formula1>MAR</formula1>
    </dataValidation>
    <dataValidation type="list" allowBlank="1" showInputMessage="1" showErrorMessage="1" sqref="AE7:AE117">
      <formula1>FEB</formula1>
    </dataValidation>
    <dataValidation type="list" allowBlank="1" showInputMessage="1" showErrorMessage="1" sqref="AA7:AA117">
      <formula1>JAN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/>
  </sheetPr>
  <dimension ref="A1:AK223"/>
  <sheetViews>
    <sheetView zoomScaleNormal="100" workbookViewId="0">
      <pane xSplit="11" ySplit="6" topLeftCell="L181" activePane="bottomRight" state="frozen"/>
      <selection activeCell="C4" sqref="C4:D4"/>
      <selection pane="topRight" activeCell="C4" sqref="C4:D4"/>
      <selection pane="bottomLeft" activeCell="C4" sqref="C4:D4"/>
      <selection pane="bottomRight" activeCell="M194" sqref="M194"/>
    </sheetView>
  </sheetViews>
  <sheetFormatPr defaultColWidth="15.5546875" defaultRowHeight="12"/>
  <cols>
    <col min="1" max="2" width="11.5546875" style="98" customWidth="1"/>
    <col min="3" max="11" width="11.5546875" style="121" customWidth="1"/>
    <col min="12" max="12" width="6.5546875" style="122" customWidth="1"/>
    <col min="13" max="13" width="6.5546875" style="123" customWidth="1"/>
    <col min="14" max="14" width="10.6640625" style="123" customWidth="1"/>
    <col min="15" max="15" width="7.5546875" style="124" customWidth="1"/>
    <col min="16" max="17" width="6.5546875" style="125" customWidth="1"/>
    <col min="18" max="18" width="10.6640625" style="98" customWidth="1"/>
    <col min="19" max="19" width="7.5546875" style="126" customWidth="1"/>
    <col min="20" max="21" width="6.5546875" style="98" customWidth="1"/>
    <col min="22" max="22" width="10.6640625" style="98" customWidth="1"/>
    <col min="23" max="23" width="7.5546875" style="126" customWidth="1"/>
    <col min="24" max="24" width="6.5546875" style="122" customWidth="1"/>
    <col min="25" max="25" width="6.5546875" style="123" customWidth="1"/>
    <col min="26" max="26" width="10.6640625" style="123" customWidth="1"/>
    <col min="27" max="27" width="7.5546875" style="124" customWidth="1"/>
    <col min="28" max="29" width="6.5546875" style="125" customWidth="1"/>
    <col min="30" max="30" width="10.6640625" style="98" customWidth="1"/>
    <col min="31" max="31" width="7.5546875" style="126" customWidth="1"/>
    <col min="32" max="33" width="6.5546875" style="98" customWidth="1"/>
    <col min="34" max="34" width="10.6640625" style="98" customWidth="1"/>
    <col min="35" max="35" width="7.5546875" style="126" customWidth="1"/>
    <col min="36" max="36" width="5.21875" style="98" bestFit="1" customWidth="1"/>
    <col min="37" max="37" width="15.5546875" style="190"/>
    <col min="38" max="16384" width="15.5546875" style="98"/>
  </cols>
  <sheetData>
    <row r="1" spans="1:37" s="78" customFormat="1">
      <c r="A1" s="75" t="s">
        <v>39</v>
      </c>
      <c r="B1" s="76" t="s">
        <v>40</v>
      </c>
      <c r="C1" s="77" t="s">
        <v>41</v>
      </c>
      <c r="D1" s="77" t="s">
        <v>42</v>
      </c>
      <c r="E1" s="77" t="s">
        <v>43</v>
      </c>
      <c r="F1" s="77" t="s">
        <v>44</v>
      </c>
      <c r="G1" s="77" t="s">
        <v>45</v>
      </c>
      <c r="H1" s="77" t="s">
        <v>46</v>
      </c>
      <c r="I1" s="77" t="s">
        <v>47</v>
      </c>
      <c r="J1" s="77" t="s">
        <v>48</v>
      </c>
      <c r="K1" s="77" t="s">
        <v>49</v>
      </c>
      <c r="M1" s="78" t="s">
        <v>50</v>
      </c>
      <c r="O1" s="79"/>
      <c r="S1" s="80"/>
      <c r="W1" s="80"/>
      <c r="AA1" s="79"/>
      <c r="AE1" s="80"/>
      <c r="AI1" s="80"/>
      <c r="AK1" s="189"/>
    </row>
    <row r="2" spans="1:37" s="78" customFormat="1">
      <c r="A2" s="81">
        <f>ご契約内容!C3</f>
        <v>4</v>
      </c>
      <c r="B2" s="82" t="s">
        <v>53</v>
      </c>
      <c r="C2" s="83">
        <f>'SW Bike'!C2</f>
        <v>0</v>
      </c>
      <c r="D2" s="83">
        <f>'SW Bike'!D2</f>
        <v>0</v>
      </c>
      <c r="E2" s="83">
        <f>'SW Bike'!E2</f>
        <v>0</v>
      </c>
      <c r="F2" s="83">
        <f>'SW Bike'!F2</f>
        <v>0</v>
      </c>
      <c r="G2" s="83">
        <f>'SW Bike'!G2</f>
        <v>0</v>
      </c>
      <c r="H2" s="83">
        <f>'SW Bike'!H2</f>
        <v>0</v>
      </c>
      <c r="I2" s="83">
        <f>'SW Bike'!I2</f>
        <v>0</v>
      </c>
      <c r="J2" s="83">
        <f>'SW Bike'!J2</f>
        <v>0</v>
      </c>
      <c r="K2" s="84">
        <f>'SW Bike'!K2</f>
        <v>0</v>
      </c>
      <c r="M2" s="85" t="s">
        <v>54</v>
      </c>
      <c r="N2" s="86"/>
      <c r="O2" s="79"/>
      <c r="S2" s="80"/>
      <c r="W2" s="80"/>
      <c r="Y2" s="85"/>
      <c r="Z2" s="86"/>
      <c r="AA2" s="79"/>
      <c r="AE2" s="80"/>
      <c r="AI2" s="80"/>
      <c r="AK2" s="189"/>
    </row>
    <row r="3" spans="1:37" s="78" customFormat="1">
      <c r="A3" s="77" t="s">
        <v>55</v>
      </c>
      <c r="B3" s="82" t="s">
        <v>56</v>
      </c>
      <c r="C3" s="87">
        <f>'SW Bike'!C3</f>
        <v>0</v>
      </c>
      <c r="D3" s="88">
        <f>'SW Bike'!D3</f>
        <v>0</v>
      </c>
      <c r="E3" s="88">
        <f>'SW Bike'!E3</f>
        <v>0</v>
      </c>
      <c r="F3" s="88">
        <f>'SW Bike'!F3</f>
        <v>0</v>
      </c>
      <c r="G3" s="88">
        <f>'SW Bike'!G3</f>
        <v>0</v>
      </c>
      <c r="H3" s="88">
        <f>'SW Bike'!H3</f>
        <v>0</v>
      </c>
      <c r="I3" s="88">
        <f>'SW Bike'!I3</f>
        <v>0</v>
      </c>
      <c r="J3" s="88">
        <f>'SW Bike'!J3</f>
        <v>0</v>
      </c>
      <c r="K3" s="89">
        <f>'SW Bike'!K3</f>
        <v>0</v>
      </c>
      <c r="M3" s="90" t="s">
        <v>57</v>
      </c>
      <c r="N3" s="86"/>
      <c r="O3" s="79"/>
      <c r="S3" s="80"/>
      <c r="W3" s="80"/>
      <c r="Y3" s="90"/>
      <c r="Z3" s="86"/>
      <c r="AA3" s="79"/>
      <c r="AE3" s="80"/>
      <c r="AI3" s="80"/>
      <c r="AK3" s="189"/>
    </row>
    <row r="4" spans="1:37" s="78" customFormat="1">
      <c r="A4" s="91" t="str">
        <f>ご契約内容!H3</f>
        <v>73%</v>
      </c>
      <c r="B4" s="92" t="s">
        <v>58</v>
      </c>
      <c r="C4" s="83">
        <f>'SW Bike'!C4</f>
        <v>2</v>
      </c>
      <c r="D4" s="83">
        <f>'SW Bike'!D4</f>
        <v>0</v>
      </c>
      <c r="E4" s="83">
        <f>'SW Bike'!E4</f>
        <v>0</v>
      </c>
      <c r="F4" s="83">
        <f>'SW Bike'!F4</f>
        <v>2</v>
      </c>
      <c r="G4" s="93">
        <f>'SW Bike'!G4</f>
        <v>2</v>
      </c>
      <c r="H4" s="93">
        <f>'SW Bike'!H4</f>
        <v>0</v>
      </c>
      <c r="I4" s="93">
        <f>'SW Bike'!I4</f>
        <v>2</v>
      </c>
      <c r="J4" s="83">
        <f>'SW Bike'!J4</f>
        <v>4</v>
      </c>
      <c r="K4" s="84">
        <f>'SW Bike'!K4</f>
        <v>6</v>
      </c>
      <c r="L4" s="97" t="s">
        <v>41</v>
      </c>
      <c r="M4" s="95"/>
      <c r="N4" s="96"/>
      <c r="O4" s="196"/>
      <c r="P4" s="97" t="s">
        <v>59</v>
      </c>
      <c r="Q4" s="95"/>
      <c r="R4" s="96"/>
      <c r="S4" s="196"/>
      <c r="T4" s="97" t="s">
        <v>43</v>
      </c>
      <c r="U4" s="95"/>
      <c r="V4" s="96"/>
      <c r="W4" s="196"/>
      <c r="X4" s="94" t="s">
        <v>45</v>
      </c>
      <c r="Y4" s="95"/>
      <c r="Z4" s="96"/>
      <c r="AA4" s="95"/>
      <c r="AB4" s="97" t="s">
        <v>46</v>
      </c>
      <c r="AC4" s="95"/>
      <c r="AD4" s="96"/>
      <c r="AE4" s="196"/>
      <c r="AF4" s="97" t="s">
        <v>47</v>
      </c>
      <c r="AG4" s="95"/>
      <c r="AH4" s="96"/>
      <c r="AI4" s="196"/>
      <c r="AK4" s="189"/>
    </row>
    <row r="5" spans="1:37" ht="12.6" thickBot="1">
      <c r="A5" s="203"/>
      <c r="B5" s="204" t="s">
        <v>60</v>
      </c>
      <c r="C5" s="205">
        <f>'SW Bike'!C5</f>
        <v>222650</v>
      </c>
      <c r="D5" s="205">
        <f>'SW Bike'!D5</f>
        <v>0</v>
      </c>
      <c r="E5" s="205">
        <f>'SW Bike'!E5</f>
        <v>0</v>
      </c>
      <c r="F5" s="205">
        <f>'SW Bike'!F5</f>
        <v>222650</v>
      </c>
      <c r="G5" s="205">
        <f>'SW Bike'!G5</f>
        <v>83220</v>
      </c>
      <c r="H5" s="205">
        <f>'SW Bike'!H5</f>
        <v>0</v>
      </c>
      <c r="I5" s="205">
        <f>'SW Bike'!I5</f>
        <v>83220</v>
      </c>
      <c r="J5" s="205">
        <f>'SW Bike'!J5</f>
        <v>166440</v>
      </c>
      <c r="K5" s="206">
        <f>'SW Bike'!K5</f>
        <v>389090</v>
      </c>
      <c r="L5" s="207"/>
      <c r="M5" s="208">
        <f>SUM(M7:M223)</f>
        <v>1</v>
      </c>
      <c r="N5" s="209">
        <f>SUM(N7:N223)</f>
        <v>182500</v>
      </c>
      <c r="O5" s="210"/>
      <c r="P5" s="207"/>
      <c r="Q5" s="208">
        <f>SUM(Q7:Q223)</f>
        <v>0</v>
      </c>
      <c r="R5" s="209">
        <f>SUM(R7:R223)</f>
        <v>0</v>
      </c>
      <c r="S5" s="210"/>
      <c r="T5" s="207"/>
      <c r="U5" s="208">
        <f>SUM(U7:U223)</f>
        <v>0</v>
      </c>
      <c r="V5" s="209">
        <f>SUM(V7:V223)</f>
        <v>0</v>
      </c>
      <c r="W5" s="210"/>
      <c r="X5" s="203"/>
      <c r="Y5" s="208">
        <f>SUM(Y7:Y223)</f>
        <v>0</v>
      </c>
      <c r="Z5" s="209">
        <f>SUM(Z7:Z223)</f>
        <v>0</v>
      </c>
      <c r="AA5" s="203"/>
      <c r="AB5" s="207"/>
      <c r="AC5" s="208">
        <f>SUM(AC7:AC223)</f>
        <v>0</v>
      </c>
      <c r="AD5" s="209">
        <f>SUM(AD7:AD223)</f>
        <v>0</v>
      </c>
      <c r="AE5" s="210"/>
      <c r="AF5" s="207"/>
      <c r="AG5" s="208">
        <f>SUM(AG7:AG223)</f>
        <v>0</v>
      </c>
      <c r="AH5" s="209">
        <f>SUM(AH7:AH223)</f>
        <v>0</v>
      </c>
      <c r="AI5" s="210"/>
    </row>
    <row r="6" spans="1:37" s="100" customFormat="1" ht="24">
      <c r="A6" s="198" t="s">
        <v>61</v>
      </c>
      <c r="B6" s="199" t="s">
        <v>62</v>
      </c>
      <c r="C6" s="254" t="s">
        <v>63</v>
      </c>
      <c r="D6" s="255"/>
      <c r="E6" s="254" t="s">
        <v>64</v>
      </c>
      <c r="F6" s="256"/>
      <c r="G6" s="256"/>
      <c r="H6" s="256"/>
      <c r="I6" s="200" t="s">
        <v>65</v>
      </c>
      <c r="J6" s="201" t="s">
        <v>66</v>
      </c>
      <c r="K6" s="202" t="s">
        <v>67</v>
      </c>
      <c r="L6" s="194" t="s">
        <v>68</v>
      </c>
      <c r="M6" s="194" t="s">
        <v>69</v>
      </c>
      <c r="N6" s="195" t="s">
        <v>70</v>
      </c>
      <c r="O6" s="194" t="s">
        <v>71</v>
      </c>
      <c r="P6" s="194" t="s">
        <v>68</v>
      </c>
      <c r="Q6" s="194" t="s">
        <v>69</v>
      </c>
      <c r="R6" s="195" t="s">
        <v>70</v>
      </c>
      <c r="S6" s="194" t="s">
        <v>71</v>
      </c>
      <c r="T6" s="194" t="s">
        <v>68</v>
      </c>
      <c r="U6" s="194" t="s">
        <v>69</v>
      </c>
      <c r="V6" s="195" t="s">
        <v>70</v>
      </c>
      <c r="W6" s="197" t="s">
        <v>71</v>
      </c>
      <c r="X6" s="194" t="s">
        <v>68</v>
      </c>
      <c r="Y6" s="194" t="s">
        <v>69</v>
      </c>
      <c r="Z6" s="195" t="s">
        <v>70</v>
      </c>
      <c r="AA6" s="194" t="s">
        <v>71</v>
      </c>
      <c r="AB6" s="194" t="s">
        <v>68</v>
      </c>
      <c r="AC6" s="194" t="s">
        <v>69</v>
      </c>
      <c r="AD6" s="195" t="s">
        <v>70</v>
      </c>
      <c r="AE6" s="194" t="s">
        <v>71</v>
      </c>
      <c r="AF6" s="194" t="s">
        <v>68</v>
      </c>
      <c r="AG6" s="194" t="s">
        <v>69</v>
      </c>
      <c r="AH6" s="195" t="s">
        <v>70</v>
      </c>
      <c r="AI6" s="197" t="s">
        <v>71</v>
      </c>
      <c r="AJ6" s="99" t="s">
        <v>49</v>
      </c>
      <c r="AK6" s="191"/>
    </row>
    <row r="7" spans="1:37" s="114" customFormat="1" ht="15" customHeight="1">
      <c r="A7" s="101" t="s">
        <v>243</v>
      </c>
      <c r="B7" s="102" t="s">
        <v>244</v>
      </c>
      <c r="C7" s="103" t="s">
        <v>245</v>
      </c>
      <c r="D7" s="104"/>
      <c r="E7" s="105" t="s">
        <v>246</v>
      </c>
      <c r="F7" s="106"/>
      <c r="G7" s="106"/>
      <c r="H7" s="104"/>
      <c r="I7" s="107">
        <v>49</v>
      </c>
      <c r="J7" s="108">
        <v>210000</v>
      </c>
      <c r="K7" s="109"/>
      <c r="L7" s="110" t="s">
        <v>98</v>
      </c>
      <c r="M7" s="1"/>
      <c r="N7" s="111" t="str">
        <f t="shared" ref="N7:N74" si="0">IF(M7="","",$J7*$A$4*M7)</f>
        <v/>
      </c>
      <c r="O7" s="13" t="s">
        <v>247</v>
      </c>
      <c r="P7" s="110" t="s">
        <v>98</v>
      </c>
      <c r="Q7" s="1"/>
      <c r="R7" s="111" t="str">
        <f t="shared" ref="R7:R74" si="1">IF(Q7="","",$J7*$A$4*Q7)</f>
        <v/>
      </c>
      <c r="S7" s="13" t="s">
        <v>248</v>
      </c>
      <c r="T7" s="110" t="s">
        <v>98</v>
      </c>
      <c r="U7" s="1"/>
      <c r="V7" s="111" t="str">
        <f t="shared" ref="V7:V74" si="2">IF(U7="","",$J7*$A$4*U7)</f>
        <v/>
      </c>
      <c r="W7" s="13" t="s">
        <v>249</v>
      </c>
      <c r="X7" s="110" t="s">
        <v>98</v>
      </c>
      <c r="Y7" s="1"/>
      <c r="Z7" s="111" t="str">
        <f>IF(Y7="","",$J7*$A$4*Y7)</f>
        <v/>
      </c>
      <c r="AA7" s="13" t="s">
        <v>250</v>
      </c>
      <c r="AB7" s="110" t="s">
        <v>98</v>
      </c>
      <c r="AC7" s="1"/>
      <c r="AD7" s="111" t="str">
        <f t="shared" ref="AD7:AD70" si="3">IF(AC7="","",$J7*$A$4*AC7)</f>
        <v/>
      </c>
      <c r="AE7" s="13" t="s">
        <v>251</v>
      </c>
      <c r="AF7" s="110" t="s">
        <v>98</v>
      </c>
      <c r="AG7" s="1"/>
      <c r="AH7" s="111" t="str">
        <f t="shared" ref="AH7:AH74" si="4">IF(AG7="","",$J7*$A$4*AG7)</f>
        <v/>
      </c>
      <c r="AI7" s="13" t="s">
        <v>252</v>
      </c>
      <c r="AJ7" s="113">
        <f>SUM(M7,Q7,U7,Y7,AC7,AG7)</f>
        <v>0</v>
      </c>
      <c r="AK7" s="192" t="str">
        <f>ご契約内容!$C$2</f>
        <v>エースサイクル</v>
      </c>
    </row>
    <row r="8" spans="1:37" s="114" customFormat="1" ht="15" customHeight="1">
      <c r="A8" s="101" t="s">
        <v>253</v>
      </c>
      <c r="B8" s="102" t="s">
        <v>244</v>
      </c>
      <c r="C8" s="103" t="s">
        <v>245</v>
      </c>
      <c r="D8" s="104"/>
      <c r="E8" s="105" t="s">
        <v>246</v>
      </c>
      <c r="F8" s="106"/>
      <c r="G8" s="106"/>
      <c r="H8" s="104"/>
      <c r="I8" s="107">
        <v>52</v>
      </c>
      <c r="J8" s="108">
        <v>210000</v>
      </c>
      <c r="K8" s="109"/>
      <c r="L8" s="110" t="s">
        <v>98</v>
      </c>
      <c r="M8" s="1"/>
      <c r="N8" s="111" t="str">
        <f t="shared" si="0"/>
        <v/>
      </c>
      <c r="O8" s="13" t="s">
        <v>247</v>
      </c>
      <c r="P8" s="110" t="s">
        <v>98</v>
      </c>
      <c r="Q8" s="1"/>
      <c r="R8" s="111" t="str">
        <f t="shared" si="1"/>
        <v/>
      </c>
      <c r="S8" s="13" t="s">
        <v>248</v>
      </c>
      <c r="T8" s="110" t="s">
        <v>98</v>
      </c>
      <c r="U8" s="1"/>
      <c r="V8" s="111" t="str">
        <f t="shared" si="2"/>
        <v/>
      </c>
      <c r="W8" s="13" t="s">
        <v>249</v>
      </c>
      <c r="X8" s="110" t="s">
        <v>98</v>
      </c>
      <c r="Y8" s="1"/>
      <c r="Z8" s="111" t="str">
        <f t="shared" ref="Z8:Z74" si="5">IF(Y8="","",$J8*$A$4*Y8)</f>
        <v/>
      </c>
      <c r="AA8" s="13" t="s">
        <v>250</v>
      </c>
      <c r="AB8" s="110" t="s">
        <v>98</v>
      </c>
      <c r="AC8" s="1"/>
      <c r="AD8" s="111" t="str">
        <f t="shared" si="3"/>
        <v/>
      </c>
      <c r="AE8" s="13" t="s">
        <v>251</v>
      </c>
      <c r="AF8" s="110" t="s">
        <v>98</v>
      </c>
      <c r="AG8" s="1"/>
      <c r="AH8" s="111" t="str">
        <f t="shared" si="4"/>
        <v/>
      </c>
      <c r="AI8" s="13" t="s">
        <v>252</v>
      </c>
      <c r="AJ8" s="113">
        <f t="shared" ref="AJ8:AJ71" si="6">SUM(M8,Q8,U8,Y8,AC8,AG8)</f>
        <v>0</v>
      </c>
      <c r="AK8" s="192" t="str">
        <f>ご契約内容!$C$2</f>
        <v>エースサイクル</v>
      </c>
    </row>
    <row r="9" spans="1:37" s="114" customFormat="1" ht="15" customHeight="1">
      <c r="A9" s="101" t="s">
        <v>254</v>
      </c>
      <c r="B9" s="102" t="s">
        <v>244</v>
      </c>
      <c r="C9" s="103" t="s">
        <v>245</v>
      </c>
      <c r="D9" s="104"/>
      <c r="E9" s="105" t="s">
        <v>246</v>
      </c>
      <c r="F9" s="106"/>
      <c r="G9" s="106"/>
      <c r="H9" s="104"/>
      <c r="I9" s="107">
        <v>54</v>
      </c>
      <c r="J9" s="108">
        <v>210000</v>
      </c>
      <c r="K9" s="109"/>
      <c r="L9" s="110" t="s">
        <v>98</v>
      </c>
      <c r="M9" s="1"/>
      <c r="N9" s="111" t="str">
        <f t="shared" si="0"/>
        <v/>
      </c>
      <c r="O9" s="13" t="s">
        <v>247</v>
      </c>
      <c r="P9" s="110" t="s">
        <v>98</v>
      </c>
      <c r="Q9" s="1"/>
      <c r="R9" s="111" t="str">
        <f t="shared" si="1"/>
        <v/>
      </c>
      <c r="S9" s="13" t="s">
        <v>248</v>
      </c>
      <c r="T9" s="110" t="s">
        <v>98</v>
      </c>
      <c r="U9" s="1"/>
      <c r="V9" s="111" t="str">
        <f t="shared" si="2"/>
        <v/>
      </c>
      <c r="W9" s="13" t="s">
        <v>249</v>
      </c>
      <c r="X9" s="110" t="s">
        <v>98</v>
      </c>
      <c r="Y9" s="1"/>
      <c r="Z9" s="111" t="str">
        <f t="shared" si="5"/>
        <v/>
      </c>
      <c r="AA9" s="13" t="s">
        <v>250</v>
      </c>
      <c r="AB9" s="110" t="s">
        <v>98</v>
      </c>
      <c r="AC9" s="1"/>
      <c r="AD9" s="111" t="str">
        <f t="shared" si="3"/>
        <v/>
      </c>
      <c r="AE9" s="13" t="s">
        <v>251</v>
      </c>
      <c r="AF9" s="110" t="s">
        <v>98</v>
      </c>
      <c r="AG9" s="1"/>
      <c r="AH9" s="111" t="str">
        <f t="shared" si="4"/>
        <v/>
      </c>
      <c r="AI9" s="13" t="s">
        <v>252</v>
      </c>
      <c r="AJ9" s="113">
        <f t="shared" si="6"/>
        <v>0</v>
      </c>
      <c r="AK9" s="192" t="str">
        <f>ご契約内容!$C$2</f>
        <v>エースサイクル</v>
      </c>
    </row>
    <row r="10" spans="1:37" s="114" customFormat="1" ht="15" customHeight="1">
      <c r="A10" s="101" t="s">
        <v>255</v>
      </c>
      <c r="B10" s="102" t="s">
        <v>244</v>
      </c>
      <c r="C10" s="103" t="s">
        <v>245</v>
      </c>
      <c r="D10" s="104"/>
      <c r="E10" s="105" t="s">
        <v>246</v>
      </c>
      <c r="F10" s="106"/>
      <c r="G10" s="106"/>
      <c r="H10" s="104"/>
      <c r="I10" s="107">
        <v>56</v>
      </c>
      <c r="J10" s="108">
        <v>210000</v>
      </c>
      <c r="K10" s="109"/>
      <c r="L10" s="110" t="s">
        <v>98</v>
      </c>
      <c r="M10" s="1"/>
      <c r="N10" s="111" t="str">
        <f t="shared" si="0"/>
        <v/>
      </c>
      <c r="O10" s="13" t="s">
        <v>247</v>
      </c>
      <c r="P10" s="110" t="s">
        <v>98</v>
      </c>
      <c r="Q10" s="1"/>
      <c r="R10" s="111" t="str">
        <f t="shared" si="1"/>
        <v/>
      </c>
      <c r="S10" s="13" t="s">
        <v>248</v>
      </c>
      <c r="T10" s="110" t="s">
        <v>98</v>
      </c>
      <c r="U10" s="1"/>
      <c r="V10" s="111" t="str">
        <f t="shared" si="2"/>
        <v/>
      </c>
      <c r="W10" s="13" t="s">
        <v>249</v>
      </c>
      <c r="X10" s="110" t="s">
        <v>98</v>
      </c>
      <c r="Y10" s="1"/>
      <c r="Z10" s="111" t="str">
        <f t="shared" si="5"/>
        <v/>
      </c>
      <c r="AA10" s="13" t="s">
        <v>250</v>
      </c>
      <c r="AB10" s="110" t="s">
        <v>98</v>
      </c>
      <c r="AC10" s="1"/>
      <c r="AD10" s="111" t="str">
        <f t="shared" si="3"/>
        <v/>
      </c>
      <c r="AE10" s="13" t="s">
        <v>251</v>
      </c>
      <c r="AF10" s="110" t="s">
        <v>98</v>
      </c>
      <c r="AG10" s="1"/>
      <c r="AH10" s="111" t="str">
        <f t="shared" si="4"/>
        <v/>
      </c>
      <c r="AI10" s="13" t="s">
        <v>252</v>
      </c>
      <c r="AJ10" s="113">
        <f t="shared" si="6"/>
        <v>0</v>
      </c>
      <c r="AK10" s="192" t="str">
        <f>ご契約内容!$C$2</f>
        <v>エースサイクル</v>
      </c>
    </row>
    <row r="11" spans="1:37" s="114" customFormat="1" ht="15" customHeight="1">
      <c r="A11" s="101" t="s">
        <v>256</v>
      </c>
      <c r="B11" s="102" t="s">
        <v>244</v>
      </c>
      <c r="C11" s="103" t="s">
        <v>245</v>
      </c>
      <c r="D11" s="104"/>
      <c r="E11" s="105" t="s">
        <v>246</v>
      </c>
      <c r="F11" s="106"/>
      <c r="G11" s="106"/>
      <c r="H11" s="104"/>
      <c r="I11" s="107">
        <v>58</v>
      </c>
      <c r="J11" s="108">
        <v>210000</v>
      </c>
      <c r="K11" s="109"/>
      <c r="L11" s="110" t="s">
        <v>77</v>
      </c>
      <c r="M11" s="1"/>
      <c r="N11" s="111" t="str">
        <f t="shared" si="0"/>
        <v/>
      </c>
      <c r="O11" s="13" t="s">
        <v>247</v>
      </c>
      <c r="P11" s="110" t="s">
        <v>77</v>
      </c>
      <c r="Q11" s="1"/>
      <c r="R11" s="111" t="str">
        <f t="shared" si="1"/>
        <v/>
      </c>
      <c r="S11" s="13" t="s">
        <v>248</v>
      </c>
      <c r="T11" s="110" t="s">
        <v>77</v>
      </c>
      <c r="U11" s="1"/>
      <c r="V11" s="111" t="str">
        <f t="shared" si="2"/>
        <v/>
      </c>
      <c r="W11" s="13" t="s">
        <v>249</v>
      </c>
      <c r="X11" s="110" t="s">
        <v>77</v>
      </c>
      <c r="Y11" s="1"/>
      <c r="Z11" s="111" t="str">
        <f t="shared" si="5"/>
        <v/>
      </c>
      <c r="AA11" s="13" t="s">
        <v>250</v>
      </c>
      <c r="AB11" s="110" t="s">
        <v>77</v>
      </c>
      <c r="AC11" s="1"/>
      <c r="AD11" s="111" t="str">
        <f t="shared" si="3"/>
        <v/>
      </c>
      <c r="AE11" s="13" t="s">
        <v>251</v>
      </c>
      <c r="AF11" s="110" t="s">
        <v>77</v>
      </c>
      <c r="AG11" s="1"/>
      <c r="AH11" s="111" t="str">
        <f t="shared" si="4"/>
        <v/>
      </c>
      <c r="AI11" s="13" t="s">
        <v>252</v>
      </c>
      <c r="AJ11" s="113">
        <f t="shared" si="6"/>
        <v>0</v>
      </c>
      <c r="AK11" s="192" t="str">
        <f>ご契約内容!$C$2</f>
        <v>エースサイクル</v>
      </c>
    </row>
    <row r="12" spans="1:37" s="114" customFormat="1" ht="15" customHeight="1">
      <c r="A12" s="101" t="s">
        <v>257</v>
      </c>
      <c r="B12" s="102" t="s">
        <v>244</v>
      </c>
      <c r="C12" s="103" t="s">
        <v>245</v>
      </c>
      <c r="D12" s="104"/>
      <c r="E12" s="105" t="s">
        <v>246</v>
      </c>
      <c r="F12" s="106"/>
      <c r="G12" s="106"/>
      <c r="H12" s="104"/>
      <c r="I12" s="107">
        <v>61</v>
      </c>
      <c r="J12" s="108">
        <v>210000</v>
      </c>
      <c r="K12" s="109"/>
      <c r="L12" s="110" t="s">
        <v>77</v>
      </c>
      <c r="M12" s="1"/>
      <c r="N12" s="111" t="str">
        <f t="shared" si="0"/>
        <v/>
      </c>
      <c r="O12" s="13" t="s">
        <v>247</v>
      </c>
      <c r="P12" s="110" t="s">
        <v>77</v>
      </c>
      <c r="Q12" s="1"/>
      <c r="R12" s="111" t="str">
        <f t="shared" si="1"/>
        <v/>
      </c>
      <c r="S12" s="13" t="s">
        <v>248</v>
      </c>
      <c r="T12" s="110" t="s">
        <v>77</v>
      </c>
      <c r="U12" s="1"/>
      <c r="V12" s="111" t="str">
        <f t="shared" si="2"/>
        <v/>
      </c>
      <c r="W12" s="13" t="s">
        <v>249</v>
      </c>
      <c r="X12" s="110" t="s">
        <v>77</v>
      </c>
      <c r="Y12" s="1"/>
      <c r="Z12" s="111" t="str">
        <f t="shared" si="5"/>
        <v/>
      </c>
      <c r="AA12" s="13" t="s">
        <v>250</v>
      </c>
      <c r="AB12" s="110" t="s">
        <v>77</v>
      </c>
      <c r="AC12" s="1"/>
      <c r="AD12" s="111" t="str">
        <f t="shared" si="3"/>
        <v/>
      </c>
      <c r="AE12" s="13" t="s">
        <v>251</v>
      </c>
      <c r="AF12" s="110" t="s">
        <v>77</v>
      </c>
      <c r="AG12" s="1"/>
      <c r="AH12" s="111" t="str">
        <f t="shared" si="4"/>
        <v/>
      </c>
      <c r="AI12" s="13" t="s">
        <v>252</v>
      </c>
      <c r="AJ12" s="113">
        <f t="shared" si="6"/>
        <v>0</v>
      </c>
      <c r="AK12" s="192" t="str">
        <f>ご契約内容!$C$2</f>
        <v>エースサイクル</v>
      </c>
    </row>
    <row r="13" spans="1:37" s="114" customFormat="1" ht="15" customHeight="1">
      <c r="A13" s="101" t="s">
        <v>258</v>
      </c>
      <c r="B13" s="102" t="s">
        <v>244</v>
      </c>
      <c r="C13" s="103" t="s">
        <v>259</v>
      </c>
      <c r="D13" s="104"/>
      <c r="E13" s="105" t="s">
        <v>260</v>
      </c>
      <c r="F13" s="106"/>
      <c r="G13" s="106"/>
      <c r="H13" s="104"/>
      <c r="I13" s="107">
        <v>49</v>
      </c>
      <c r="J13" s="108">
        <v>185000</v>
      </c>
      <c r="K13" s="109"/>
      <c r="L13" s="110" t="s">
        <v>98</v>
      </c>
      <c r="M13" s="1"/>
      <c r="N13" s="111" t="str">
        <f t="shared" si="0"/>
        <v/>
      </c>
      <c r="O13" s="13" t="s">
        <v>247</v>
      </c>
      <c r="P13" s="110" t="s">
        <v>98</v>
      </c>
      <c r="Q13" s="1"/>
      <c r="R13" s="111" t="str">
        <f t="shared" si="1"/>
        <v/>
      </c>
      <c r="S13" s="13" t="s">
        <v>248</v>
      </c>
      <c r="T13" s="110" t="s">
        <v>98</v>
      </c>
      <c r="U13" s="1"/>
      <c r="V13" s="111" t="str">
        <f t="shared" si="2"/>
        <v/>
      </c>
      <c r="W13" s="13" t="s">
        <v>249</v>
      </c>
      <c r="X13" s="110" t="s">
        <v>98</v>
      </c>
      <c r="Y13" s="1"/>
      <c r="Z13" s="111" t="str">
        <f t="shared" si="5"/>
        <v/>
      </c>
      <c r="AA13" s="13" t="s">
        <v>250</v>
      </c>
      <c r="AB13" s="110" t="s">
        <v>98</v>
      </c>
      <c r="AC13" s="1"/>
      <c r="AD13" s="111" t="str">
        <f t="shared" si="3"/>
        <v/>
      </c>
      <c r="AE13" s="13" t="s">
        <v>251</v>
      </c>
      <c r="AF13" s="110" t="s">
        <v>98</v>
      </c>
      <c r="AG13" s="1"/>
      <c r="AH13" s="111" t="str">
        <f t="shared" si="4"/>
        <v/>
      </c>
      <c r="AI13" s="13" t="s">
        <v>252</v>
      </c>
      <c r="AJ13" s="113">
        <f t="shared" si="6"/>
        <v>0</v>
      </c>
      <c r="AK13" s="192" t="str">
        <f>ご契約内容!$C$2</f>
        <v>エースサイクル</v>
      </c>
    </row>
    <row r="14" spans="1:37" s="114" customFormat="1" ht="15" customHeight="1">
      <c r="A14" s="101" t="s">
        <v>261</v>
      </c>
      <c r="B14" s="102" t="s">
        <v>244</v>
      </c>
      <c r="C14" s="103" t="s">
        <v>259</v>
      </c>
      <c r="D14" s="104"/>
      <c r="E14" s="105" t="s">
        <v>260</v>
      </c>
      <c r="F14" s="106"/>
      <c r="G14" s="106"/>
      <c r="H14" s="104"/>
      <c r="I14" s="107">
        <v>52</v>
      </c>
      <c r="J14" s="108">
        <v>185000</v>
      </c>
      <c r="K14" s="109"/>
      <c r="L14" s="110" t="s">
        <v>98</v>
      </c>
      <c r="M14" s="1"/>
      <c r="N14" s="111" t="str">
        <f t="shared" si="0"/>
        <v/>
      </c>
      <c r="O14" s="13" t="s">
        <v>247</v>
      </c>
      <c r="P14" s="110" t="s">
        <v>98</v>
      </c>
      <c r="Q14" s="1"/>
      <c r="R14" s="111" t="str">
        <f t="shared" si="1"/>
        <v/>
      </c>
      <c r="S14" s="13" t="s">
        <v>248</v>
      </c>
      <c r="T14" s="110" t="s">
        <v>98</v>
      </c>
      <c r="U14" s="1"/>
      <c r="V14" s="111" t="str">
        <f t="shared" si="2"/>
        <v/>
      </c>
      <c r="W14" s="13" t="s">
        <v>249</v>
      </c>
      <c r="X14" s="110" t="s">
        <v>98</v>
      </c>
      <c r="Y14" s="1"/>
      <c r="Z14" s="111" t="str">
        <f t="shared" si="5"/>
        <v/>
      </c>
      <c r="AA14" s="13" t="s">
        <v>250</v>
      </c>
      <c r="AB14" s="110" t="s">
        <v>98</v>
      </c>
      <c r="AC14" s="1"/>
      <c r="AD14" s="111" t="str">
        <f t="shared" si="3"/>
        <v/>
      </c>
      <c r="AE14" s="13" t="s">
        <v>251</v>
      </c>
      <c r="AF14" s="110" t="s">
        <v>98</v>
      </c>
      <c r="AG14" s="1"/>
      <c r="AH14" s="111" t="str">
        <f t="shared" si="4"/>
        <v/>
      </c>
      <c r="AI14" s="13" t="s">
        <v>252</v>
      </c>
      <c r="AJ14" s="113">
        <f t="shared" si="6"/>
        <v>0</v>
      </c>
      <c r="AK14" s="192" t="str">
        <f>ご契約内容!$C$2</f>
        <v>エースサイクル</v>
      </c>
    </row>
    <row r="15" spans="1:37" s="114" customFormat="1" ht="15" customHeight="1">
      <c r="A15" s="101" t="s">
        <v>262</v>
      </c>
      <c r="B15" s="102" t="s">
        <v>244</v>
      </c>
      <c r="C15" s="103" t="s">
        <v>259</v>
      </c>
      <c r="D15" s="104"/>
      <c r="E15" s="105" t="s">
        <v>260</v>
      </c>
      <c r="F15" s="106"/>
      <c r="G15" s="106"/>
      <c r="H15" s="104"/>
      <c r="I15" s="107">
        <v>54</v>
      </c>
      <c r="J15" s="108">
        <v>185000</v>
      </c>
      <c r="K15" s="109"/>
      <c r="L15" s="110" t="s">
        <v>98</v>
      </c>
      <c r="M15" s="1"/>
      <c r="N15" s="111" t="str">
        <f t="shared" si="0"/>
        <v/>
      </c>
      <c r="O15" s="13" t="s">
        <v>247</v>
      </c>
      <c r="P15" s="110" t="s">
        <v>98</v>
      </c>
      <c r="Q15" s="1"/>
      <c r="R15" s="111" t="str">
        <f t="shared" si="1"/>
        <v/>
      </c>
      <c r="S15" s="13" t="s">
        <v>248</v>
      </c>
      <c r="T15" s="110" t="s">
        <v>98</v>
      </c>
      <c r="U15" s="1"/>
      <c r="V15" s="111" t="str">
        <f t="shared" si="2"/>
        <v/>
      </c>
      <c r="W15" s="13" t="s">
        <v>249</v>
      </c>
      <c r="X15" s="110" t="s">
        <v>98</v>
      </c>
      <c r="Y15" s="1"/>
      <c r="Z15" s="111" t="str">
        <f t="shared" si="5"/>
        <v/>
      </c>
      <c r="AA15" s="13" t="s">
        <v>250</v>
      </c>
      <c r="AB15" s="110" t="s">
        <v>98</v>
      </c>
      <c r="AC15" s="1"/>
      <c r="AD15" s="111" t="str">
        <f t="shared" si="3"/>
        <v/>
      </c>
      <c r="AE15" s="13" t="s">
        <v>251</v>
      </c>
      <c r="AF15" s="110" t="s">
        <v>98</v>
      </c>
      <c r="AG15" s="1"/>
      <c r="AH15" s="111" t="str">
        <f t="shared" si="4"/>
        <v/>
      </c>
      <c r="AI15" s="13" t="s">
        <v>252</v>
      </c>
      <c r="AJ15" s="113">
        <f t="shared" si="6"/>
        <v>0</v>
      </c>
      <c r="AK15" s="192" t="str">
        <f>ご契約内容!$C$2</f>
        <v>エースサイクル</v>
      </c>
    </row>
    <row r="16" spans="1:37" s="114" customFormat="1" ht="15" customHeight="1">
      <c r="A16" s="101" t="s">
        <v>263</v>
      </c>
      <c r="B16" s="102" t="s">
        <v>244</v>
      </c>
      <c r="C16" s="103" t="s">
        <v>259</v>
      </c>
      <c r="D16" s="104"/>
      <c r="E16" s="105" t="s">
        <v>260</v>
      </c>
      <c r="F16" s="106"/>
      <c r="G16" s="106"/>
      <c r="H16" s="104"/>
      <c r="I16" s="107">
        <v>56</v>
      </c>
      <c r="J16" s="108">
        <v>185000</v>
      </c>
      <c r="K16" s="109"/>
      <c r="L16" s="110" t="s">
        <v>98</v>
      </c>
      <c r="M16" s="1"/>
      <c r="N16" s="111" t="str">
        <f t="shared" si="0"/>
        <v/>
      </c>
      <c r="O16" s="13" t="s">
        <v>247</v>
      </c>
      <c r="P16" s="110" t="s">
        <v>98</v>
      </c>
      <c r="Q16" s="1"/>
      <c r="R16" s="111" t="str">
        <f t="shared" si="1"/>
        <v/>
      </c>
      <c r="S16" s="13" t="s">
        <v>248</v>
      </c>
      <c r="T16" s="110" t="s">
        <v>98</v>
      </c>
      <c r="U16" s="1"/>
      <c r="V16" s="111" t="str">
        <f t="shared" si="2"/>
        <v/>
      </c>
      <c r="W16" s="13" t="s">
        <v>249</v>
      </c>
      <c r="X16" s="110" t="s">
        <v>98</v>
      </c>
      <c r="Y16" s="1"/>
      <c r="Z16" s="111" t="str">
        <f t="shared" si="5"/>
        <v/>
      </c>
      <c r="AA16" s="13" t="s">
        <v>250</v>
      </c>
      <c r="AB16" s="110" t="s">
        <v>98</v>
      </c>
      <c r="AC16" s="1"/>
      <c r="AD16" s="111" t="str">
        <f t="shared" si="3"/>
        <v/>
      </c>
      <c r="AE16" s="13" t="s">
        <v>251</v>
      </c>
      <c r="AF16" s="110" t="s">
        <v>98</v>
      </c>
      <c r="AG16" s="1"/>
      <c r="AH16" s="111" t="str">
        <f t="shared" si="4"/>
        <v/>
      </c>
      <c r="AI16" s="13" t="s">
        <v>252</v>
      </c>
      <c r="AJ16" s="113">
        <f t="shared" si="6"/>
        <v>0</v>
      </c>
      <c r="AK16" s="192" t="str">
        <f>ご契約内容!$C$2</f>
        <v>エースサイクル</v>
      </c>
    </row>
    <row r="17" spans="1:37" s="114" customFormat="1" ht="15" customHeight="1">
      <c r="A17" s="101" t="s">
        <v>264</v>
      </c>
      <c r="B17" s="102" t="s">
        <v>244</v>
      </c>
      <c r="C17" s="103" t="s">
        <v>259</v>
      </c>
      <c r="D17" s="104"/>
      <c r="E17" s="105" t="s">
        <v>260</v>
      </c>
      <c r="F17" s="106"/>
      <c r="G17" s="106"/>
      <c r="H17" s="104"/>
      <c r="I17" s="107">
        <v>58</v>
      </c>
      <c r="J17" s="108">
        <v>185000</v>
      </c>
      <c r="K17" s="109"/>
      <c r="L17" s="110" t="s">
        <v>77</v>
      </c>
      <c r="M17" s="1"/>
      <c r="N17" s="111" t="str">
        <f t="shared" si="0"/>
        <v/>
      </c>
      <c r="O17" s="13" t="s">
        <v>247</v>
      </c>
      <c r="P17" s="110" t="s">
        <v>77</v>
      </c>
      <c r="Q17" s="1"/>
      <c r="R17" s="111" t="str">
        <f t="shared" si="1"/>
        <v/>
      </c>
      <c r="S17" s="13" t="s">
        <v>248</v>
      </c>
      <c r="T17" s="110" t="s">
        <v>77</v>
      </c>
      <c r="U17" s="1"/>
      <c r="V17" s="111" t="str">
        <f t="shared" si="2"/>
        <v/>
      </c>
      <c r="W17" s="13" t="s">
        <v>249</v>
      </c>
      <c r="X17" s="110" t="s">
        <v>77</v>
      </c>
      <c r="Y17" s="1"/>
      <c r="Z17" s="111" t="str">
        <f t="shared" si="5"/>
        <v/>
      </c>
      <c r="AA17" s="13" t="s">
        <v>250</v>
      </c>
      <c r="AB17" s="110" t="s">
        <v>77</v>
      </c>
      <c r="AC17" s="1"/>
      <c r="AD17" s="111" t="str">
        <f t="shared" si="3"/>
        <v/>
      </c>
      <c r="AE17" s="13" t="s">
        <v>251</v>
      </c>
      <c r="AF17" s="110" t="s">
        <v>77</v>
      </c>
      <c r="AG17" s="1"/>
      <c r="AH17" s="111" t="str">
        <f t="shared" si="4"/>
        <v/>
      </c>
      <c r="AI17" s="13" t="s">
        <v>252</v>
      </c>
      <c r="AJ17" s="113">
        <f t="shared" si="6"/>
        <v>0</v>
      </c>
      <c r="AK17" s="192" t="str">
        <f>ご契約内容!$C$2</f>
        <v>エースサイクル</v>
      </c>
    </row>
    <row r="18" spans="1:37" s="114" customFormat="1" ht="15" customHeight="1">
      <c r="A18" s="101" t="s">
        <v>265</v>
      </c>
      <c r="B18" s="102" t="s">
        <v>244</v>
      </c>
      <c r="C18" s="103" t="s">
        <v>259</v>
      </c>
      <c r="D18" s="104"/>
      <c r="E18" s="105" t="s">
        <v>260</v>
      </c>
      <c r="F18" s="106"/>
      <c r="G18" s="106"/>
      <c r="H18" s="104"/>
      <c r="I18" s="107">
        <v>61</v>
      </c>
      <c r="J18" s="108">
        <v>185000</v>
      </c>
      <c r="K18" s="109"/>
      <c r="L18" s="110" t="s">
        <v>77</v>
      </c>
      <c r="M18" s="1"/>
      <c r="N18" s="111" t="str">
        <f t="shared" si="0"/>
        <v/>
      </c>
      <c r="O18" s="13" t="s">
        <v>247</v>
      </c>
      <c r="P18" s="110" t="s">
        <v>77</v>
      </c>
      <c r="Q18" s="1"/>
      <c r="R18" s="111" t="str">
        <f t="shared" si="1"/>
        <v/>
      </c>
      <c r="S18" s="13" t="s">
        <v>248</v>
      </c>
      <c r="T18" s="110" t="s">
        <v>77</v>
      </c>
      <c r="U18" s="1"/>
      <c r="V18" s="111" t="str">
        <f t="shared" si="2"/>
        <v/>
      </c>
      <c r="W18" s="13" t="s">
        <v>249</v>
      </c>
      <c r="X18" s="110" t="s">
        <v>77</v>
      </c>
      <c r="Y18" s="1"/>
      <c r="Z18" s="111" t="str">
        <f t="shared" si="5"/>
        <v/>
      </c>
      <c r="AA18" s="13" t="s">
        <v>250</v>
      </c>
      <c r="AB18" s="110" t="s">
        <v>77</v>
      </c>
      <c r="AC18" s="1"/>
      <c r="AD18" s="111" t="str">
        <f t="shared" si="3"/>
        <v/>
      </c>
      <c r="AE18" s="13" t="s">
        <v>251</v>
      </c>
      <c r="AF18" s="110" t="s">
        <v>148</v>
      </c>
      <c r="AG18" s="115"/>
      <c r="AH18" s="116" t="str">
        <f t="shared" si="4"/>
        <v/>
      </c>
      <c r="AI18" s="117" t="s">
        <v>252</v>
      </c>
      <c r="AJ18" s="113">
        <f t="shared" si="6"/>
        <v>0</v>
      </c>
      <c r="AK18" s="192" t="str">
        <f>ご契約内容!$C$2</f>
        <v>エースサイクル</v>
      </c>
    </row>
    <row r="19" spans="1:37" s="114" customFormat="1" ht="15" customHeight="1">
      <c r="A19" s="101" t="s">
        <v>266</v>
      </c>
      <c r="B19" s="102" t="s">
        <v>244</v>
      </c>
      <c r="C19" s="103" t="s">
        <v>259</v>
      </c>
      <c r="D19" s="104"/>
      <c r="E19" s="105" t="s">
        <v>267</v>
      </c>
      <c r="F19" s="106"/>
      <c r="G19" s="106"/>
      <c r="H19" s="104"/>
      <c r="I19" s="107">
        <v>49</v>
      </c>
      <c r="J19" s="108">
        <v>185000</v>
      </c>
      <c r="K19" s="109"/>
      <c r="L19" s="110" t="s">
        <v>98</v>
      </c>
      <c r="M19" s="1"/>
      <c r="N19" s="111" t="str">
        <f t="shared" si="0"/>
        <v/>
      </c>
      <c r="O19" s="13" t="s">
        <v>247</v>
      </c>
      <c r="P19" s="110" t="s">
        <v>98</v>
      </c>
      <c r="Q19" s="1"/>
      <c r="R19" s="111" t="str">
        <f t="shared" si="1"/>
        <v/>
      </c>
      <c r="S19" s="13" t="s">
        <v>248</v>
      </c>
      <c r="T19" s="110" t="s">
        <v>98</v>
      </c>
      <c r="U19" s="1"/>
      <c r="V19" s="111" t="str">
        <f t="shared" si="2"/>
        <v/>
      </c>
      <c r="W19" s="13" t="s">
        <v>249</v>
      </c>
      <c r="X19" s="110" t="s">
        <v>98</v>
      </c>
      <c r="Y19" s="1"/>
      <c r="Z19" s="111" t="str">
        <f t="shared" si="5"/>
        <v/>
      </c>
      <c r="AA19" s="13" t="s">
        <v>250</v>
      </c>
      <c r="AB19" s="110" t="s">
        <v>98</v>
      </c>
      <c r="AC19" s="1"/>
      <c r="AD19" s="111" t="str">
        <f t="shared" si="3"/>
        <v/>
      </c>
      <c r="AE19" s="13" t="s">
        <v>251</v>
      </c>
      <c r="AF19" s="110" t="s">
        <v>98</v>
      </c>
      <c r="AG19" s="1"/>
      <c r="AH19" s="111" t="str">
        <f t="shared" si="4"/>
        <v/>
      </c>
      <c r="AI19" s="13" t="s">
        <v>252</v>
      </c>
      <c r="AJ19" s="113">
        <f t="shared" si="6"/>
        <v>0</v>
      </c>
      <c r="AK19" s="192" t="str">
        <f>ご契約内容!$C$2</f>
        <v>エースサイクル</v>
      </c>
    </row>
    <row r="20" spans="1:37" s="114" customFormat="1" ht="15" customHeight="1">
      <c r="A20" s="101" t="s">
        <v>268</v>
      </c>
      <c r="B20" s="102" t="s">
        <v>244</v>
      </c>
      <c r="C20" s="103" t="s">
        <v>259</v>
      </c>
      <c r="D20" s="104"/>
      <c r="E20" s="105" t="s">
        <v>267</v>
      </c>
      <c r="F20" s="106"/>
      <c r="G20" s="106"/>
      <c r="H20" s="104"/>
      <c r="I20" s="107">
        <v>52</v>
      </c>
      <c r="J20" s="108">
        <v>185000</v>
      </c>
      <c r="K20" s="109"/>
      <c r="L20" s="110" t="s">
        <v>98</v>
      </c>
      <c r="M20" s="1"/>
      <c r="N20" s="111" t="str">
        <f t="shared" si="0"/>
        <v/>
      </c>
      <c r="O20" s="13" t="s">
        <v>247</v>
      </c>
      <c r="P20" s="110" t="s">
        <v>98</v>
      </c>
      <c r="Q20" s="1"/>
      <c r="R20" s="111" t="str">
        <f t="shared" si="1"/>
        <v/>
      </c>
      <c r="S20" s="13" t="s">
        <v>248</v>
      </c>
      <c r="T20" s="110" t="s">
        <v>98</v>
      </c>
      <c r="U20" s="1"/>
      <c r="V20" s="111" t="str">
        <f t="shared" si="2"/>
        <v/>
      </c>
      <c r="W20" s="13" t="s">
        <v>249</v>
      </c>
      <c r="X20" s="110" t="s">
        <v>98</v>
      </c>
      <c r="Y20" s="1"/>
      <c r="Z20" s="111" t="str">
        <f t="shared" si="5"/>
        <v/>
      </c>
      <c r="AA20" s="13" t="s">
        <v>250</v>
      </c>
      <c r="AB20" s="110" t="s">
        <v>98</v>
      </c>
      <c r="AC20" s="1"/>
      <c r="AD20" s="111" t="str">
        <f t="shared" si="3"/>
        <v/>
      </c>
      <c r="AE20" s="13" t="s">
        <v>251</v>
      </c>
      <c r="AF20" s="110" t="s">
        <v>98</v>
      </c>
      <c r="AG20" s="1"/>
      <c r="AH20" s="111" t="str">
        <f t="shared" si="4"/>
        <v/>
      </c>
      <c r="AI20" s="13" t="s">
        <v>252</v>
      </c>
      <c r="AJ20" s="113">
        <f t="shared" si="6"/>
        <v>0</v>
      </c>
      <c r="AK20" s="192" t="str">
        <f>ご契約内容!$C$2</f>
        <v>エースサイクル</v>
      </c>
    </row>
    <row r="21" spans="1:37" s="114" customFormat="1" ht="15" customHeight="1">
      <c r="A21" s="101" t="s">
        <v>269</v>
      </c>
      <c r="B21" s="102" t="s">
        <v>244</v>
      </c>
      <c r="C21" s="103" t="s">
        <v>259</v>
      </c>
      <c r="D21" s="104"/>
      <c r="E21" s="105" t="s">
        <v>267</v>
      </c>
      <c r="F21" s="106"/>
      <c r="G21" s="106"/>
      <c r="H21" s="104"/>
      <c r="I21" s="107">
        <v>54</v>
      </c>
      <c r="J21" s="108">
        <v>185000</v>
      </c>
      <c r="K21" s="109"/>
      <c r="L21" s="110" t="s">
        <v>98</v>
      </c>
      <c r="M21" s="1"/>
      <c r="N21" s="111" t="str">
        <f t="shared" si="0"/>
        <v/>
      </c>
      <c r="O21" s="13" t="s">
        <v>247</v>
      </c>
      <c r="P21" s="110" t="s">
        <v>98</v>
      </c>
      <c r="Q21" s="1"/>
      <c r="R21" s="111" t="str">
        <f t="shared" si="1"/>
        <v/>
      </c>
      <c r="S21" s="13" t="s">
        <v>248</v>
      </c>
      <c r="T21" s="110" t="s">
        <v>98</v>
      </c>
      <c r="U21" s="1"/>
      <c r="V21" s="111" t="str">
        <f t="shared" si="2"/>
        <v/>
      </c>
      <c r="W21" s="13" t="s">
        <v>249</v>
      </c>
      <c r="X21" s="110" t="s">
        <v>98</v>
      </c>
      <c r="Y21" s="1"/>
      <c r="Z21" s="111" t="str">
        <f t="shared" si="5"/>
        <v/>
      </c>
      <c r="AA21" s="13" t="s">
        <v>250</v>
      </c>
      <c r="AB21" s="110" t="s">
        <v>98</v>
      </c>
      <c r="AC21" s="1"/>
      <c r="AD21" s="111" t="str">
        <f t="shared" si="3"/>
        <v/>
      </c>
      <c r="AE21" s="13" t="s">
        <v>251</v>
      </c>
      <c r="AF21" s="110" t="s">
        <v>98</v>
      </c>
      <c r="AG21" s="1"/>
      <c r="AH21" s="111" t="str">
        <f t="shared" si="4"/>
        <v/>
      </c>
      <c r="AI21" s="13" t="s">
        <v>252</v>
      </c>
      <c r="AJ21" s="113">
        <f t="shared" si="6"/>
        <v>0</v>
      </c>
      <c r="AK21" s="192" t="str">
        <f>ご契約内容!$C$2</f>
        <v>エースサイクル</v>
      </c>
    </row>
    <row r="22" spans="1:37" s="114" customFormat="1" ht="15" customHeight="1">
      <c r="A22" s="101" t="s">
        <v>270</v>
      </c>
      <c r="B22" s="102" t="s">
        <v>244</v>
      </c>
      <c r="C22" s="103" t="s">
        <v>259</v>
      </c>
      <c r="D22" s="104"/>
      <c r="E22" s="105" t="s">
        <v>267</v>
      </c>
      <c r="F22" s="106"/>
      <c r="G22" s="106"/>
      <c r="H22" s="104"/>
      <c r="I22" s="107">
        <v>56</v>
      </c>
      <c r="J22" s="108">
        <v>185000</v>
      </c>
      <c r="K22" s="109"/>
      <c r="L22" s="110" t="s">
        <v>77</v>
      </c>
      <c r="M22" s="1"/>
      <c r="N22" s="111" t="str">
        <f t="shared" si="0"/>
        <v/>
      </c>
      <c r="O22" s="13" t="s">
        <v>247</v>
      </c>
      <c r="P22" s="110" t="s">
        <v>98</v>
      </c>
      <c r="Q22" s="1"/>
      <c r="R22" s="111" t="str">
        <f t="shared" si="1"/>
        <v/>
      </c>
      <c r="S22" s="13" t="s">
        <v>248</v>
      </c>
      <c r="T22" s="110" t="s">
        <v>98</v>
      </c>
      <c r="U22" s="1"/>
      <c r="V22" s="111" t="str">
        <f t="shared" si="2"/>
        <v/>
      </c>
      <c r="W22" s="13" t="s">
        <v>249</v>
      </c>
      <c r="X22" s="110" t="s">
        <v>77</v>
      </c>
      <c r="Y22" s="1"/>
      <c r="Z22" s="111" t="str">
        <f t="shared" si="5"/>
        <v/>
      </c>
      <c r="AA22" s="13" t="s">
        <v>250</v>
      </c>
      <c r="AB22" s="110" t="s">
        <v>98</v>
      </c>
      <c r="AC22" s="1"/>
      <c r="AD22" s="111" t="str">
        <f t="shared" si="3"/>
        <v/>
      </c>
      <c r="AE22" s="13" t="s">
        <v>251</v>
      </c>
      <c r="AF22" s="110" t="s">
        <v>98</v>
      </c>
      <c r="AG22" s="1"/>
      <c r="AH22" s="111" t="str">
        <f t="shared" si="4"/>
        <v/>
      </c>
      <c r="AI22" s="13" t="s">
        <v>252</v>
      </c>
      <c r="AJ22" s="113">
        <f t="shared" si="6"/>
        <v>0</v>
      </c>
      <c r="AK22" s="192" t="str">
        <f>ご契約内容!$C$2</f>
        <v>エースサイクル</v>
      </c>
    </row>
    <row r="23" spans="1:37" s="114" customFormat="1" ht="15" customHeight="1">
      <c r="A23" s="101" t="s">
        <v>271</v>
      </c>
      <c r="B23" s="102" t="s">
        <v>244</v>
      </c>
      <c r="C23" s="103" t="s">
        <v>259</v>
      </c>
      <c r="D23" s="104"/>
      <c r="E23" s="105" t="s">
        <v>267</v>
      </c>
      <c r="F23" s="106"/>
      <c r="G23" s="106"/>
      <c r="H23" s="104"/>
      <c r="I23" s="107">
        <v>58</v>
      </c>
      <c r="J23" s="108">
        <v>185000</v>
      </c>
      <c r="K23" s="109"/>
      <c r="L23" s="110" t="s">
        <v>77</v>
      </c>
      <c r="M23" s="1"/>
      <c r="N23" s="111" t="str">
        <f t="shared" si="0"/>
        <v/>
      </c>
      <c r="O23" s="13" t="s">
        <v>247</v>
      </c>
      <c r="P23" s="110" t="s">
        <v>77</v>
      </c>
      <c r="Q23" s="1"/>
      <c r="R23" s="111" t="str">
        <f t="shared" si="1"/>
        <v/>
      </c>
      <c r="S23" s="13" t="s">
        <v>248</v>
      </c>
      <c r="T23" s="110" t="s">
        <v>77</v>
      </c>
      <c r="U23" s="1"/>
      <c r="V23" s="111" t="str">
        <f t="shared" si="2"/>
        <v/>
      </c>
      <c r="W23" s="13" t="s">
        <v>249</v>
      </c>
      <c r="X23" s="110" t="s">
        <v>77</v>
      </c>
      <c r="Y23" s="1"/>
      <c r="Z23" s="111" t="str">
        <f t="shared" si="5"/>
        <v/>
      </c>
      <c r="AA23" s="13" t="s">
        <v>250</v>
      </c>
      <c r="AB23" s="110" t="s">
        <v>77</v>
      </c>
      <c r="AC23" s="1"/>
      <c r="AD23" s="111" t="str">
        <f t="shared" si="3"/>
        <v/>
      </c>
      <c r="AE23" s="13" t="s">
        <v>251</v>
      </c>
      <c r="AF23" s="110" t="s">
        <v>77</v>
      </c>
      <c r="AG23" s="1"/>
      <c r="AH23" s="111" t="str">
        <f t="shared" si="4"/>
        <v/>
      </c>
      <c r="AI23" s="13" t="s">
        <v>252</v>
      </c>
      <c r="AJ23" s="113">
        <f t="shared" si="6"/>
        <v>0</v>
      </c>
      <c r="AK23" s="192" t="str">
        <f>ご契約内容!$C$2</f>
        <v>エースサイクル</v>
      </c>
    </row>
    <row r="24" spans="1:37" s="114" customFormat="1" ht="15" customHeight="1">
      <c r="A24" s="101" t="s">
        <v>272</v>
      </c>
      <c r="B24" s="102" t="s">
        <v>244</v>
      </c>
      <c r="C24" s="103" t="s">
        <v>259</v>
      </c>
      <c r="D24" s="104"/>
      <c r="E24" s="105" t="s">
        <v>267</v>
      </c>
      <c r="F24" s="106"/>
      <c r="G24" s="106"/>
      <c r="H24" s="104"/>
      <c r="I24" s="107">
        <v>61</v>
      </c>
      <c r="J24" s="108">
        <v>185000</v>
      </c>
      <c r="K24" s="109"/>
      <c r="L24" s="110" t="s">
        <v>77</v>
      </c>
      <c r="M24" s="1"/>
      <c r="N24" s="111" t="str">
        <f t="shared" si="0"/>
        <v/>
      </c>
      <c r="O24" s="13" t="s">
        <v>247</v>
      </c>
      <c r="P24" s="110" t="s">
        <v>77</v>
      </c>
      <c r="Q24" s="1"/>
      <c r="R24" s="111" t="str">
        <f t="shared" si="1"/>
        <v/>
      </c>
      <c r="S24" s="13" t="s">
        <v>248</v>
      </c>
      <c r="T24" s="110" t="s">
        <v>77</v>
      </c>
      <c r="U24" s="1"/>
      <c r="V24" s="111" t="str">
        <f t="shared" si="2"/>
        <v/>
      </c>
      <c r="W24" s="13" t="s">
        <v>249</v>
      </c>
      <c r="X24" s="110" t="s">
        <v>77</v>
      </c>
      <c r="Y24" s="1"/>
      <c r="Z24" s="111" t="str">
        <f t="shared" si="5"/>
        <v/>
      </c>
      <c r="AA24" s="13" t="s">
        <v>250</v>
      </c>
      <c r="AB24" s="110" t="s">
        <v>77</v>
      </c>
      <c r="AC24" s="1"/>
      <c r="AD24" s="111" t="str">
        <f t="shared" si="3"/>
        <v/>
      </c>
      <c r="AE24" s="13" t="s">
        <v>251</v>
      </c>
      <c r="AF24" s="110" t="s">
        <v>77</v>
      </c>
      <c r="AG24" s="1"/>
      <c r="AH24" s="111" t="str">
        <f t="shared" si="4"/>
        <v/>
      </c>
      <c r="AI24" s="13" t="s">
        <v>252</v>
      </c>
      <c r="AJ24" s="113">
        <f t="shared" si="6"/>
        <v>0</v>
      </c>
      <c r="AK24" s="192" t="str">
        <f>ご契約内容!$C$2</f>
        <v>エースサイクル</v>
      </c>
    </row>
    <row r="25" spans="1:37" s="114" customFormat="1" ht="15" customHeight="1">
      <c r="A25" s="101" t="s">
        <v>273</v>
      </c>
      <c r="B25" s="102" t="s">
        <v>244</v>
      </c>
      <c r="C25" s="103" t="s">
        <v>274</v>
      </c>
      <c r="D25" s="104"/>
      <c r="E25" s="105" t="s">
        <v>275</v>
      </c>
      <c r="F25" s="106"/>
      <c r="G25" s="106"/>
      <c r="H25" s="104"/>
      <c r="I25" s="107">
        <v>49</v>
      </c>
      <c r="J25" s="108">
        <v>160000</v>
      </c>
      <c r="K25" s="109"/>
      <c r="L25" s="110" t="s">
        <v>98</v>
      </c>
      <c r="M25" s="1"/>
      <c r="N25" s="111" t="str">
        <f t="shared" si="0"/>
        <v/>
      </c>
      <c r="O25" s="13" t="s">
        <v>247</v>
      </c>
      <c r="P25" s="110" t="s">
        <v>98</v>
      </c>
      <c r="Q25" s="1"/>
      <c r="R25" s="111" t="str">
        <f t="shared" si="1"/>
        <v/>
      </c>
      <c r="S25" s="13" t="s">
        <v>248</v>
      </c>
      <c r="T25" s="110" t="s">
        <v>98</v>
      </c>
      <c r="U25" s="1"/>
      <c r="V25" s="111" t="str">
        <f t="shared" si="2"/>
        <v/>
      </c>
      <c r="W25" s="13" t="s">
        <v>249</v>
      </c>
      <c r="X25" s="110" t="s">
        <v>98</v>
      </c>
      <c r="Y25" s="1"/>
      <c r="Z25" s="111" t="str">
        <f t="shared" si="5"/>
        <v/>
      </c>
      <c r="AA25" s="13" t="s">
        <v>250</v>
      </c>
      <c r="AB25" s="110" t="s">
        <v>98</v>
      </c>
      <c r="AC25" s="1"/>
      <c r="AD25" s="111" t="str">
        <f t="shared" si="3"/>
        <v/>
      </c>
      <c r="AE25" s="13" t="s">
        <v>251</v>
      </c>
      <c r="AF25" s="110" t="s">
        <v>98</v>
      </c>
      <c r="AG25" s="1"/>
      <c r="AH25" s="111" t="str">
        <f t="shared" si="4"/>
        <v/>
      </c>
      <c r="AI25" s="13" t="s">
        <v>252</v>
      </c>
      <c r="AJ25" s="113">
        <f t="shared" si="6"/>
        <v>0</v>
      </c>
      <c r="AK25" s="192" t="str">
        <f>ご契約内容!$C$2</f>
        <v>エースサイクル</v>
      </c>
    </row>
    <row r="26" spans="1:37" s="114" customFormat="1" ht="15" customHeight="1">
      <c r="A26" s="101" t="s">
        <v>276</v>
      </c>
      <c r="B26" s="102" t="s">
        <v>244</v>
      </c>
      <c r="C26" s="103" t="s">
        <v>274</v>
      </c>
      <c r="D26" s="104"/>
      <c r="E26" s="105" t="s">
        <v>275</v>
      </c>
      <c r="F26" s="106"/>
      <c r="G26" s="106"/>
      <c r="H26" s="104"/>
      <c r="I26" s="107">
        <v>52</v>
      </c>
      <c r="J26" s="108">
        <v>160000</v>
      </c>
      <c r="K26" s="109"/>
      <c r="L26" s="110" t="s">
        <v>98</v>
      </c>
      <c r="M26" s="1"/>
      <c r="N26" s="111" t="str">
        <f t="shared" si="0"/>
        <v/>
      </c>
      <c r="O26" s="13" t="s">
        <v>247</v>
      </c>
      <c r="P26" s="110" t="s">
        <v>98</v>
      </c>
      <c r="Q26" s="1"/>
      <c r="R26" s="111" t="str">
        <f t="shared" si="1"/>
        <v/>
      </c>
      <c r="S26" s="13" t="s">
        <v>248</v>
      </c>
      <c r="T26" s="110" t="s">
        <v>98</v>
      </c>
      <c r="U26" s="1"/>
      <c r="V26" s="111" t="str">
        <f t="shared" si="2"/>
        <v/>
      </c>
      <c r="W26" s="13" t="s">
        <v>249</v>
      </c>
      <c r="X26" s="110" t="s">
        <v>98</v>
      </c>
      <c r="Y26" s="1"/>
      <c r="Z26" s="111" t="str">
        <f t="shared" si="5"/>
        <v/>
      </c>
      <c r="AA26" s="13" t="s">
        <v>250</v>
      </c>
      <c r="AB26" s="110" t="s">
        <v>98</v>
      </c>
      <c r="AC26" s="1"/>
      <c r="AD26" s="111" t="str">
        <f t="shared" si="3"/>
        <v/>
      </c>
      <c r="AE26" s="13" t="s">
        <v>251</v>
      </c>
      <c r="AF26" s="110" t="s">
        <v>98</v>
      </c>
      <c r="AG26" s="1"/>
      <c r="AH26" s="111" t="str">
        <f t="shared" si="4"/>
        <v/>
      </c>
      <c r="AI26" s="13" t="s">
        <v>252</v>
      </c>
      <c r="AJ26" s="113">
        <f t="shared" si="6"/>
        <v>0</v>
      </c>
      <c r="AK26" s="192" t="str">
        <f>ご契約内容!$C$2</f>
        <v>エースサイクル</v>
      </c>
    </row>
    <row r="27" spans="1:37" s="114" customFormat="1" ht="15" customHeight="1">
      <c r="A27" s="101" t="s">
        <v>277</v>
      </c>
      <c r="B27" s="102" t="s">
        <v>244</v>
      </c>
      <c r="C27" s="103" t="s">
        <v>274</v>
      </c>
      <c r="D27" s="104"/>
      <c r="E27" s="105" t="s">
        <v>275</v>
      </c>
      <c r="F27" s="106"/>
      <c r="G27" s="106"/>
      <c r="H27" s="104"/>
      <c r="I27" s="107">
        <v>54</v>
      </c>
      <c r="J27" s="108">
        <v>160000</v>
      </c>
      <c r="K27" s="109"/>
      <c r="L27" s="110" t="s">
        <v>98</v>
      </c>
      <c r="M27" s="1"/>
      <c r="N27" s="111" t="str">
        <f t="shared" si="0"/>
        <v/>
      </c>
      <c r="O27" s="13" t="s">
        <v>247</v>
      </c>
      <c r="P27" s="110" t="s">
        <v>98</v>
      </c>
      <c r="Q27" s="1"/>
      <c r="R27" s="111" t="str">
        <f t="shared" si="1"/>
        <v/>
      </c>
      <c r="S27" s="13" t="s">
        <v>248</v>
      </c>
      <c r="T27" s="110" t="s">
        <v>98</v>
      </c>
      <c r="U27" s="1"/>
      <c r="V27" s="111" t="str">
        <f t="shared" si="2"/>
        <v/>
      </c>
      <c r="W27" s="13" t="s">
        <v>249</v>
      </c>
      <c r="X27" s="110" t="s">
        <v>98</v>
      </c>
      <c r="Y27" s="1"/>
      <c r="Z27" s="111" t="str">
        <f t="shared" si="5"/>
        <v/>
      </c>
      <c r="AA27" s="13" t="s">
        <v>250</v>
      </c>
      <c r="AB27" s="110" t="s">
        <v>98</v>
      </c>
      <c r="AC27" s="1"/>
      <c r="AD27" s="111" t="str">
        <f t="shared" si="3"/>
        <v/>
      </c>
      <c r="AE27" s="13" t="s">
        <v>251</v>
      </c>
      <c r="AF27" s="110" t="s">
        <v>98</v>
      </c>
      <c r="AG27" s="1"/>
      <c r="AH27" s="111" t="str">
        <f t="shared" si="4"/>
        <v/>
      </c>
      <c r="AI27" s="13" t="s">
        <v>252</v>
      </c>
      <c r="AJ27" s="113">
        <f t="shared" si="6"/>
        <v>0</v>
      </c>
      <c r="AK27" s="192" t="str">
        <f>ご契約内容!$C$2</f>
        <v>エースサイクル</v>
      </c>
    </row>
    <row r="28" spans="1:37" s="114" customFormat="1" ht="15" customHeight="1">
      <c r="A28" s="101" t="s">
        <v>278</v>
      </c>
      <c r="B28" s="102" t="s">
        <v>244</v>
      </c>
      <c r="C28" s="103" t="s">
        <v>274</v>
      </c>
      <c r="D28" s="104"/>
      <c r="E28" s="105" t="s">
        <v>275</v>
      </c>
      <c r="F28" s="106"/>
      <c r="G28" s="106"/>
      <c r="H28" s="104"/>
      <c r="I28" s="107">
        <v>56</v>
      </c>
      <c r="J28" s="108">
        <v>160000</v>
      </c>
      <c r="K28" s="109"/>
      <c r="L28" s="110" t="s">
        <v>98</v>
      </c>
      <c r="M28" s="1"/>
      <c r="N28" s="111" t="str">
        <f t="shared" si="0"/>
        <v/>
      </c>
      <c r="O28" s="13" t="s">
        <v>247</v>
      </c>
      <c r="P28" s="110" t="s">
        <v>98</v>
      </c>
      <c r="Q28" s="1"/>
      <c r="R28" s="111" t="str">
        <f t="shared" si="1"/>
        <v/>
      </c>
      <c r="S28" s="13" t="s">
        <v>248</v>
      </c>
      <c r="T28" s="110" t="s">
        <v>98</v>
      </c>
      <c r="U28" s="1"/>
      <c r="V28" s="111" t="str">
        <f t="shared" si="2"/>
        <v/>
      </c>
      <c r="W28" s="13" t="s">
        <v>249</v>
      </c>
      <c r="X28" s="110" t="s">
        <v>98</v>
      </c>
      <c r="Y28" s="1"/>
      <c r="Z28" s="111" t="str">
        <f t="shared" si="5"/>
        <v/>
      </c>
      <c r="AA28" s="13" t="s">
        <v>250</v>
      </c>
      <c r="AB28" s="110" t="s">
        <v>98</v>
      </c>
      <c r="AC28" s="1"/>
      <c r="AD28" s="111" t="str">
        <f t="shared" si="3"/>
        <v/>
      </c>
      <c r="AE28" s="13" t="s">
        <v>251</v>
      </c>
      <c r="AF28" s="110" t="s">
        <v>98</v>
      </c>
      <c r="AG28" s="1"/>
      <c r="AH28" s="111" t="str">
        <f t="shared" si="4"/>
        <v/>
      </c>
      <c r="AI28" s="13" t="s">
        <v>252</v>
      </c>
      <c r="AJ28" s="113">
        <f t="shared" si="6"/>
        <v>0</v>
      </c>
      <c r="AK28" s="192" t="str">
        <f>ご契約内容!$C$2</f>
        <v>エースサイクル</v>
      </c>
    </row>
    <row r="29" spans="1:37" s="114" customFormat="1" ht="15" customHeight="1">
      <c r="A29" s="101" t="s">
        <v>279</v>
      </c>
      <c r="B29" s="102" t="s">
        <v>244</v>
      </c>
      <c r="C29" s="103" t="s">
        <v>274</v>
      </c>
      <c r="D29" s="104"/>
      <c r="E29" s="105" t="s">
        <v>275</v>
      </c>
      <c r="F29" s="106"/>
      <c r="G29" s="106"/>
      <c r="H29" s="104"/>
      <c r="I29" s="107">
        <v>58</v>
      </c>
      <c r="J29" s="108">
        <v>160000</v>
      </c>
      <c r="K29" s="109"/>
      <c r="L29" s="110" t="s">
        <v>77</v>
      </c>
      <c r="M29" s="1"/>
      <c r="N29" s="111" t="str">
        <f t="shared" si="0"/>
        <v/>
      </c>
      <c r="O29" s="13" t="s">
        <v>247</v>
      </c>
      <c r="P29" s="110" t="s">
        <v>77</v>
      </c>
      <c r="Q29" s="1"/>
      <c r="R29" s="111" t="str">
        <f t="shared" si="1"/>
        <v/>
      </c>
      <c r="S29" s="13" t="s">
        <v>248</v>
      </c>
      <c r="T29" s="110" t="s">
        <v>77</v>
      </c>
      <c r="U29" s="1"/>
      <c r="V29" s="111" t="str">
        <f t="shared" si="2"/>
        <v/>
      </c>
      <c r="W29" s="13" t="s">
        <v>249</v>
      </c>
      <c r="X29" s="110" t="s">
        <v>77</v>
      </c>
      <c r="Y29" s="1"/>
      <c r="Z29" s="111" t="str">
        <f t="shared" si="5"/>
        <v/>
      </c>
      <c r="AA29" s="13" t="s">
        <v>250</v>
      </c>
      <c r="AB29" s="110" t="s">
        <v>77</v>
      </c>
      <c r="AC29" s="1"/>
      <c r="AD29" s="111" t="str">
        <f t="shared" si="3"/>
        <v/>
      </c>
      <c r="AE29" s="13" t="s">
        <v>251</v>
      </c>
      <c r="AF29" s="110" t="s">
        <v>77</v>
      </c>
      <c r="AG29" s="1"/>
      <c r="AH29" s="111" t="str">
        <f t="shared" si="4"/>
        <v/>
      </c>
      <c r="AI29" s="13" t="s">
        <v>252</v>
      </c>
      <c r="AJ29" s="113">
        <f t="shared" si="6"/>
        <v>0</v>
      </c>
      <c r="AK29" s="192" t="str">
        <f>ご契約内容!$C$2</f>
        <v>エースサイクル</v>
      </c>
    </row>
    <row r="30" spans="1:37" s="114" customFormat="1" ht="15" customHeight="1">
      <c r="A30" s="101" t="s">
        <v>280</v>
      </c>
      <c r="B30" s="102" t="s">
        <v>244</v>
      </c>
      <c r="C30" s="103" t="s">
        <v>274</v>
      </c>
      <c r="D30" s="104"/>
      <c r="E30" s="105" t="s">
        <v>275</v>
      </c>
      <c r="F30" s="106"/>
      <c r="G30" s="106"/>
      <c r="H30" s="104"/>
      <c r="I30" s="107">
        <v>61</v>
      </c>
      <c r="J30" s="108">
        <v>160000</v>
      </c>
      <c r="K30" s="109"/>
      <c r="L30" s="110" t="s">
        <v>77</v>
      </c>
      <c r="M30" s="1"/>
      <c r="N30" s="111" t="str">
        <f t="shared" si="0"/>
        <v/>
      </c>
      <c r="O30" s="13" t="s">
        <v>247</v>
      </c>
      <c r="P30" s="110" t="s">
        <v>77</v>
      </c>
      <c r="Q30" s="1"/>
      <c r="R30" s="111" t="str">
        <f t="shared" si="1"/>
        <v/>
      </c>
      <c r="S30" s="13" t="s">
        <v>248</v>
      </c>
      <c r="T30" s="110" t="s">
        <v>77</v>
      </c>
      <c r="U30" s="1"/>
      <c r="V30" s="111" t="str">
        <f t="shared" si="2"/>
        <v/>
      </c>
      <c r="W30" s="13" t="s">
        <v>249</v>
      </c>
      <c r="X30" s="110" t="s">
        <v>77</v>
      </c>
      <c r="Y30" s="1"/>
      <c r="Z30" s="111" t="str">
        <f t="shared" si="5"/>
        <v/>
      </c>
      <c r="AA30" s="13" t="s">
        <v>250</v>
      </c>
      <c r="AB30" s="110" t="s">
        <v>77</v>
      </c>
      <c r="AC30" s="1"/>
      <c r="AD30" s="111" t="str">
        <f t="shared" si="3"/>
        <v/>
      </c>
      <c r="AE30" s="13" t="s">
        <v>251</v>
      </c>
      <c r="AF30" s="110" t="s">
        <v>77</v>
      </c>
      <c r="AG30" s="1"/>
      <c r="AH30" s="111" t="str">
        <f t="shared" si="4"/>
        <v/>
      </c>
      <c r="AI30" s="13" t="s">
        <v>252</v>
      </c>
      <c r="AJ30" s="113">
        <f t="shared" si="6"/>
        <v>0</v>
      </c>
      <c r="AK30" s="192" t="str">
        <f>ご契約内容!$C$2</f>
        <v>エースサイクル</v>
      </c>
    </row>
    <row r="31" spans="1:37" s="114" customFormat="1" ht="15" customHeight="1">
      <c r="A31" s="101" t="s">
        <v>281</v>
      </c>
      <c r="B31" s="102" t="s">
        <v>244</v>
      </c>
      <c r="C31" s="103" t="s">
        <v>274</v>
      </c>
      <c r="D31" s="104"/>
      <c r="E31" s="105" t="s">
        <v>282</v>
      </c>
      <c r="F31" s="106"/>
      <c r="G31" s="106"/>
      <c r="H31" s="104"/>
      <c r="I31" s="107">
        <v>49</v>
      </c>
      <c r="J31" s="108">
        <v>160000</v>
      </c>
      <c r="K31" s="109"/>
      <c r="L31" s="110" t="s">
        <v>98</v>
      </c>
      <c r="M31" s="1"/>
      <c r="N31" s="111" t="str">
        <f t="shared" si="0"/>
        <v/>
      </c>
      <c r="O31" s="13" t="s">
        <v>247</v>
      </c>
      <c r="P31" s="110" t="s">
        <v>98</v>
      </c>
      <c r="Q31" s="1"/>
      <c r="R31" s="111" t="str">
        <f t="shared" si="1"/>
        <v/>
      </c>
      <c r="S31" s="13" t="s">
        <v>248</v>
      </c>
      <c r="T31" s="110" t="s">
        <v>98</v>
      </c>
      <c r="U31" s="1"/>
      <c r="V31" s="111" t="str">
        <f t="shared" si="2"/>
        <v/>
      </c>
      <c r="W31" s="13" t="s">
        <v>249</v>
      </c>
      <c r="X31" s="110" t="s">
        <v>98</v>
      </c>
      <c r="Y31" s="1"/>
      <c r="Z31" s="111" t="str">
        <f t="shared" si="5"/>
        <v/>
      </c>
      <c r="AA31" s="13" t="s">
        <v>250</v>
      </c>
      <c r="AB31" s="110" t="s">
        <v>98</v>
      </c>
      <c r="AC31" s="1"/>
      <c r="AD31" s="111" t="str">
        <f t="shared" si="3"/>
        <v/>
      </c>
      <c r="AE31" s="13" t="s">
        <v>251</v>
      </c>
      <c r="AF31" s="110" t="s">
        <v>98</v>
      </c>
      <c r="AG31" s="1"/>
      <c r="AH31" s="111" t="str">
        <f t="shared" si="4"/>
        <v/>
      </c>
      <c r="AI31" s="13" t="s">
        <v>252</v>
      </c>
      <c r="AJ31" s="113">
        <f t="shared" si="6"/>
        <v>0</v>
      </c>
      <c r="AK31" s="192" t="str">
        <f>ご契約内容!$C$2</f>
        <v>エースサイクル</v>
      </c>
    </row>
    <row r="32" spans="1:37" s="114" customFormat="1" ht="15" customHeight="1">
      <c r="A32" s="101" t="s">
        <v>283</v>
      </c>
      <c r="B32" s="102" t="s">
        <v>244</v>
      </c>
      <c r="C32" s="103" t="s">
        <v>274</v>
      </c>
      <c r="D32" s="104"/>
      <c r="E32" s="105" t="s">
        <v>282</v>
      </c>
      <c r="F32" s="106"/>
      <c r="G32" s="106"/>
      <c r="H32" s="104"/>
      <c r="I32" s="107">
        <v>52</v>
      </c>
      <c r="J32" s="108">
        <v>160000</v>
      </c>
      <c r="K32" s="109"/>
      <c r="L32" s="110" t="s">
        <v>98</v>
      </c>
      <c r="M32" s="1"/>
      <c r="N32" s="111" t="str">
        <f t="shared" si="0"/>
        <v/>
      </c>
      <c r="O32" s="13" t="s">
        <v>247</v>
      </c>
      <c r="P32" s="110" t="s">
        <v>98</v>
      </c>
      <c r="Q32" s="1"/>
      <c r="R32" s="111" t="str">
        <f t="shared" si="1"/>
        <v/>
      </c>
      <c r="S32" s="13" t="s">
        <v>248</v>
      </c>
      <c r="T32" s="110" t="s">
        <v>98</v>
      </c>
      <c r="U32" s="1"/>
      <c r="V32" s="111" t="str">
        <f t="shared" si="2"/>
        <v/>
      </c>
      <c r="W32" s="13" t="s">
        <v>249</v>
      </c>
      <c r="X32" s="110" t="s">
        <v>98</v>
      </c>
      <c r="Y32" s="1"/>
      <c r="Z32" s="111" t="str">
        <f t="shared" si="5"/>
        <v/>
      </c>
      <c r="AA32" s="13" t="s">
        <v>250</v>
      </c>
      <c r="AB32" s="110" t="s">
        <v>98</v>
      </c>
      <c r="AC32" s="1"/>
      <c r="AD32" s="111" t="str">
        <f t="shared" si="3"/>
        <v/>
      </c>
      <c r="AE32" s="13" t="s">
        <v>251</v>
      </c>
      <c r="AF32" s="110" t="s">
        <v>98</v>
      </c>
      <c r="AG32" s="1"/>
      <c r="AH32" s="111" t="str">
        <f t="shared" si="4"/>
        <v/>
      </c>
      <c r="AI32" s="13" t="s">
        <v>252</v>
      </c>
      <c r="AJ32" s="113">
        <f t="shared" si="6"/>
        <v>0</v>
      </c>
      <c r="AK32" s="192" t="str">
        <f>ご契約内容!$C$2</f>
        <v>エースサイクル</v>
      </c>
    </row>
    <row r="33" spans="1:37" s="114" customFormat="1" ht="15" customHeight="1">
      <c r="A33" s="101" t="s">
        <v>284</v>
      </c>
      <c r="B33" s="102" t="s">
        <v>244</v>
      </c>
      <c r="C33" s="103" t="s">
        <v>274</v>
      </c>
      <c r="D33" s="104"/>
      <c r="E33" s="105" t="s">
        <v>282</v>
      </c>
      <c r="F33" s="106"/>
      <c r="G33" s="106"/>
      <c r="H33" s="104"/>
      <c r="I33" s="107">
        <v>54</v>
      </c>
      <c r="J33" s="108">
        <v>160000</v>
      </c>
      <c r="K33" s="109"/>
      <c r="L33" s="110" t="s">
        <v>98</v>
      </c>
      <c r="M33" s="1"/>
      <c r="N33" s="111" t="str">
        <f t="shared" si="0"/>
        <v/>
      </c>
      <c r="O33" s="13" t="s">
        <v>247</v>
      </c>
      <c r="P33" s="110" t="s">
        <v>98</v>
      </c>
      <c r="Q33" s="1"/>
      <c r="R33" s="111" t="str">
        <f t="shared" si="1"/>
        <v/>
      </c>
      <c r="S33" s="13" t="s">
        <v>248</v>
      </c>
      <c r="T33" s="110" t="s">
        <v>98</v>
      </c>
      <c r="U33" s="1"/>
      <c r="V33" s="111" t="str">
        <f t="shared" si="2"/>
        <v/>
      </c>
      <c r="W33" s="13" t="s">
        <v>249</v>
      </c>
      <c r="X33" s="110" t="s">
        <v>98</v>
      </c>
      <c r="Y33" s="1"/>
      <c r="Z33" s="111" t="str">
        <f t="shared" si="5"/>
        <v/>
      </c>
      <c r="AA33" s="13" t="s">
        <v>250</v>
      </c>
      <c r="AB33" s="110" t="s">
        <v>98</v>
      </c>
      <c r="AC33" s="1"/>
      <c r="AD33" s="111" t="str">
        <f t="shared" si="3"/>
        <v/>
      </c>
      <c r="AE33" s="13" t="s">
        <v>251</v>
      </c>
      <c r="AF33" s="110" t="s">
        <v>98</v>
      </c>
      <c r="AG33" s="1"/>
      <c r="AH33" s="111" t="str">
        <f t="shared" si="4"/>
        <v/>
      </c>
      <c r="AI33" s="13" t="s">
        <v>252</v>
      </c>
      <c r="AJ33" s="113">
        <f t="shared" si="6"/>
        <v>0</v>
      </c>
      <c r="AK33" s="192" t="str">
        <f>ご契約内容!$C$2</f>
        <v>エースサイクル</v>
      </c>
    </row>
    <row r="34" spans="1:37" s="114" customFormat="1" ht="15" customHeight="1">
      <c r="A34" s="101" t="s">
        <v>285</v>
      </c>
      <c r="B34" s="102" t="s">
        <v>244</v>
      </c>
      <c r="C34" s="103" t="s">
        <v>274</v>
      </c>
      <c r="D34" s="104"/>
      <c r="E34" s="105" t="s">
        <v>282</v>
      </c>
      <c r="F34" s="106"/>
      <c r="G34" s="106"/>
      <c r="H34" s="104"/>
      <c r="I34" s="107">
        <v>56</v>
      </c>
      <c r="J34" s="108">
        <v>160000</v>
      </c>
      <c r="K34" s="109"/>
      <c r="L34" s="110" t="s">
        <v>98</v>
      </c>
      <c r="M34" s="1"/>
      <c r="N34" s="111" t="str">
        <f t="shared" si="0"/>
        <v/>
      </c>
      <c r="O34" s="13" t="s">
        <v>247</v>
      </c>
      <c r="P34" s="110" t="s">
        <v>98</v>
      </c>
      <c r="Q34" s="1"/>
      <c r="R34" s="111" t="str">
        <f t="shared" si="1"/>
        <v/>
      </c>
      <c r="S34" s="13" t="s">
        <v>248</v>
      </c>
      <c r="T34" s="110" t="s">
        <v>98</v>
      </c>
      <c r="U34" s="1"/>
      <c r="V34" s="111" t="str">
        <f t="shared" si="2"/>
        <v/>
      </c>
      <c r="W34" s="13" t="s">
        <v>249</v>
      </c>
      <c r="X34" s="110" t="s">
        <v>98</v>
      </c>
      <c r="Y34" s="1"/>
      <c r="Z34" s="111" t="str">
        <f t="shared" si="5"/>
        <v/>
      </c>
      <c r="AA34" s="13" t="s">
        <v>250</v>
      </c>
      <c r="AB34" s="110" t="s">
        <v>98</v>
      </c>
      <c r="AC34" s="1"/>
      <c r="AD34" s="111" t="str">
        <f t="shared" si="3"/>
        <v/>
      </c>
      <c r="AE34" s="13" t="s">
        <v>251</v>
      </c>
      <c r="AF34" s="110" t="s">
        <v>98</v>
      </c>
      <c r="AG34" s="1"/>
      <c r="AH34" s="111" t="str">
        <f t="shared" si="4"/>
        <v/>
      </c>
      <c r="AI34" s="13" t="s">
        <v>252</v>
      </c>
      <c r="AJ34" s="113">
        <f t="shared" si="6"/>
        <v>0</v>
      </c>
      <c r="AK34" s="192" t="str">
        <f>ご契約内容!$C$2</f>
        <v>エースサイクル</v>
      </c>
    </row>
    <row r="35" spans="1:37" s="114" customFormat="1" ht="15" customHeight="1">
      <c r="A35" s="101" t="s">
        <v>286</v>
      </c>
      <c r="B35" s="102" t="s">
        <v>244</v>
      </c>
      <c r="C35" s="103" t="s">
        <v>274</v>
      </c>
      <c r="D35" s="104"/>
      <c r="E35" s="105" t="s">
        <v>282</v>
      </c>
      <c r="F35" s="106"/>
      <c r="G35" s="106"/>
      <c r="H35" s="104"/>
      <c r="I35" s="107">
        <v>58</v>
      </c>
      <c r="J35" s="108">
        <v>160000</v>
      </c>
      <c r="K35" s="109"/>
      <c r="L35" s="110" t="s">
        <v>98</v>
      </c>
      <c r="M35" s="1"/>
      <c r="N35" s="111" t="str">
        <f t="shared" si="0"/>
        <v/>
      </c>
      <c r="O35" s="13" t="s">
        <v>247</v>
      </c>
      <c r="P35" s="110" t="s">
        <v>98</v>
      </c>
      <c r="Q35" s="1"/>
      <c r="R35" s="111" t="str">
        <f t="shared" si="1"/>
        <v/>
      </c>
      <c r="S35" s="13" t="s">
        <v>248</v>
      </c>
      <c r="T35" s="110" t="s">
        <v>98</v>
      </c>
      <c r="U35" s="1"/>
      <c r="V35" s="111" t="str">
        <f t="shared" si="2"/>
        <v/>
      </c>
      <c r="W35" s="13" t="s">
        <v>249</v>
      </c>
      <c r="X35" s="110" t="s">
        <v>98</v>
      </c>
      <c r="Y35" s="1"/>
      <c r="Z35" s="111" t="str">
        <f t="shared" si="5"/>
        <v/>
      </c>
      <c r="AA35" s="13" t="s">
        <v>250</v>
      </c>
      <c r="AB35" s="110" t="s">
        <v>98</v>
      </c>
      <c r="AC35" s="1"/>
      <c r="AD35" s="111" t="str">
        <f t="shared" si="3"/>
        <v/>
      </c>
      <c r="AE35" s="13" t="s">
        <v>251</v>
      </c>
      <c r="AF35" s="110" t="s">
        <v>77</v>
      </c>
      <c r="AG35" s="1"/>
      <c r="AH35" s="111" t="str">
        <f t="shared" si="4"/>
        <v/>
      </c>
      <c r="AI35" s="13" t="s">
        <v>252</v>
      </c>
      <c r="AJ35" s="113">
        <f t="shared" si="6"/>
        <v>0</v>
      </c>
      <c r="AK35" s="192" t="str">
        <f>ご契約内容!$C$2</f>
        <v>エースサイクル</v>
      </c>
    </row>
    <row r="36" spans="1:37" s="114" customFormat="1" ht="15" customHeight="1">
      <c r="A36" s="101" t="s">
        <v>287</v>
      </c>
      <c r="B36" s="102" t="s">
        <v>244</v>
      </c>
      <c r="C36" s="103" t="s">
        <v>274</v>
      </c>
      <c r="D36" s="104"/>
      <c r="E36" s="105" t="s">
        <v>282</v>
      </c>
      <c r="F36" s="106"/>
      <c r="G36" s="106"/>
      <c r="H36" s="104"/>
      <c r="I36" s="107">
        <v>61</v>
      </c>
      <c r="J36" s="108">
        <v>160000</v>
      </c>
      <c r="K36" s="109"/>
      <c r="L36" s="110" t="s">
        <v>77</v>
      </c>
      <c r="M36" s="1"/>
      <c r="N36" s="111" t="str">
        <f t="shared" si="0"/>
        <v/>
      </c>
      <c r="O36" s="13" t="s">
        <v>247</v>
      </c>
      <c r="P36" s="110" t="s">
        <v>77</v>
      </c>
      <c r="Q36" s="1"/>
      <c r="R36" s="111" t="str">
        <f t="shared" si="1"/>
        <v/>
      </c>
      <c r="S36" s="13" t="s">
        <v>248</v>
      </c>
      <c r="T36" s="110" t="s">
        <v>77</v>
      </c>
      <c r="U36" s="1"/>
      <c r="V36" s="111" t="str">
        <f t="shared" si="2"/>
        <v/>
      </c>
      <c r="W36" s="13" t="s">
        <v>249</v>
      </c>
      <c r="X36" s="110" t="s">
        <v>77</v>
      </c>
      <c r="Y36" s="1"/>
      <c r="Z36" s="111" t="str">
        <f t="shared" si="5"/>
        <v/>
      </c>
      <c r="AA36" s="13" t="s">
        <v>250</v>
      </c>
      <c r="AB36" s="110" t="s">
        <v>77</v>
      </c>
      <c r="AC36" s="1"/>
      <c r="AD36" s="111" t="str">
        <f t="shared" si="3"/>
        <v/>
      </c>
      <c r="AE36" s="13" t="s">
        <v>251</v>
      </c>
      <c r="AF36" s="110" t="s">
        <v>77</v>
      </c>
      <c r="AG36" s="1"/>
      <c r="AH36" s="111" t="str">
        <f t="shared" si="4"/>
        <v/>
      </c>
      <c r="AI36" s="13" t="s">
        <v>252</v>
      </c>
      <c r="AJ36" s="113">
        <f t="shared" si="6"/>
        <v>0</v>
      </c>
      <c r="AK36" s="192" t="str">
        <f>ご契約内容!$C$2</f>
        <v>エースサイクル</v>
      </c>
    </row>
    <row r="37" spans="1:37" s="114" customFormat="1" ht="15" customHeight="1">
      <c r="A37" s="101" t="s">
        <v>288</v>
      </c>
      <c r="B37" s="102" t="s">
        <v>244</v>
      </c>
      <c r="C37" s="103" t="s">
        <v>289</v>
      </c>
      <c r="D37" s="104"/>
      <c r="E37" s="105" t="s">
        <v>290</v>
      </c>
      <c r="F37" s="106"/>
      <c r="G37" s="106"/>
      <c r="H37" s="104"/>
      <c r="I37" s="107">
        <v>49</v>
      </c>
      <c r="J37" s="108">
        <v>109000</v>
      </c>
      <c r="K37" s="109"/>
      <c r="L37" s="110" t="s">
        <v>98</v>
      </c>
      <c r="M37" s="1"/>
      <c r="N37" s="111" t="str">
        <f t="shared" si="0"/>
        <v/>
      </c>
      <c r="O37" s="13" t="s">
        <v>247</v>
      </c>
      <c r="P37" s="110" t="s">
        <v>98</v>
      </c>
      <c r="Q37" s="1"/>
      <c r="R37" s="111" t="str">
        <f t="shared" si="1"/>
        <v/>
      </c>
      <c r="S37" s="13" t="s">
        <v>248</v>
      </c>
      <c r="T37" s="110" t="s">
        <v>98</v>
      </c>
      <c r="U37" s="1"/>
      <c r="V37" s="111" t="str">
        <f t="shared" si="2"/>
        <v/>
      </c>
      <c r="W37" s="13" t="s">
        <v>249</v>
      </c>
      <c r="X37" s="110" t="s">
        <v>98</v>
      </c>
      <c r="Y37" s="1"/>
      <c r="Z37" s="111" t="str">
        <f t="shared" si="5"/>
        <v/>
      </c>
      <c r="AA37" s="13" t="s">
        <v>250</v>
      </c>
      <c r="AB37" s="110" t="s">
        <v>98</v>
      </c>
      <c r="AC37" s="1"/>
      <c r="AD37" s="111" t="str">
        <f t="shared" si="3"/>
        <v/>
      </c>
      <c r="AE37" s="13" t="s">
        <v>251</v>
      </c>
      <c r="AF37" s="110" t="s">
        <v>98</v>
      </c>
      <c r="AG37" s="1"/>
      <c r="AH37" s="111" t="str">
        <f t="shared" si="4"/>
        <v/>
      </c>
      <c r="AI37" s="13" t="s">
        <v>252</v>
      </c>
      <c r="AJ37" s="113">
        <f t="shared" si="6"/>
        <v>0</v>
      </c>
      <c r="AK37" s="192" t="str">
        <f>ご契約内容!$C$2</f>
        <v>エースサイクル</v>
      </c>
    </row>
    <row r="38" spans="1:37" s="114" customFormat="1" ht="15" customHeight="1">
      <c r="A38" s="101" t="s">
        <v>291</v>
      </c>
      <c r="B38" s="102" t="s">
        <v>244</v>
      </c>
      <c r="C38" s="103" t="s">
        <v>289</v>
      </c>
      <c r="D38" s="104"/>
      <c r="E38" s="105" t="s">
        <v>290</v>
      </c>
      <c r="F38" s="106"/>
      <c r="G38" s="106"/>
      <c r="H38" s="104"/>
      <c r="I38" s="107">
        <v>52</v>
      </c>
      <c r="J38" s="108">
        <v>109000</v>
      </c>
      <c r="K38" s="109"/>
      <c r="L38" s="110" t="s">
        <v>98</v>
      </c>
      <c r="M38" s="1"/>
      <c r="N38" s="111" t="str">
        <f t="shared" si="0"/>
        <v/>
      </c>
      <c r="O38" s="13" t="s">
        <v>247</v>
      </c>
      <c r="P38" s="110" t="s">
        <v>98</v>
      </c>
      <c r="Q38" s="1"/>
      <c r="R38" s="111" t="str">
        <f t="shared" si="1"/>
        <v/>
      </c>
      <c r="S38" s="13" t="s">
        <v>248</v>
      </c>
      <c r="T38" s="110" t="s">
        <v>98</v>
      </c>
      <c r="U38" s="1"/>
      <c r="V38" s="111" t="str">
        <f t="shared" si="2"/>
        <v/>
      </c>
      <c r="W38" s="13" t="s">
        <v>249</v>
      </c>
      <c r="X38" s="110" t="s">
        <v>98</v>
      </c>
      <c r="Y38" s="1"/>
      <c r="Z38" s="111" t="str">
        <f t="shared" si="5"/>
        <v/>
      </c>
      <c r="AA38" s="13" t="s">
        <v>250</v>
      </c>
      <c r="AB38" s="110" t="s">
        <v>98</v>
      </c>
      <c r="AC38" s="1"/>
      <c r="AD38" s="111" t="str">
        <f t="shared" si="3"/>
        <v/>
      </c>
      <c r="AE38" s="13" t="s">
        <v>251</v>
      </c>
      <c r="AF38" s="110" t="s">
        <v>98</v>
      </c>
      <c r="AG38" s="1"/>
      <c r="AH38" s="111" t="str">
        <f t="shared" si="4"/>
        <v/>
      </c>
      <c r="AI38" s="13" t="s">
        <v>252</v>
      </c>
      <c r="AJ38" s="113">
        <f t="shared" si="6"/>
        <v>0</v>
      </c>
      <c r="AK38" s="192" t="str">
        <f>ご契約内容!$C$2</f>
        <v>エースサイクル</v>
      </c>
    </row>
    <row r="39" spans="1:37" s="114" customFormat="1" ht="15" customHeight="1">
      <c r="A39" s="101" t="s">
        <v>292</v>
      </c>
      <c r="B39" s="102" t="s">
        <v>244</v>
      </c>
      <c r="C39" s="103" t="s">
        <v>289</v>
      </c>
      <c r="D39" s="104"/>
      <c r="E39" s="105" t="s">
        <v>290</v>
      </c>
      <c r="F39" s="106"/>
      <c r="G39" s="106"/>
      <c r="H39" s="104"/>
      <c r="I39" s="107">
        <v>54</v>
      </c>
      <c r="J39" s="108">
        <v>109000</v>
      </c>
      <c r="K39" s="109"/>
      <c r="L39" s="110" t="s">
        <v>98</v>
      </c>
      <c r="M39" s="1"/>
      <c r="N39" s="111" t="str">
        <f t="shared" si="0"/>
        <v/>
      </c>
      <c r="O39" s="13" t="s">
        <v>247</v>
      </c>
      <c r="P39" s="110" t="s">
        <v>98</v>
      </c>
      <c r="Q39" s="1"/>
      <c r="R39" s="111" t="str">
        <f t="shared" si="1"/>
        <v/>
      </c>
      <c r="S39" s="13" t="s">
        <v>248</v>
      </c>
      <c r="T39" s="110" t="s">
        <v>98</v>
      </c>
      <c r="U39" s="1"/>
      <c r="V39" s="111" t="str">
        <f t="shared" si="2"/>
        <v/>
      </c>
      <c r="W39" s="13" t="s">
        <v>249</v>
      </c>
      <c r="X39" s="110" t="s">
        <v>98</v>
      </c>
      <c r="Y39" s="1"/>
      <c r="Z39" s="111" t="str">
        <f t="shared" si="5"/>
        <v/>
      </c>
      <c r="AA39" s="13" t="s">
        <v>250</v>
      </c>
      <c r="AB39" s="110" t="s">
        <v>98</v>
      </c>
      <c r="AC39" s="1"/>
      <c r="AD39" s="111" t="str">
        <f t="shared" si="3"/>
        <v/>
      </c>
      <c r="AE39" s="13" t="s">
        <v>251</v>
      </c>
      <c r="AF39" s="110" t="s">
        <v>98</v>
      </c>
      <c r="AG39" s="1"/>
      <c r="AH39" s="111" t="str">
        <f t="shared" si="4"/>
        <v/>
      </c>
      <c r="AI39" s="13" t="s">
        <v>252</v>
      </c>
      <c r="AJ39" s="113">
        <f t="shared" si="6"/>
        <v>0</v>
      </c>
      <c r="AK39" s="192" t="str">
        <f>ご契約内容!$C$2</f>
        <v>エースサイクル</v>
      </c>
    </row>
    <row r="40" spans="1:37" s="114" customFormat="1" ht="15" customHeight="1">
      <c r="A40" s="101" t="s">
        <v>293</v>
      </c>
      <c r="B40" s="102" t="s">
        <v>244</v>
      </c>
      <c r="C40" s="103" t="s">
        <v>289</v>
      </c>
      <c r="D40" s="104"/>
      <c r="E40" s="105" t="s">
        <v>290</v>
      </c>
      <c r="F40" s="106"/>
      <c r="G40" s="106"/>
      <c r="H40" s="104"/>
      <c r="I40" s="107">
        <v>56</v>
      </c>
      <c r="J40" s="108">
        <v>109000</v>
      </c>
      <c r="K40" s="109"/>
      <c r="L40" s="110" t="s">
        <v>98</v>
      </c>
      <c r="M40" s="1"/>
      <c r="N40" s="111" t="str">
        <f t="shared" si="0"/>
        <v/>
      </c>
      <c r="O40" s="13" t="s">
        <v>247</v>
      </c>
      <c r="P40" s="110" t="s">
        <v>98</v>
      </c>
      <c r="Q40" s="1"/>
      <c r="R40" s="111" t="str">
        <f t="shared" si="1"/>
        <v/>
      </c>
      <c r="S40" s="13" t="s">
        <v>248</v>
      </c>
      <c r="T40" s="110" t="s">
        <v>98</v>
      </c>
      <c r="U40" s="1"/>
      <c r="V40" s="111" t="str">
        <f t="shared" si="2"/>
        <v/>
      </c>
      <c r="W40" s="13" t="s">
        <v>249</v>
      </c>
      <c r="X40" s="110" t="s">
        <v>98</v>
      </c>
      <c r="Y40" s="1"/>
      <c r="Z40" s="111" t="str">
        <f t="shared" si="5"/>
        <v/>
      </c>
      <c r="AA40" s="13" t="s">
        <v>250</v>
      </c>
      <c r="AB40" s="110" t="s">
        <v>98</v>
      </c>
      <c r="AC40" s="1"/>
      <c r="AD40" s="111" t="str">
        <f t="shared" si="3"/>
        <v/>
      </c>
      <c r="AE40" s="13" t="s">
        <v>251</v>
      </c>
      <c r="AF40" s="110" t="s">
        <v>98</v>
      </c>
      <c r="AG40" s="1"/>
      <c r="AH40" s="111" t="str">
        <f t="shared" si="4"/>
        <v/>
      </c>
      <c r="AI40" s="13" t="s">
        <v>252</v>
      </c>
      <c r="AJ40" s="113">
        <f t="shared" si="6"/>
        <v>0</v>
      </c>
      <c r="AK40" s="192" t="str">
        <f>ご契約内容!$C$2</f>
        <v>エースサイクル</v>
      </c>
    </row>
    <row r="41" spans="1:37" s="114" customFormat="1" ht="15" customHeight="1">
      <c r="A41" s="101" t="s">
        <v>294</v>
      </c>
      <c r="B41" s="102" t="s">
        <v>244</v>
      </c>
      <c r="C41" s="103" t="s">
        <v>289</v>
      </c>
      <c r="D41" s="104"/>
      <c r="E41" s="105" t="s">
        <v>290</v>
      </c>
      <c r="F41" s="106"/>
      <c r="G41" s="106"/>
      <c r="H41" s="104"/>
      <c r="I41" s="107">
        <v>58</v>
      </c>
      <c r="J41" s="108">
        <v>109000</v>
      </c>
      <c r="K41" s="109"/>
      <c r="L41" s="110" t="s">
        <v>77</v>
      </c>
      <c r="M41" s="1"/>
      <c r="N41" s="111" t="str">
        <f t="shared" si="0"/>
        <v/>
      </c>
      <c r="O41" s="13" t="s">
        <v>247</v>
      </c>
      <c r="P41" s="110" t="s">
        <v>77</v>
      </c>
      <c r="Q41" s="1"/>
      <c r="R41" s="111" t="str">
        <f t="shared" si="1"/>
        <v/>
      </c>
      <c r="S41" s="13" t="s">
        <v>248</v>
      </c>
      <c r="T41" s="110" t="s">
        <v>77</v>
      </c>
      <c r="U41" s="1"/>
      <c r="V41" s="111" t="str">
        <f t="shared" si="2"/>
        <v/>
      </c>
      <c r="W41" s="13" t="s">
        <v>249</v>
      </c>
      <c r="X41" s="110" t="s">
        <v>77</v>
      </c>
      <c r="Y41" s="1"/>
      <c r="Z41" s="111" t="str">
        <f t="shared" si="5"/>
        <v/>
      </c>
      <c r="AA41" s="13" t="s">
        <v>250</v>
      </c>
      <c r="AB41" s="110" t="s">
        <v>77</v>
      </c>
      <c r="AC41" s="1"/>
      <c r="AD41" s="111" t="str">
        <f t="shared" si="3"/>
        <v/>
      </c>
      <c r="AE41" s="13" t="s">
        <v>251</v>
      </c>
      <c r="AF41" s="110" t="s">
        <v>77</v>
      </c>
      <c r="AG41" s="1"/>
      <c r="AH41" s="111" t="str">
        <f t="shared" si="4"/>
        <v/>
      </c>
      <c r="AI41" s="13" t="s">
        <v>252</v>
      </c>
      <c r="AJ41" s="113">
        <f t="shared" si="6"/>
        <v>0</v>
      </c>
      <c r="AK41" s="192" t="str">
        <f>ご契約内容!$C$2</f>
        <v>エースサイクル</v>
      </c>
    </row>
    <row r="42" spans="1:37" s="114" customFormat="1" ht="15" customHeight="1">
      <c r="A42" s="101" t="s">
        <v>295</v>
      </c>
      <c r="B42" s="102" t="s">
        <v>244</v>
      </c>
      <c r="C42" s="103" t="s">
        <v>289</v>
      </c>
      <c r="D42" s="104"/>
      <c r="E42" s="105" t="s">
        <v>290</v>
      </c>
      <c r="F42" s="106"/>
      <c r="G42" s="106"/>
      <c r="H42" s="104"/>
      <c r="I42" s="107">
        <v>61</v>
      </c>
      <c r="J42" s="108">
        <v>109000</v>
      </c>
      <c r="K42" s="109"/>
      <c r="L42" s="110" t="s">
        <v>77</v>
      </c>
      <c r="M42" s="1"/>
      <c r="N42" s="111" t="str">
        <f t="shared" si="0"/>
        <v/>
      </c>
      <c r="O42" s="13" t="s">
        <v>247</v>
      </c>
      <c r="P42" s="110" t="s">
        <v>77</v>
      </c>
      <c r="Q42" s="1"/>
      <c r="R42" s="111" t="str">
        <f t="shared" si="1"/>
        <v/>
      </c>
      <c r="S42" s="13" t="s">
        <v>248</v>
      </c>
      <c r="T42" s="110" t="s">
        <v>77</v>
      </c>
      <c r="U42" s="1"/>
      <c r="V42" s="111" t="str">
        <f t="shared" si="2"/>
        <v/>
      </c>
      <c r="W42" s="13" t="s">
        <v>249</v>
      </c>
      <c r="X42" s="110" t="s">
        <v>77</v>
      </c>
      <c r="Y42" s="1"/>
      <c r="Z42" s="111" t="str">
        <f t="shared" si="5"/>
        <v/>
      </c>
      <c r="AA42" s="13" t="s">
        <v>250</v>
      </c>
      <c r="AB42" s="110" t="s">
        <v>77</v>
      </c>
      <c r="AC42" s="1"/>
      <c r="AD42" s="111" t="str">
        <f t="shared" si="3"/>
        <v/>
      </c>
      <c r="AE42" s="13" t="s">
        <v>251</v>
      </c>
      <c r="AF42" s="110" t="s">
        <v>77</v>
      </c>
      <c r="AG42" s="1"/>
      <c r="AH42" s="111" t="str">
        <f t="shared" si="4"/>
        <v/>
      </c>
      <c r="AI42" s="13" t="s">
        <v>252</v>
      </c>
      <c r="AJ42" s="113">
        <f t="shared" si="6"/>
        <v>0</v>
      </c>
      <c r="AK42" s="192" t="str">
        <f>ご契約内容!$C$2</f>
        <v>エースサイクル</v>
      </c>
    </row>
    <row r="43" spans="1:37" s="114" customFormat="1" ht="15" customHeight="1">
      <c r="A43" s="101" t="s">
        <v>296</v>
      </c>
      <c r="B43" s="102" t="s">
        <v>244</v>
      </c>
      <c r="C43" s="103" t="s">
        <v>289</v>
      </c>
      <c r="D43" s="104"/>
      <c r="E43" s="105" t="s">
        <v>297</v>
      </c>
      <c r="F43" s="106"/>
      <c r="G43" s="106"/>
      <c r="H43" s="104"/>
      <c r="I43" s="107">
        <v>49</v>
      </c>
      <c r="J43" s="108">
        <v>109000</v>
      </c>
      <c r="K43" s="109"/>
      <c r="L43" s="110" t="s">
        <v>98</v>
      </c>
      <c r="M43" s="1"/>
      <c r="N43" s="111" t="str">
        <f t="shared" si="0"/>
        <v/>
      </c>
      <c r="O43" s="13" t="s">
        <v>247</v>
      </c>
      <c r="P43" s="110" t="s">
        <v>98</v>
      </c>
      <c r="Q43" s="1"/>
      <c r="R43" s="111" t="str">
        <f t="shared" si="1"/>
        <v/>
      </c>
      <c r="S43" s="13" t="s">
        <v>248</v>
      </c>
      <c r="T43" s="110" t="s">
        <v>98</v>
      </c>
      <c r="U43" s="1"/>
      <c r="V43" s="111" t="str">
        <f t="shared" si="2"/>
        <v/>
      </c>
      <c r="W43" s="13" t="s">
        <v>249</v>
      </c>
      <c r="X43" s="110" t="s">
        <v>98</v>
      </c>
      <c r="Y43" s="1"/>
      <c r="Z43" s="111" t="str">
        <f t="shared" si="5"/>
        <v/>
      </c>
      <c r="AA43" s="13" t="s">
        <v>250</v>
      </c>
      <c r="AB43" s="110" t="s">
        <v>98</v>
      </c>
      <c r="AC43" s="1"/>
      <c r="AD43" s="111" t="str">
        <f t="shared" si="3"/>
        <v/>
      </c>
      <c r="AE43" s="13" t="s">
        <v>251</v>
      </c>
      <c r="AF43" s="110" t="s">
        <v>98</v>
      </c>
      <c r="AG43" s="1"/>
      <c r="AH43" s="111" t="str">
        <f t="shared" si="4"/>
        <v/>
      </c>
      <c r="AI43" s="13" t="s">
        <v>252</v>
      </c>
      <c r="AJ43" s="113">
        <f t="shared" si="6"/>
        <v>0</v>
      </c>
      <c r="AK43" s="192" t="str">
        <f>ご契約内容!$C$2</f>
        <v>エースサイクル</v>
      </c>
    </row>
    <row r="44" spans="1:37" s="114" customFormat="1" ht="15" customHeight="1">
      <c r="A44" s="101" t="s">
        <v>298</v>
      </c>
      <c r="B44" s="102" t="s">
        <v>244</v>
      </c>
      <c r="C44" s="103" t="s">
        <v>289</v>
      </c>
      <c r="D44" s="104"/>
      <c r="E44" s="105" t="s">
        <v>297</v>
      </c>
      <c r="F44" s="106"/>
      <c r="G44" s="106"/>
      <c r="H44" s="104"/>
      <c r="I44" s="107">
        <v>52</v>
      </c>
      <c r="J44" s="108">
        <v>109000</v>
      </c>
      <c r="K44" s="109"/>
      <c r="L44" s="110" t="s">
        <v>98</v>
      </c>
      <c r="M44" s="1"/>
      <c r="N44" s="111" t="str">
        <f t="shared" si="0"/>
        <v/>
      </c>
      <c r="O44" s="13" t="s">
        <v>247</v>
      </c>
      <c r="P44" s="110" t="s">
        <v>98</v>
      </c>
      <c r="Q44" s="1"/>
      <c r="R44" s="111" t="str">
        <f t="shared" si="1"/>
        <v/>
      </c>
      <c r="S44" s="13" t="s">
        <v>248</v>
      </c>
      <c r="T44" s="110" t="s">
        <v>98</v>
      </c>
      <c r="U44" s="1"/>
      <c r="V44" s="111" t="str">
        <f t="shared" si="2"/>
        <v/>
      </c>
      <c r="W44" s="13" t="s">
        <v>249</v>
      </c>
      <c r="X44" s="110" t="s">
        <v>98</v>
      </c>
      <c r="Y44" s="1"/>
      <c r="Z44" s="111" t="str">
        <f t="shared" si="5"/>
        <v/>
      </c>
      <c r="AA44" s="13" t="s">
        <v>250</v>
      </c>
      <c r="AB44" s="110" t="s">
        <v>98</v>
      </c>
      <c r="AC44" s="1"/>
      <c r="AD44" s="111" t="str">
        <f t="shared" si="3"/>
        <v/>
      </c>
      <c r="AE44" s="13" t="s">
        <v>251</v>
      </c>
      <c r="AF44" s="110" t="s">
        <v>98</v>
      </c>
      <c r="AG44" s="1"/>
      <c r="AH44" s="111" t="str">
        <f t="shared" si="4"/>
        <v/>
      </c>
      <c r="AI44" s="13" t="s">
        <v>252</v>
      </c>
      <c r="AJ44" s="113">
        <f t="shared" si="6"/>
        <v>0</v>
      </c>
      <c r="AK44" s="192" t="str">
        <f>ご契約内容!$C$2</f>
        <v>エースサイクル</v>
      </c>
    </row>
    <row r="45" spans="1:37" s="114" customFormat="1" ht="15" customHeight="1">
      <c r="A45" s="101" t="s">
        <v>299</v>
      </c>
      <c r="B45" s="102" t="s">
        <v>244</v>
      </c>
      <c r="C45" s="103" t="s">
        <v>289</v>
      </c>
      <c r="D45" s="104"/>
      <c r="E45" s="105" t="s">
        <v>297</v>
      </c>
      <c r="F45" s="106"/>
      <c r="G45" s="106"/>
      <c r="H45" s="104"/>
      <c r="I45" s="107">
        <v>54</v>
      </c>
      <c r="J45" s="108">
        <v>109000</v>
      </c>
      <c r="K45" s="109"/>
      <c r="L45" s="110" t="s">
        <v>98</v>
      </c>
      <c r="M45" s="1"/>
      <c r="N45" s="111" t="str">
        <f t="shared" si="0"/>
        <v/>
      </c>
      <c r="O45" s="13" t="s">
        <v>247</v>
      </c>
      <c r="P45" s="110" t="s">
        <v>98</v>
      </c>
      <c r="Q45" s="1"/>
      <c r="R45" s="111" t="str">
        <f t="shared" si="1"/>
        <v/>
      </c>
      <c r="S45" s="13" t="s">
        <v>248</v>
      </c>
      <c r="T45" s="110" t="s">
        <v>98</v>
      </c>
      <c r="U45" s="1"/>
      <c r="V45" s="111" t="str">
        <f t="shared" si="2"/>
        <v/>
      </c>
      <c r="W45" s="13" t="s">
        <v>249</v>
      </c>
      <c r="X45" s="110" t="s">
        <v>98</v>
      </c>
      <c r="Y45" s="1"/>
      <c r="Z45" s="111" t="str">
        <f t="shared" si="5"/>
        <v/>
      </c>
      <c r="AA45" s="13" t="s">
        <v>250</v>
      </c>
      <c r="AB45" s="110" t="s">
        <v>98</v>
      </c>
      <c r="AC45" s="1"/>
      <c r="AD45" s="111" t="str">
        <f t="shared" si="3"/>
        <v/>
      </c>
      <c r="AE45" s="13" t="s">
        <v>251</v>
      </c>
      <c r="AF45" s="110" t="s">
        <v>98</v>
      </c>
      <c r="AG45" s="1"/>
      <c r="AH45" s="111" t="str">
        <f t="shared" si="4"/>
        <v/>
      </c>
      <c r="AI45" s="13" t="s">
        <v>252</v>
      </c>
      <c r="AJ45" s="113">
        <f t="shared" si="6"/>
        <v>0</v>
      </c>
      <c r="AK45" s="192" t="str">
        <f>ご契約内容!$C$2</f>
        <v>エースサイクル</v>
      </c>
    </row>
    <row r="46" spans="1:37" s="114" customFormat="1" ht="15" customHeight="1">
      <c r="A46" s="101" t="s">
        <v>300</v>
      </c>
      <c r="B46" s="102" t="s">
        <v>244</v>
      </c>
      <c r="C46" s="103" t="s">
        <v>289</v>
      </c>
      <c r="D46" s="104"/>
      <c r="E46" s="105" t="s">
        <v>297</v>
      </c>
      <c r="F46" s="106"/>
      <c r="G46" s="106"/>
      <c r="H46" s="104"/>
      <c r="I46" s="107">
        <v>56</v>
      </c>
      <c r="J46" s="108">
        <v>109000</v>
      </c>
      <c r="K46" s="109"/>
      <c r="L46" s="110" t="s">
        <v>98</v>
      </c>
      <c r="M46" s="1"/>
      <c r="N46" s="111" t="str">
        <f t="shared" si="0"/>
        <v/>
      </c>
      <c r="O46" s="13" t="s">
        <v>247</v>
      </c>
      <c r="P46" s="110" t="s">
        <v>98</v>
      </c>
      <c r="Q46" s="1"/>
      <c r="R46" s="111" t="str">
        <f t="shared" si="1"/>
        <v/>
      </c>
      <c r="S46" s="13" t="s">
        <v>248</v>
      </c>
      <c r="T46" s="110" t="s">
        <v>98</v>
      </c>
      <c r="U46" s="1"/>
      <c r="V46" s="111" t="str">
        <f t="shared" si="2"/>
        <v/>
      </c>
      <c r="W46" s="13" t="s">
        <v>249</v>
      </c>
      <c r="X46" s="110" t="s">
        <v>98</v>
      </c>
      <c r="Y46" s="1"/>
      <c r="Z46" s="111" t="str">
        <f t="shared" si="5"/>
        <v/>
      </c>
      <c r="AA46" s="13" t="s">
        <v>250</v>
      </c>
      <c r="AB46" s="110" t="s">
        <v>98</v>
      </c>
      <c r="AC46" s="1"/>
      <c r="AD46" s="111" t="str">
        <f t="shared" si="3"/>
        <v/>
      </c>
      <c r="AE46" s="13" t="s">
        <v>251</v>
      </c>
      <c r="AF46" s="110" t="s">
        <v>98</v>
      </c>
      <c r="AG46" s="1"/>
      <c r="AH46" s="111" t="str">
        <f t="shared" si="4"/>
        <v/>
      </c>
      <c r="AI46" s="13" t="s">
        <v>252</v>
      </c>
      <c r="AJ46" s="113">
        <f t="shared" si="6"/>
        <v>0</v>
      </c>
      <c r="AK46" s="192" t="str">
        <f>ご契約内容!$C$2</f>
        <v>エースサイクル</v>
      </c>
    </row>
    <row r="47" spans="1:37" ht="15" customHeight="1">
      <c r="A47" s="101" t="s">
        <v>301</v>
      </c>
      <c r="B47" s="102" t="s">
        <v>244</v>
      </c>
      <c r="C47" s="103" t="s">
        <v>289</v>
      </c>
      <c r="D47" s="104"/>
      <c r="E47" s="105" t="s">
        <v>297</v>
      </c>
      <c r="F47" s="106"/>
      <c r="G47" s="106"/>
      <c r="H47" s="104"/>
      <c r="I47" s="107">
        <v>58</v>
      </c>
      <c r="J47" s="108">
        <v>109000</v>
      </c>
      <c r="K47" s="109"/>
      <c r="L47" s="110" t="s">
        <v>98</v>
      </c>
      <c r="M47" s="1"/>
      <c r="N47" s="111" t="str">
        <f t="shared" si="0"/>
        <v/>
      </c>
      <c r="O47" s="13" t="s">
        <v>247</v>
      </c>
      <c r="P47" s="110" t="s">
        <v>98</v>
      </c>
      <c r="Q47" s="1"/>
      <c r="R47" s="111" t="str">
        <f t="shared" si="1"/>
        <v/>
      </c>
      <c r="S47" s="13" t="s">
        <v>248</v>
      </c>
      <c r="T47" s="110" t="s">
        <v>98</v>
      </c>
      <c r="U47" s="1"/>
      <c r="V47" s="111" t="str">
        <f t="shared" si="2"/>
        <v/>
      </c>
      <c r="W47" s="13" t="s">
        <v>249</v>
      </c>
      <c r="X47" s="110" t="s">
        <v>98</v>
      </c>
      <c r="Y47" s="1"/>
      <c r="Z47" s="111" t="str">
        <f t="shared" si="5"/>
        <v/>
      </c>
      <c r="AA47" s="13" t="s">
        <v>250</v>
      </c>
      <c r="AB47" s="110" t="s">
        <v>98</v>
      </c>
      <c r="AC47" s="1"/>
      <c r="AD47" s="111" t="str">
        <f t="shared" si="3"/>
        <v/>
      </c>
      <c r="AE47" s="13" t="s">
        <v>251</v>
      </c>
      <c r="AF47" s="110" t="s">
        <v>98</v>
      </c>
      <c r="AG47" s="1"/>
      <c r="AH47" s="111" t="str">
        <f t="shared" si="4"/>
        <v/>
      </c>
      <c r="AI47" s="13" t="s">
        <v>252</v>
      </c>
      <c r="AJ47" s="113">
        <f t="shared" si="6"/>
        <v>0</v>
      </c>
      <c r="AK47" s="192" t="str">
        <f>ご契約内容!$C$2</f>
        <v>エースサイクル</v>
      </c>
    </row>
    <row r="48" spans="1:37" ht="15" customHeight="1">
      <c r="A48" s="101" t="s">
        <v>302</v>
      </c>
      <c r="B48" s="102" t="s">
        <v>244</v>
      </c>
      <c r="C48" s="103" t="s">
        <v>289</v>
      </c>
      <c r="D48" s="104"/>
      <c r="E48" s="105" t="s">
        <v>297</v>
      </c>
      <c r="F48" s="106"/>
      <c r="G48" s="106"/>
      <c r="H48" s="104"/>
      <c r="I48" s="107">
        <v>61</v>
      </c>
      <c r="J48" s="108">
        <v>109000</v>
      </c>
      <c r="K48" s="109"/>
      <c r="L48" s="110" t="s">
        <v>77</v>
      </c>
      <c r="M48" s="1"/>
      <c r="N48" s="111" t="str">
        <f t="shared" si="0"/>
        <v/>
      </c>
      <c r="O48" s="13" t="s">
        <v>247</v>
      </c>
      <c r="P48" s="110" t="s">
        <v>77</v>
      </c>
      <c r="Q48" s="1"/>
      <c r="R48" s="111" t="str">
        <f t="shared" si="1"/>
        <v/>
      </c>
      <c r="S48" s="13" t="s">
        <v>248</v>
      </c>
      <c r="T48" s="110" t="s">
        <v>77</v>
      </c>
      <c r="U48" s="1"/>
      <c r="V48" s="111" t="str">
        <f t="shared" si="2"/>
        <v/>
      </c>
      <c r="W48" s="13" t="s">
        <v>249</v>
      </c>
      <c r="X48" s="110" t="s">
        <v>77</v>
      </c>
      <c r="Y48" s="1"/>
      <c r="Z48" s="111" t="str">
        <f t="shared" si="5"/>
        <v/>
      </c>
      <c r="AA48" s="13" t="s">
        <v>250</v>
      </c>
      <c r="AB48" s="110" t="s">
        <v>77</v>
      </c>
      <c r="AC48" s="1"/>
      <c r="AD48" s="111" t="str">
        <f t="shared" si="3"/>
        <v/>
      </c>
      <c r="AE48" s="13" t="s">
        <v>251</v>
      </c>
      <c r="AF48" s="110" t="s">
        <v>77</v>
      </c>
      <c r="AG48" s="1"/>
      <c r="AH48" s="111" t="str">
        <f t="shared" si="4"/>
        <v/>
      </c>
      <c r="AI48" s="13" t="s">
        <v>252</v>
      </c>
      <c r="AJ48" s="113">
        <f t="shared" si="6"/>
        <v>0</v>
      </c>
      <c r="AK48" s="192" t="str">
        <f>ご契約内容!$C$2</f>
        <v>エースサイクル</v>
      </c>
    </row>
    <row r="49" spans="1:37" ht="15" customHeight="1">
      <c r="A49" s="101" t="s">
        <v>303</v>
      </c>
      <c r="B49" s="102" t="s">
        <v>244</v>
      </c>
      <c r="C49" s="103" t="s">
        <v>304</v>
      </c>
      <c r="D49" s="104"/>
      <c r="E49" s="105" t="s">
        <v>305</v>
      </c>
      <c r="F49" s="106"/>
      <c r="G49" s="106"/>
      <c r="H49" s="104"/>
      <c r="I49" s="107">
        <v>44</v>
      </c>
      <c r="J49" s="108">
        <v>90000</v>
      </c>
      <c r="K49" s="109"/>
      <c r="L49" s="110" t="s">
        <v>98</v>
      </c>
      <c r="M49" s="1"/>
      <c r="N49" s="111" t="str">
        <f t="shared" si="0"/>
        <v/>
      </c>
      <c r="O49" s="13" t="s">
        <v>247</v>
      </c>
      <c r="P49" s="110" t="s">
        <v>98</v>
      </c>
      <c r="Q49" s="1"/>
      <c r="R49" s="111" t="str">
        <f t="shared" si="1"/>
        <v/>
      </c>
      <c r="S49" s="13" t="s">
        <v>248</v>
      </c>
      <c r="T49" s="110" t="s">
        <v>77</v>
      </c>
      <c r="U49" s="1"/>
      <c r="V49" s="111" t="str">
        <f t="shared" si="2"/>
        <v/>
      </c>
      <c r="W49" s="13" t="s">
        <v>249</v>
      </c>
      <c r="X49" s="110" t="s">
        <v>77</v>
      </c>
      <c r="Y49" s="1"/>
      <c r="Z49" s="111" t="str">
        <f t="shared" si="5"/>
        <v/>
      </c>
      <c r="AA49" s="13" t="s">
        <v>250</v>
      </c>
      <c r="AB49" s="110" t="s">
        <v>77</v>
      </c>
      <c r="AC49" s="1"/>
      <c r="AD49" s="111" t="str">
        <f t="shared" si="3"/>
        <v/>
      </c>
      <c r="AE49" s="13" t="s">
        <v>251</v>
      </c>
      <c r="AF49" s="110" t="s">
        <v>77</v>
      </c>
      <c r="AG49" s="1"/>
      <c r="AH49" s="111" t="str">
        <f t="shared" si="4"/>
        <v/>
      </c>
      <c r="AI49" s="13" t="s">
        <v>252</v>
      </c>
      <c r="AJ49" s="113">
        <f t="shared" si="6"/>
        <v>0</v>
      </c>
      <c r="AK49" s="192" t="str">
        <f>ご契約内容!$C$2</f>
        <v>エースサイクル</v>
      </c>
    </row>
    <row r="50" spans="1:37" ht="15" customHeight="1">
      <c r="A50" s="101" t="s">
        <v>306</v>
      </c>
      <c r="B50" s="102" t="s">
        <v>74</v>
      </c>
      <c r="C50" s="103" t="s">
        <v>307</v>
      </c>
      <c r="D50" s="104"/>
      <c r="E50" s="105" t="s">
        <v>308</v>
      </c>
      <c r="F50" s="106"/>
      <c r="G50" s="106"/>
      <c r="H50" s="104"/>
      <c r="I50" s="107">
        <v>46</v>
      </c>
      <c r="J50" s="108">
        <v>380000</v>
      </c>
      <c r="K50" s="109"/>
      <c r="L50" s="110" t="s">
        <v>77</v>
      </c>
      <c r="M50" s="1"/>
      <c r="N50" s="111" t="str">
        <f t="shared" si="0"/>
        <v/>
      </c>
      <c r="O50" s="13" t="s">
        <v>247</v>
      </c>
      <c r="P50" s="110" t="s">
        <v>77</v>
      </c>
      <c r="Q50" s="1"/>
      <c r="R50" s="111" t="str">
        <f t="shared" si="1"/>
        <v/>
      </c>
      <c r="S50" s="13" t="s">
        <v>248</v>
      </c>
      <c r="T50" s="110" t="s">
        <v>77</v>
      </c>
      <c r="U50" s="1"/>
      <c r="V50" s="111" t="str">
        <f t="shared" si="2"/>
        <v/>
      </c>
      <c r="W50" s="13" t="s">
        <v>249</v>
      </c>
      <c r="X50" s="110" t="s">
        <v>77</v>
      </c>
      <c r="Y50" s="1"/>
      <c r="Z50" s="111" t="str">
        <f t="shared" si="5"/>
        <v/>
      </c>
      <c r="AA50" s="13" t="s">
        <v>250</v>
      </c>
      <c r="AB50" s="110" t="s">
        <v>148</v>
      </c>
      <c r="AC50" s="115"/>
      <c r="AD50" s="116" t="str">
        <f t="shared" si="3"/>
        <v/>
      </c>
      <c r="AE50" s="117" t="s">
        <v>251</v>
      </c>
      <c r="AF50" s="110" t="s">
        <v>148</v>
      </c>
      <c r="AG50" s="115"/>
      <c r="AH50" s="116" t="str">
        <f t="shared" si="4"/>
        <v/>
      </c>
      <c r="AI50" s="117" t="s">
        <v>252</v>
      </c>
      <c r="AJ50" s="113">
        <f t="shared" si="6"/>
        <v>0</v>
      </c>
      <c r="AK50" s="192" t="str">
        <f>ご契約内容!$C$2</f>
        <v>エースサイクル</v>
      </c>
    </row>
    <row r="51" spans="1:37" ht="15" customHeight="1">
      <c r="A51" s="101" t="s">
        <v>309</v>
      </c>
      <c r="B51" s="102" t="s">
        <v>74</v>
      </c>
      <c r="C51" s="103" t="s">
        <v>307</v>
      </c>
      <c r="D51" s="104"/>
      <c r="E51" s="105" t="s">
        <v>308</v>
      </c>
      <c r="F51" s="106"/>
      <c r="G51" s="106"/>
      <c r="H51" s="104"/>
      <c r="I51" s="107">
        <v>49</v>
      </c>
      <c r="J51" s="108">
        <v>380000</v>
      </c>
      <c r="K51" s="109"/>
      <c r="L51" s="110" t="s">
        <v>77</v>
      </c>
      <c r="M51" s="1"/>
      <c r="N51" s="111" t="str">
        <f t="shared" si="0"/>
        <v/>
      </c>
      <c r="O51" s="13" t="s">
        <v>247</v>
      </c>
      <c r="P51" s="110" t="s">
        <v>77</v>
      </c>
      <c r="Q51" s="1"/>
      <c r="R51" s="111" t="str">
        <f t="shared" si="1"/>
        <v/>
      </c>
      <c r="S51" s="13" t="s">
        <v>248</v>
      </c>
      <c r="T51" s="110" t="s">
        <v>148</v>
      </c>
      <c r="U51" s="115"/>
      <c r="V51" s="116" t="str">
        <f t="shared" si="2"/>
        <v/>
      </c>
      <c r="W51" s="117" t="s">
        <v>249</v>
      </c>
      <c r="X51" s="110" t="s">
        <v>148</v>
      </c>
      <c r="Y51" s="115"/>
      <c r="Z51" s="116" t="str">
        <f t="shared" si="5"/>
        <v/>
      </c>
      <c r="AA51" s="117" t="s">
        <v>250</v>
      </c>
      <c r="AB51" s="110" t="s">
        <v>148</v>
      </c>
      <c r="AC51" s="115"/>
      <c r="AD51" s="116" t="str">
        <f t="shared" si="3"/>
        <v/>
      </c>
      <c r="AE51" s="117" t="s">
        <v>251</v>
      </c>
      <c r="AF51" s="110" t="s">
        <v>148</v>
      </c>
      <c r="AG51" s="115"/>
      <c r="AH51" s="116" t="str">
        <f t="shared" si="4"/>
        <v/>
      </c>
      <c r="AI51" s="117" t="s">
        <v>252</v>
      </c>
      <c r="AJ51" s="113">
        <f t="shared" si="6"/>
        <v>0</v>
      </c>
      <c r="AK51" s="192" t="str">
        <f>ご契約内容!$C$2</f>
        <v>エースサイクル</v>
      </c>
    </row>
    <row r="52" spans="1:37" ht="15" customHeight="1">
      <c r="A52" s="101" t="s">
        <v>310</v>
      </c>
      <c r="B52" s="102" t="s">
        <v>74</v>
      </c>
      <c r="C52" s="103" t="s">
        <v>307</v>
      </c>
      <c r="D52" s="104"/>
      <c r="E52" s="105" t="s">
        <v>308</v>
      </c>
      <c r="F52" s="106"/>
      <c r="G52" s="106"/>
      <c r="H52" s="104"/>
      <c r="I52" s="107">
        <v>52</v>
      </c>
      <c r="J52" s="108">
        <v>380000</v>
      </c>
      <c r="K52" s="109"/>
      <c r="L52" s="110" t="s">
        <v>77</v>
      </c>
      <c r="M52" s="1"/>
      <c r="N52" s="111" t="str">
        <f t="shared" si="0"/>
        <v/>
      </c>
      <c r="O52" s="13" t="s">
        <v>247</v>
      </c>
      <c r="P52" s="110" t="s">
        <v>77</v>
      </c>
      <c r="Q52" s="1"/>
      <c r="R52" s="111" t="str">
        <f t="shared" si="1"/>
        <v/>
      </c>
      <c r="S52" s="13" t="s">
        <v>248</v>
      </c>
      <c r="T52" s="110" t="s">
        <v>77</v>
      </c>
      <c r="U52" s="1"/>
      <c r="V52" s="111" t="str">
        <f t="shared" si="2"/>
        <v/>
      </c>
      <c r="W52" s="13" t="s">
        <v>249</v>
      </c>
      <c r="X52" s="110" t="s">
        <v>77</v>
      </c>
      <c r="Y52" s="1"/>
      <c r="Z52" s="111" t="str">
        <f t="shared" si="5"/>
        <v/>
      </c>
      <c r="AA52" s="13" t="s">
        <v>250</v>
      </c>
      <c r="AB52" s="110" t="s">
        <v>77</v>
      </c>
      <c r="AC52" s="1"/>
      <c r="AD52" s="111" t="str">
        <f t="shared" si="3"/>
        <v/>
      </c>
      <c r="AE52" s="13" t="s">
        <v>251</v>
      </c>
      <c r="AF52" s="110" t="s">
        <v>77</v>
      </c>
      <c r="AG52" s="1"/>
      <c r="AH52" s="111" t="str">
        <f t="shared" si="4"/>
        <v/>
      </c>
      <c r="AI52" s="13" t="s">
        <v>252</v>
      </c>
      <c r="AJ52" s="113">
        <f t="shared" si="6"/>
        <v>0</v>
      </c>
      <c r="AK52" s="192" t="str">
        <f>ご契約内容!$C$2</f>
        <v>エースサイクル</v>
      </c>
    </row>
    <row r="53" spans="1:37" s="114" customFormat="1" ht="15" customHeight="1">
      <c r="A53" s="101" t="s">
        <v>311</v>
      </c>
      <c r="B53" s="102" t="s">
        <v>74</v>
      </c>
      <c r="C53" s="103" t="s">
        <v>307</v>
      </c>
      <c r="D53" s="104"/>
      <c r="E53" s="105" t="s">
        <v>308</v>
      </c>
      <c r="F53" s="106"/>
      <c r="G53" s="106"/>
      <c r="H53" s="104"/>
      <c r="I53" s="107">
        <v>54</v>
      </c>
      <c r="J53" s="108">
        <v>380000</v>
      </c>
      <c r="K53" s="109"/>
      <c r="L53" s="110" t="s">
        <v>77</v>
      </c>
      <c r="M53" s="1"/>
      <c r="N53" s="111" t="str">
        <f t="shared" si="0"/>
        <v/>
      </c>
      <c r="O53" s="13" t="s">
        <v>247</v>
      </c>
      <c r="P53" s="110" t="s">
        <v>77</v>
      </c>
      <c r="Q53" s="1"/>
      <c r="R53" s="111" t="str">
        <f t="shared" si="1"/>
        <v/>
      </c>
      <c r="S53" s="13" t="s">
        <v>248</v>
      </c>
      <c r="T53" s="110" t="s">
        <v>77</v>
      </c>
      <c r="U53" s="1"/>
      <c r="V53" s="111" t="str">
        <f t="shared" si="2"/>
        <v/>
      </c>
      <c r="W53" s="13" t="s">
        <v>249</v>
      </c>
      <c r="X53" s="110" t="s">
        <v>77</v>
      </c>
      <c r="Y53" s="1"/>
      <c r="Z53" s="111" t="str">
        <f t="shared" si="5"/>
        <v/>
      </c>
      <c r="AA53" s="13" t="s">
        <v>250</v>
      </c>
      <c r="AB53" s="110" t="s">
        <v>77</v>
      </c>
      <c r="AC53" s="1"/>
      <c r="AD53" s="111" t="str">
        <f t="shared" si="3"/>
        <v/>
      </c>
      <c r="AE53" s="13" t="s">
        <v>251</v>
      </c>
      <c r="AF53" s="110" t="s">
        <v>77</v>
      </c>
      <c r="AG53" s="1"/>
      <c r="AH53" s="111" t="str">
        <f t="shared" si="4"/>
        <v/>
      </c>
      <c r="AI53" s="13" t="s">
        <v>252</v>
      </c>
      <c r="AJ53" s="113">
        <f t="shared" si="6"/>
        <v>0</v>
      </c>
      <c r="AK53" s="192" t="str">
        <f>ご契約内容!$C$2</f>
        <v>エースサイクル</v>
      </c>
    </row>
    <row r="54" spans="1:37" s="114" customFormat="1" ht="15" customHeight="1">
      <c r="A54" s="101" t="s">
        <v>312</v>
      </c>
      <c r="B54" s="102" t="s">
        <v>74</v>
      </c>
      <c r="C54" s="103" t="s">
        <v>307</v>
      </c>
      <c r="D54" s="104"/>
      <c r="E54" s="105" t="s">
        <v>308</v>
      </c>
      <c r="F54" s="106"/>
      <c r="G54" s="106"/>
      <c r="H54" s="104"/>
      <c r="I54" s="107">
        <v>56</v>
      </c>
      <c r="J54" s="108">
        <v>380000</v>
      </c>
      <c r="K54" s="109"/>
      <c r="L54" s="110" t="s">
        <v>77</v>
      </c>
      <c r="M54" s="1"/>
      <c r="N54" s="111" t="str">
        <f t="shared" si="0"/>
        <v/>
      </c>
      <c r="O54" s="13" t="s">
        <v>247</v>
      </c>
      <c r="P54" s="110" t="s">
        <v>77</v>
      </c>
      <c r="Q54" s="1"/>
      <c r="R54" s="111" t="str">
        <f t="shared" si="1"/>
        <v/>
      </c>
      <c r="S54" s="13" t="s">
        <v>248</v>
      </c>
      <c r="T54" s="110" t="s">
        <v>77</v>
      </c>
      <c r="U54" s="1"/>
      <c r="V54" s="111" t="str">
        <f t="shared" si="2"/>
        <v/>
      </c>
      <c r="W54" s="13" t="s">
        <v>249</v>
      </c>
      <c r="X54" s="110" t="s">
        <v>77</v>
      </c>
      <c r="Y54" s="1"/>
      <c r="Z54" s="111" t="str">
        <f t="shared" si="5"/>
        <v/>
      </c>
      <c r="AA54" s="13" t="s">
        <v>250</v>
      </c>
      <c r="AB54" s="110" t="s">
        <v>77</v>
      </c>
      <c r="AC54" s="1"/>
      <c r="AD54" s="111" t="str">
        <f t="shared" si="3"/>
        <v/>
      </c>
      <c r="AE54" s="13" t="s">
        <v>251</v>
      </c>
      <c r="AF54" s="110" t="s">
        <v>148</v>
      </c>
      <c r="AG54" s="115"/>
      <c r="AH54" s="116" t="str">
        <f t="shared" si="4"/>
        <v/>
      </c>
      <c r="AI54" s="117" t="s">
        <v>252</v>
      </c>
      <c r="AJ54" s="113">
        <f t="shared" si="6"/>
        <v>0</v>
      </c>
      <c r="AK54" s="192" t="str">
        <f>ご契約内容!$C$2</f>
        <v>エースサイクル</v>
      </c>
    </row>
    <row r="55" spans="1:37" s="114" customFormat="1" ht="15" customHeight="1">
      <c r="A55" s="101" t="s">
        <v>313</v>
      </c>
      <c r="B55" s="102" t="s">
        <v>74</v>
      </c>
      <c r="C55" s="103" t="s">
        <v>307</v>
      </c>
      <c r="D55" s="104"/>
      <c r="E55" s="105" t="s">
        <v>314</v>
      </c>
      <c r="F55" s="106"/>
      <c r="G55" s="106"/>
      <c r="H55" s="104"/>
      <c r="I55" s="107">
        <v>46</v>
      </c>
      <c r="J55" s="108">
        <v>380000</v>
      </c>
      <c r="K55" s="109"/>
      <c r="L55" s="110" t="s">
        <v>77</v>
      </c>
      <c r="M55" s="1"/>
      <c r="N55" s="111" t="str">
        <f t="shared" si="0"/>
        <v/>
      </c>
      <c r="O55" s="13" t="s">
        <v>247</v>
      </c>
      <c r="P55" s="110" t="s">
        <v>77</v>
      </c>
      <c r="Q55" s="1"/>
      <c r="R55" s="111" t="str">
        <f t="shared" si="1"/>
        <v/>
      </c>
      <c r="S55" s="13" t="s">
        <v>248</v>
      </c>
      <c r="T55" s="110" t="s">
        <v>77</v>
      </c>
      <c r="U55" s="1"/>
      <c r="V55" s="111" t="str">
        <f t="shared" si="2"/>
        <v/>
      </c>
      <c r="W55" s="13" t="s">
        <v>249</v>
      </c>
      <c r="X55" s="110" t="s">
        <v>77</v>
      </c>
      <c r="Y55" s="1"/>
      <c r="Z55" s="111" t="str">
        <f t="shared" si="5"/>
        <v/>
      </c>
      <c r="AA55" s="13" t="s">
        <v>250</v>
      </c>
      <c r="AB55" s="110" t="s">
        <v>77</v>
      </c>
      <c r="AC55" s="1"/>
      <c r="AD55" s="111" t="str">
        <f t="shared" si="3"/>
        <v/>
      </c>
      <c r="AE55" s="13" t="s">
        <v>251</v>
      </c>
      <c r="AF55" s="110" t="s">
        <v>77</v>
      </c>
      <c r="AG55" s="1"/>
      <c r="AH55" s="111" t="str">
        <f t="shared" si="4"/>
        <v/>
      </c>
      <c r="AI55" s="13" t="s">
        <v>252</v>
      </c>
      <c r="AJ55" s="113">
        <f t="shared" si="6"/>
        <v>0</v>
      </c>
      <c r="AK55" s="192" t="str">
        <f>ご契約内容!$C$2</f>
        <v>エースサイクル</v>
      </c>
    </row>
    <row r="56" spans="1:37" s="114" customFormat="1" ht="15" customHeight="1">
      <c r="A56" s="101" t="s">
        <v>315</v>
      </c>
      <c r="B56" s="102" t="s">
        <v>74</v>
      </c>
      <c r="C56" s="103" t="s">
        <v>307</v>
      </c>
      <c r="D56" s="104"/>
      <c r="E56" s="105" t="s">
        <v>314</v>
      </c>
      <c r="F56" s="106"/>
      <c r="G56" s="106"/>
      <c r="H56" s="104"/>
      <c r="I56" s="107">
        <v>49</v>
      </c>
      <c r="J56" s="108">
        <v>380000</v>
      </c>
      <c r="K56" s="109"/>
      <c r="L56" s="110" t="s">
        <v>77</v>
      </c>
      <c r="M56" s="1"/>
      <c r="N56" s="111" t="str">
        <f t="shared" si="0"/>
        <v/>
      </c>
      <c r="O56" s="13" t="s">
        <v>247</v>
      </c>
      <c r="P56" s="110" t="s">
        <v>77</v>
      </c>
      <c r="Q56" s="1"/>
      <c r="R56" s="111" t="str">
        <f t="shared" si="1"/>
        <v/>
      </c>
      <c r="S56" s="13" t="s">
        <v>248</v>
      </c>
      <c r="T56" s="110" t="s">
        <v>77</v>
      </c>
      <c r="U56" s="1"/>
      <c r="V56" s="111" t="str">
        <f t="shared" si="2"/>
        <v/>
      </c>
      <c r="W56" s="13" t="s">
        <v>249</v>
      </c>
      <c r="X56" s="110" t="s">
        <v>77</v>
      </c>
      <c r="Y56" s="1"/>
      <c r="Z56" s="111" t="str">
        <f t="shared" si="5"/>
        <v/>
      </c>
      <c r="AA56" s="13" t="s">
        <v>250</v>
      </c>
      <c r="AB56" s="110" t="s">
        <v>77</v>
      </c>
      <c r="AC56" s="1"/>
      <c r="AD56" s="111" t="str">
        <f t="shared" si="3"/>
        <v/>
      </c>
      <c r="AE56" s="13" t="s">
        <v>251</v>
      </c>
      <c r="AF56" s="110" t="s">
        <v>77</v>
      </c>
      <c r="AG56" s="1"/>
      <c r="AH56" s="111" t="str">
        <f t="shared" si="4"/>
        <v/>
      </c>
      <c r="AI56" s="13" t="s">
        <v>252</v>
      </c>
      <c r="AJ56" s="113">
        <f t="shared" si="6"/>
        <v>0</v>
      </c>
      <c r="AK56" s="192" t="str">
        <f>ご契約内容!$C$2</f>
        <v>エースサイクル</v>
      </c>
    </row>
    <row r="57" spans="1:37" s="114" customFormat="1" ht="15" customHeight="1">
      <c r="A57" s="101" t="s">
        <v>316</v>
      </c>
      <c r="B57" s="102" t="s">
        <v>74</v>
      </c>
      <c r="C57" s="103" t="s">
        <v>307</v>
      </c>
      <c r="D57" s="104"/>
      <c r="E57" s="105" t="s">
        <v>314</v>
      </c>
      <c r="F57" s="106"/>
      <c r="G57" s="106"/>
      <c r="H57" s="104"/>
      <c r="I57" s="107">
        <v>52</v>
      </c>
      <c r="J57" s="108">
        <v>380000</v>
      </c>
      <c r="K57" s="109"/>
      <c r="L57" s="110" t="s">
        <v>77</v>
      </c>
      <c r="M57" s="1"/>
      <c r="N57" s="111" t="str">
        <f t="shared" si="0"/>
        <v/>
      </c>
      <c r="O57" s="13" t="s">
        <v>247</v>
      </c>
      <c r="P57" s="110" t="s">
        <v>77</v>
      </c>
      <c r="Q57" s="1"/>
      <c r="R57" s="111" t="str">
        <f t="shared" si="1"/>
        <v/>
      </c>
      <c r="S57" s="13" t="s">
        <v>248</v>
      </c>
      <c r="T57" s="110" t="s">
        <v>77</v>
      </c>
      <c r="U57" s="1"/>
      <c r="V57" s="111" t="str">
        <f t="shared" si="2"/>
        <v/>
      </c>
      <c r="W57" s="13" t="s">
        <v>249</v>
      </c>
      <c r="X57" s="110" t="s">
        <v>77</v>
      </c>
      <c r="Y57" s="1"/>
      <c r="Z57" s="111" t="str">
        <f t="shared" si="5"/>
        <v/>
      </c>
      <c r="AA57" s="13" t="s">
        <v>250</v>
      </c>
      <c r="AB57" s="110" t="s">
        <v>77</v>
      </c>
      <c r="AC57" s="1"/>
      <c r="AD57" s="111" t="str">
        <f t="shared" si="3"/>
        <v/>
      </c>
      <c r="AE57" s="13" t="s">
        <v>251</v>
      </c>
      <c r="AF57" s="110" t="s">
        <v>77</v>
      </c>
      <c r="AG57" s="1"/>
      <c r="AH57" s="111" t="str">
        <f t="shared" si="4"/>
        <v/>
      </c>
      <c r="AI57" s="13" t="s">
        <v>252</v>
      </c>
      <c r="AJ57" s="113">
        <f t="shared" si="6"/>
        <v>0</v>
      </c>
      <c r="AK57" s="192" t="str">
        <f>ご契約内容!$C$2</f>
        <v>エースサイクル</v>
      </c>
    </row>
    <row r="58" spans="1:37" s="114" customFormat="1" ht="15" customHeight="1">
      <c r="A58" s="101" t="s">
        <v>317</v>
      </c>
      <c r="B58" s="102" t="s">
        <v>74</v>
      </c>
      <c r="C58" s="103" t="s">
        <v>307</v>
      </c>
      <c r="D58" s="104"/>
      <c r="E58" s="105" t="s">
        <v>314</v>
      </c>
      <c r="F58" s="106"/>
      <c r="G58" s="106"/>
      <c r="H58" s="104"/>
      <c r="I58" s="107">
        <v>54</v>
      </c>
      <c r="J58" s="108">
        <v>380000</v>
      </c>
      <c r="K58" s="109"/>
      <c r="L58" s="110" t="s">
        <v>77</v>
      </c>
      <c r="M58" s="1"/>
      <c r="N58" s="111" t="str">
        <f t="shared" si="0"/>
        <v/>
      </c>
      <c r="O58" s="13" t="s">
        <v>247</v>
      </c>
      <c r="P58" s="110" t="s">
        <v>77</v>
      </c>
      <c r="Q58" s="1"/>
      <c r="R58" s="111" t="str">
        <f t="shared" si="1"/>
        <v/>
      </c>
      <c r="S58" s="13" t="s">
        <v>248</v>
      </c>
      <c r="T58" s="110" t="s">
        <v>77</v>
      </c>
      <c r="U58" s="1"/>
      <c r="V58" s="111" t="str">
        <f t="shared" si="2"/>
        <v/>
      </c>
      <c r="W58" s="13" t="s">
        <v>249</v>
      </c>
      <c r="X58" s="110" t="s">
        <v>77</v>
      </c>
      <c r="Y58" s="1"/>
      <c r="Z58" s="111" t="str">
        <f t="shared" si="5"/>
        <v/>
      </c>
      <c r="AA58" s="13" t="s">
        <v>250</v>
      </c>
      <c r="AB58" s="110" t="s">
        <v>77</v>
      </c>
      <c r="AC58" s="1"/>
      <c r="AD58" s="111" t="str">
        <f t="shared" si="3"/>
        <v/>
      </c>
      <c r="AE58" s="13" t="s">
        <v>251</v>
      </c>
      <c r="AF58" s="110" t="s">
        <v>77</v>
      </c>
      <c r="AG58" s="1"/>
      <c r="AH58" s="111" t="str">
        <f t="shared" si="4"/>
        <v/>
      </c>
      <c r="AI58" s="13" t="s">
        <v>252</v>
      </c>
      <c r="AJ58" s="113">
        <f t="shared" si="6"/>
        <v>0</v>
      </c>
      <c r="AK58" s="192" t="str">
        <f>ご契約内容!$C$2</f>
        <v>エースサイクル</v>
      </c>
    </row>
    <row r="59" spans="1:37" s="114" customFormat="1" ht="15" customHeight="1">
      <c r="A59" s="101" t="s">
        <v>318</v>
      </c>
      <c r="B59" s="102" t="s">
        <v>74</v>
      </c>
      <c r="C59" s="103" t="s">
        <v>307</v>
      </c>
      <c r="D59" s="104"/>
      <c r="E59" s="105" t="s">
        <v>314</v>
      </c>
      <c r="F59" s="106"/>
      <c r="G59" s="106"/>
      <c r="H59" s="104"/>
      <c r="I59" s="107">
        <v>56</v>
      </c>
      <c r="J59" s="108">
        <v>380000</v>
      </c>
      <c r="K59" s="109"/>
      <c r="L59" s="110" t="s">
        <v>77</v>
      </c>
      <c r="M59" s="1"/>
      <c r="N59" s="111" t="str">
        <f t="shared" si="0"/>
        <v/>
      </c>
      <c r="O59" s="13" t="s">
        <v>247</v>
      </c>
      <c r="P59" s="110" t="s">
        <v>77</v>
      </c>
      <c r="Q59" s="1"/>
      <c r="R59" s="111" t="str">
        <f t="shared" si="1"/>
        <v/>
      </c>
      <c r="S59" s="13" t="s">
        <v>248</v>
      </c>
      <c r="T59" s="110" t="s">
        <v>77</v>
      </c>
      <c r="U59" s="1"/>
      <c r="V59" s="111" t="str">
        <f t="shared" si="2"/>
        <v/>
      </c>
      <c r="W59" s="13" t="s">
        <v>249</v>
      </c>
      <c r="X59" s="110" t="s">
        <v>77</v>
      </c>
      <c r="Y59" s="1"/>
      <c r="Z59" s="111" t="str">
        <f t="shared" si="5"/>
        <v/>
      </c>
      <c r="AA59" s="13" t="s">
        <v>250</v>
      </c>
      <c r="AB59" s="110" t="s">
        <v>77</v>
      </c>
      <c r="AC59" s="1"/>
      <c r="AD59" s="111" t="str">
        <f t="shared" si="3"/>
        <v/>
      </c>
      <c r="AE59" s="13" t="s">
        <v>251</v>
      </c>
      <c r="AF59" s="110" t="s">
        <v>77</v>
      </c>
      <c r="AG59" s="1"/>
      <c r="AH59" s="111" t="str">
        <f t="shared" si="4"/>
        <v/>
      </c>
      <c r="AI59" s="13" t="s">
        <v>252</v>
      </c>
      <c r="AJ59" s="113">
        <f t="shared" si="6"/>
        <v>0</v>
      </c>
      <c r="AK59" s="192" t="str">
        <f>ご契約内容!$C$2</f>
        <v>エースサイクル</v>
      </c>
    </row>
    <row r="60" spans="1:37" s="114" customFormat="1" ht="15" customHeight="1">
      <c r="A60" s="101" t="s">
        <v>319</v>
      </c>
      <c r="B60" s="102" t="s">
        <v>320</v>
      </c>
      <c r="C60" s="103" t="s">
        <v>321</v>
      </c>
      <c r="D60" s="104"/>
      <c r="E60" s="105" t="s">
        <v>322</v>
      </c>
      <c r="F60" s="106"/>
      <c r="G60" s="106"/>
      <c r="H60" s="104"/>
      <c r="I60" s="107">
        <v>48</v>
      </c>
      <c r="J60" s="108">
        <v>490000</v>
      </c>
      <c r="K60" s="109"/>
      <c r="L60" s="110" t="s">
        <v>77</v>
      </c>
      <c r="M60" s="1"/>
      <c r="N60" s="111" t="str">
        <f t="shared" si="0"/>
        <v/>
      </c>
      <c r="O60" s="13" t="s">
        <v>247</v>
      </c>
      <c r="P60" s="110" t="s">
        <v>77</v>
      </c>
      <c r="Q60" s="1"/>
      <c r="R60" s="111" t="str">
        <f t="shared" si="1"/>
        <v/>
      </c>
      <c r="S60" s="13" t="s">
        <v>248</v>
      </c>
      <c r="T60" s="110" t="s">
        <v>77</v>
      </c>
      <c r="U60" s="1"/>
      <c r="V60" s="111" t="str">
        <f t="shared" si="2"/>
        <v/>
      </c>
      <c r="W60" s="13" t="s">
        <v>249</v>
      </c>
      <c r="X60" s="110" t="s">
        <v>77</v>
      </c>
      <c r="Y60" s="1"/>
      <c r="Z60" s="111" t="str">
        <f t="shared" si="5"/>
        <v/>
      </c>
      <c r="AA60" s="13" t="s">
        <v>250</v>
      </c>
      <c r="AB60" s="110" t="s">
        <v>77</v>
      </c>
      <c r="AC60" s="1"/>
      <c r="AD60" s="111" t="str">
        <f t="shared" si="3"/>
        <v/>
      </c>
      <c r="AE60" s="13" t="s">
        <v>251</v>
      </c>
      <c r="AF60" s="110" t="s">
        <v>77</v>
      </c>
      <c r="AG60" s="1"/>
      <c r="AH60" s="111" t="str">
        <f t="shared" si="4"/>
        <v/>
      </c>
      <c r="AI60" s="13" t="s">
        <v>252</v>
      </c>
      <c r="AJ60" s="113">
        <f t="shared" si="6"/>
        <v>0</v>
      </c>
      <c r="AK60" s="192" t="str">
        <f>ご契約内容!$C$2</f>
        <v>エースサイクル</v>
      </c>
    </row>
    <row r="61" spans="1:37" s="114" customFormat="1" ht="15" customHeight="1">
      <c r="A61" s="101" t="s">
        <v>323</v>
      </c>
      <c r="B61" s="102" t="s">
        <v>320</v>
      </c>
      <c r="C61" s="103" t="s">
        <v>321</v>
      </c>
      <c r="D61" s="104"/>
      <c r="E61" s="105" t="s">
        <v>322</v>
      </c>
      <c r="F61" s="106"/>
      <c r="G61" s="106"/>
      <c r="H61" s="104"/>
      <c r="I61" s="107">
        <v>52</v>
      </c>
      <c r="J61" s="108">
        <v>490000</v>
      </c>
      <c r="K61" s="109"/>
      <c r="L61" s="110" t="s">
        <v>77</v>
      </c>
      <c r="M61" s="1"/>
      <c r="N61" s="111" t="str">
        <f t="shared" si="0"/>
        <v/>
      </c>
      <c r="O61" s="13" t="s">
        <v>247</v>
      </c>
      <c r="P61" s="110" t="s">
        <v>77</v>
      </c>
      <c r="Q61" s="1"/>
      <c r="R61" s="111" t="str">
        <f t="shared" si="1"/>
        <v/>
      </c>
      <c r="S61" s="13" t="s">
        <v>248</v>
      </c>
      <c r="T61" s="110" t="s">
        <v>77</v>
      </c>
      <c r="U61" s="1"/>
      <c r="V61" s="111" t="str">
        <f t="shared" si="2"/>
        <v/>
      </c>
      <c r="W61" s="13" t="s">
        <v>249</v>
      </c>
      <c r="X61" s="110" t="s">
        <v>77</v>
      </c>
      <c r="Y61" s="1"/>
      <c r="Z61" s="111" t="str">
        <f t="shared" si="5"/>
        <v/>
      </c>
      <c r="AA61" s="13" t="s">
        <v>250</v>
      </c>
      <c r="AB61" s="110" t="s">
        <v>77</v>
      </c>
      <c r="AC61" s="1"/>
      <c r="AD61" s="111" t="str">
        <f t="shared" si="3"/>
        <v/>
      </c>
      <c r="AE61" s="13" t="s">
        <v>251</v>
      </c>
      <c r="AF61" s="110" t="s">
        <v>77</v>
      </c>
      <c r="AG61" s="1"/>
      <c r="AH61" s="111" t="str">
        <f t="shared" si="4"/>
        <v/>
      </c>
      <c r="AI61" s="13" t="s">
        <v>252</v>
      </c>
      <c r="AJ61" s="113">
        <f t="shared" si="6"/>
        <v>0</v>
      </c>
      <c r="AK61" s="192" t="str">
        <f>ご契約内容!$C$2</f>
        <v>エースサイクル</v>
      </c>
    </row>
    <row r="62" spans="1:37" s="114" customFormat="1" ht="15" customHeight="1">
      <c r="A62" s="101" t="s">
        <v>324</v>
      </c>
      <c r="B62" s="102" t="s">
        <v>320</v>
      </c>
      <c r="C62" s="103" t="s">
        <v>321</v>
      </c>
      <c r="D62" s="104"/>
      <c r="E62" s="105" t="s">
        <v>322</v>
      </c>
      <c r="F62" s="106"/>
      <c r="G62" s="106"/>
      <c r="H62" s="104"/>
      <c r="I62" s="107">
        <v>54</v>
      </c>
      <c r="J62" s="108">
        <v>490000</v>
      </c>
      <c r="K62" s="109"/>
      <c r="L62" s="110" t="s">
        <v>77</v>
      </c>
      <c r="M62" s="1"/>
      <c r="N62" s="111" t="str">
        <f t="shared" si="0"/>
        <v/>
      </c>
      <c r="O62" s="13" t="s">
        <v>247</v>
      </c>
      <c r="P62" s="110" t="s">
        <v>77</v>
      </c>
      <c r="Q62" s="1"/>
      <c r="R62" s="111" t="str">
        <f t="shared" si="1"/>
        <v/>
      </c>
      <c r="S62" s="13" t="s">
        <v>248</v>
      </c>
      <c r="T62" s="110" t="s">
        <v>77</v>
      </c>
      <c r="U62" s="1"/>
      <c r="V62" s="111" t="str">
        <f t="shared" si="2"/>
        <v/>
      </c>
      <c r="W62" s="13" t="s">
        <v>249</v>
      </c>
      <c r="X62" s="110" t="s">
        <v>77</v>
      </c>
      <c r="Y62" s="1"/>
      <c r="Z62" s="111" t="str">
        <f t="shared" si="5"/>
        <v/>
      </c>
      <c r="AA62" s="13" t="s">
        <v>250</v>
      </c>
      <c r="AB62" s="110" t="s">
        <v>77</v>
      </c>
      <c r="AC62" s="1"/>
      <c r="AD62" s="111" t="str">
        <f t="shared" si="3"/>
        <v/>
      </c>
      <c r="AE62" s="13" t="s">
        <v>251</v>
      </c>
      <c r="AF62" s="110" t="s">
        <v>77</v>
      </c>
      <c r="AG62" s="1"/>
      <c r="AH62" s="111" t="str">
        <f t="shared" si="4"/>
        <v/>
      </c>
      <c r="AI62" s="13" t="s">
        <v>252</v>
      </c>
      <c r="AJ62" s="113">
        <f t="shared" si="6"/>
        <v>0</v>
      </c>
      <c r="AK62" s="192" t="str">
        <f>ご契約内容!$C$2</f>
        <v>エースサイクル</v>
      </c>
    </row>
    <row r="63" spans="1:37" s="114" customFormat="1" ht="15" customHeight="1">
      <c r="A63" s="101" t="s">
        <v>325</v>
      </c>
      <c r="B63" s="102" t="s">
        <v>320</v>
      </c>
      <c r="C63" s="103" t="s">
        <v>321</v>
      </c>
      <c r="D63" s="104"/>
      <c r="E63" s="105" t="s">
        <v>322</v>
      </c>
      <c r="F63" s="106"/>
      <c r="G63" s="106"/>
      <c r="H63" s="104"/>
      <c r="I63" s="107">
        <v>56</v>
      </c>
      <c r="J63" s="108">
        <v>490000</v>
      </c>
      <c r="K63" s="109"/>
      <c r="L63" s="110" t="s">
        <v>77</v>
      </c>
      <c r="M63" s="1"/>
      <c r="N63" s="111" t="str">
        <f t="shared" si="0"/>
        <v/>
      </c>
      <c r="O63" s="13" t="s">
        <v>247</v>
      </c>
      <c r="P63" s="110" t="s">
        <v>77</v>
      </c>
      <c r="Q63" s="1"/>
      <c r="R63" s="111" t="str">
        <f t="shared" si="1"/>
        <v/>
      </c>
      <c r="S63" s="13" t="s">
        <v>248</v>
      </c>
      <c r="T63" s="110" t="s">
        <v>77</v>
      </c>
      <c r="U63" s="1"/>
      <c r="V63" s="111" t="str">
        <f t="shared" si="2"/>
        <v/>
      </c>
      <c r="W63" s="13" t="s">
        <v>249</v>
      </c>
      <c r="X63" s="110" t="s">
        <v>77</v>
      </c>
      <c r="Y63" s="1"/>
      <c r="Z63" s="111" t="str">
        <f t="shared" si="5"/>
        <v/>
      </c>
      <c r="AA63" s="13" t="s">
        <v>250</v>
      </c>
      <c r="AB63" s="110" t="s">
        <v>77</v>
      </c>
      <c r="AC63" s="1"/>
      <c r="AD63" s="111" t="str">
        <f t="shared" si="3"/>
        <v/>
      </c>
      <c r="AE63" s="13" t="s">
        <v>251</v>
      </c>
      <c r="AF63" s="110" t="s">
        <v>77</v>
      </c>
      <c r="AG63" s="1"/>
      <c r="AH63" s="111" t="str">
        <f t="shared" si="4"/>
        <v/>
      </c>
      <c r="AI63" s="13" t="s">
        <v>252</v>
      </c>
      <c r="AJ63" s="113">
        <f t="shared" si="6"/>
        <v>0</v>
      </c>
      <c r="AK63" s="192" t="str">
        <f>ご契約内容!$C$2</f>
        <v>エースサイクル</v>
      </c>
    </row>
    <row r="64" spans="1:37" s="114" customFormat="1" ht="15" customHeight="1">
      <c r="A64" s="101" t="s">
        <v>326</v>
      </c>
      <c r="B64" s="102" t="s">
        <v>320</v>
      </c>
      <c r="C64" s="103" t="s">
        <v>289</v>
      </c>
      <c r="D64" s="104"/>
      <c r="E64" s="105" t="s">
        <v>327</v>
      </c>
      <c r="F64" s="106"/>
      <c r="G64" s="106"/>
      <c r="H64" s="104"/>
      <c r="I64" s="107">
        <v>48</v>
      </c>
      <c r="J64" s="108">
        <v>290000</v>
      </c>
      <c r="K64" s="109"/>
      <c r="L64" s="110" t="s">
        <v>77</v>
      </c>
      <c r="M64" s="1"/>
      <c r="N64" s="111" t="str">
        <f t="shared" si="0"/>
        <v/>
      </c>
      <c r="O64" s="13" t="s">
        <v>247</v>
      </c>
      <c r="P64" s="110" t="s">
        <v>77</v>
      </c>
      <c r="Q64" s="1"/>
      <c r="R64" s="111" t="str">
        <f t="shared" si="1"/>
        <v/>
      </c>
      <c r="S64" s="13" t="s">
        <v>248</v>
      </c>
      <c r="T64" s="110" t="s">
        <v>77</v>
      </c>
      <c r="U64" s="1"/>
      <c r="V64" s="111" t="str">
        <f t="shared" si="2"/>
        <v/>
      </c>
      <c r="W64" s="13" t="s">
        <v>249</v>
      </c>
      <c r="X64" s="110" t="s">
        <v>77</v>
      </c>
      <c r="Y64" s="1"/>
      <c r="Z64" s="111" t="str">
        <f t="shared" si="5"/>
        <v/>
      </c>
      <c r="AA64" s="13" t="s">
        <v>250</v>
      </c>
      <c r="AB64" s="110" t="s">
        <v>77</v>
      </c>
      <c r="AC64" s="1"/>
      <c r="AD64" s="111" t="str">
        <f t="shared" si="3"/>
        <v/>
      </c>
      <c r="AE64" s="13" t="s">
        <v>251</v>
      </c>
      <c r="AF64" s="110" t="s">
        <v>98</v>
      </c>
      <c r="AG64" s="1"/>
      <c r="AH64" s="111" t="str">
        <f t="shared" si="4"/>
        <v/>
      </c>
      <c r="AI64" s="13" t="s">
        <v>252</v>
      </c>
      <c r="AJ64" s="113">
        <f t="shared" si="6"/>
        <v>0</v>
      </c>
      <c r="AK64" s="192" t="str">
        <f>ご契約内容!$C$2</f>
        <v>エースサイクル</v>
      </c>
    </row>
    <row r="65" spans="1:37" s="114" customFormat="1" ht="15" customHeight="1">
      <c r="A65" s="101" t="s">
        <v>328</v>
      </c>
      <c r="B65" s="102" t="s">
        <v>320</v>
      </c>
      <c r="C65" s="103" t="s">
        <v>289</v>
      </c>
      <c r="D65" s="104"/>
      <c r="E65" s="105" t="s">
        <v>327</v>
      </c>
      <c r="F65" s="106"/>
      <c r="G65" s="106"/>
      <c r="H65" s="104"/>
      <c r="I65" s="107">
        <v>52</v>
      </c>
      <c r="J65" s="108">
        <v>290000</v>
      </c>
      <c r="K65" s="109"/>
      <c r="L65" s="110" t="s">
        <v>98</v>
      </c>
      <c r="M65" s="1"/>
      <c r="N65" s="111" t="str">
        <f t="shared" si="0"/>
        <v/>
      </c>
      <c r="O65" s="13" t="s">
        <v>247</v>
      </c>
      <c r="P65" s="110" t="s">
        <v>98</v>
      </c>
      <c r="Q65" s="1"/>
      <c r="R65" s="111" t="str">
        <f t="shared" si="1"/>
        <v/>
      </c>
      <c r="S65" s="13" t="s">
        <v>248</v>
      </c>
      <c r="T65" s="110" t="s">
        <v>98</v>
      </c>
      <c r="U65" s="1"/>
      <c r="V65" s="111" t="str">
        <f t="shared" si="2"/>
        <v/>
      </c>
      <c r="W65" s="13" t="s">
        <v>249</v>
      </c>
      <c r="X65" s="110" t="s">
        <v>98</v>
      </c>
      <c r="Y65" s="1"/>
      <c r="Z65" s="111" t="str">
        <f t="shared" si="5"/>
        <v/>
      </c>
      <c r="AA65" s="13" t="s">
        <v>250</v>
      </c>
      <c r="AB65" s="110" t="s">
        <v>98</v>
      </c>
      <c r="AC65" s="1"/>
      <c r="AD65" s="111" t="str">
        <f t="shared" si="3"/>
        <v/>
      </c>
      <c r="AE65" s="13" t="s">
        <v>251</v>
      </c>
      <c r="AF65" s="110" t="s">
        <v>98</v>
      </c>
      <c r="AG65" s="1"/>
      <c r="AH65" s="111" t="str">
        <f t="shared" si="4"/>
        <v/>
      </c>
      <c r="AI65" s="13" t="s">
        <v>252</v>
      </c>
      <c r="AJ65" s="113">
        <f t="shared" si="6"/>
        <v>0</v>
      </c>
      <c r="AK65" s="192" t="str">
        <f>ご契約内容!$C$2</f>
        <v>エースサイクル</v>
      </c>
    </row>
    <row r="66" spans="1:37" s="114" customFormat="1" ht="15" customHeight="1">
      <c r="A66" s="101" t="s">
        <v>329</v>
      </c>
      <c r="B66" s="102" t="s">
        <v>320</v>
      </c>
      <c r="C66" s="103" t="s">
        <v>289</v>
      </c>
      <c r="D66" s="104"/>
      <c r="E66" s="105" t="s">
        <v>327</v>
      </c>
      <c r="F66" s="106"/>
      <c r="G66" s="106"/>
      <c r="H66" s="104"/>
      <c r="I66" s="107">
        <v>54</v>
      </c>
      <c r="J66" s="108">
        <v>290000</v>
      </c>
      <c r="K66" s="109"/>
      <c r="L66" s="110" t="s">
        <v>77</v>
      </c>
      <c r="M66" s="1"/>
      <c r="N66" s="111" t="str">
        <f t="shared" si="0"/>
        <v/>
      </c>
      <c r="O66" s="13" t="s">
        <v>247</v>
      </c>
      <c r="P66" s="110" t="s">
        <v>77</v>
      </c>
      <c r="Q66" s="1"/>
      <c r="R66" s="111" t="str">
        <f t="shared" si="1"/>
        <v/>
      </c>
      <c r="S66" s="13" t="s">
        <v>248</v>
      </c>
      <c r="T66" s="110" t="s">
        <v>77</v>
      </c>
      <c r="U66" s="1"/>
      <c r="V66" s="111" t="str">
        <f t="shared" si="2"/>
        <v/>
      </c>
      <c r="W66" s="13" t="s">
        <v>249</v>
      </c>
      <c r="X66" s="110" t="s">
        <v>77</v>
      </c>
      <c r="Y66" s="1"/>
      <c r="Z66" s="111" t="str">
        <f t="shared" si="5"/>
        <v/>
      </c>
      <c r="AA66" s="13" t="s">
        <v>250</v>
      </c>
      <c r="AB66" s="110" t="s">
        <v>77</v>
      </c>
      <c r="AC66" s="1"/>
      <c r="AD66" s="111" t="str">
        <f t="shared" si="3"/>
        <v/>
      </c>
      <c r="AE66" s="13" t="s">
        <v>251</v>
      </c>
      <c r="AF66" s="110" t="s">
        <v>77</v>
      </c>
      <c r="AG66" s="1"/>
      <c r="AH66" s="111" t="str">
        <f t="shared" si="4"/>
        <v/>
      </c>
      <c r="AI66" s="13" t="s">
        <v>252</v>
      </c>
      <c r="AJ66" s="113">
        <f t="shared" si="6"/>
        <v>0</v>
      </c>
      <c r="AK66" s="192" t="str">
        <f>ご契約内容!$C$2</f>
        <v>エースサイクル</v>
      </c>
    </row>
    <row r="67" spans="1:37" s="114" customFormat="1" ht="15" customHeight="1">
      <c r="A67" s="101" t="s">
        <v>330</v>
      </c>
      <c r="B67" s="102" t="s">
        <v>320</v>
      </c>
      <c r="C67" s="103" t="s">
        <v>289</v>
      </c>
      <c r="D67" s="104"/>
      <c r="E67" s="105" t="s">
        <v>327</v>
      </c>
      <c r="F67" s="106"/>
      <c r="G67" s="106"/>
      <c r="H67" s="104"/>
      <c r="I67" s="107">
        <v>56</v>
      </c>
      <c r="J67" s="108">
        <v>290000</v>
      </c>
      <c r="K67" s="109"/>
      <c r="L67" s="110" t="s">
        <v>77</v>
      </c>
      <c r="M67" s="1"/>
      <c r="N67" s="111" t="str">
        <f t="shared" si="0"/>
        <v/>
      </c>
      <c r="O67" s="13" t="s">
        <v>247</v>
      </c>
      <c r="P67" s="110" t="s">
        <v>77</v>
      </c>
      <c r="Q67" s="1"/>
      <c r="R67" s="111" t="str">
        <f t="shared" si="1"/>
        <v/>
      </c>
      <c r="S67" s="13" t="s">
        <v>248</v>
      </c>
      <c r="T67" s="110" t="s">
        <v>77</v>
      </c>
      <c r="U67" s="1"/>
      <c r="V67" s="111" t="str">
        <f t="shared" si="2"/>
        <v/>
      </c>
      <c r="W67" s="13" t="s">
        <v>249</v>
      </c>
      <c r="X67" s="110" t="s">
        <v>77</v>
      </c>
      <c r="Y67" s="1"/>
      <c r="Z67" s="111" t="str">
        <f t="shared" si="5"/>
        <v/>
      </c>
      <c r="AA67" s="13" t="s">
        <v>250</v>
      </c>
      <c r="AB67" s="110" t="s">
        <v>77</v>
      </c>
      <c r="AC67" s="1"/>
      <c r="AD67" s="111" t="str">
        <f t="shared" si="3"/>
        <v/>
      </c>
      <c r="AE67" s="13" t="s">
        <v>251</v>
      </c>
      <c r="AF67" s="110" t="s">
        <v>77</v>
      </c>
      <c r="AG67" s="1"/>
      <c r="AH67" s="111" t="str">
        <f t="shared" si="4"/>
        <v/>
      </c>
      <c r="AI67" s="13" t="s">
        <v>252</v>
      </c>
      <c r="AJ67" s="113">
        <f t="shared" si="6"/>
        <v>0</v>
      </c>
      <c r="AK67" s="192" t="str">
        <f>ご契約内容!$C$2</f>
        <v>エースサイクル</v>
      </c>
    </row>
    <row r="68" spans="1:37" s="114" customFormat="1" ht="15" customHeight="1">
      <c r="A68" s="101" t="s">
        <v>331</v>
      </c>
      <c r="B68" s="102" t="s">
        <v>320</v>
      </c>
      <c r="C68" s="103" t="s">
        <v>332</v>
      </c>
      <c r="D68" s="104"/>
      <c r="E68" s="105" t="s">
        <v>333</v>
      </c>
      <c r="F68" s="106"/>
      <c r="G68" s="106"/>
      <c r="H68" s="104"/>
      <c r="I68" s="107">
        <v>48</v>
      </c>
      <c r="J68" s="108">
        <v>190000</v>
      </c>
      <c r="K68" s="109"/>
      <c r="L68" s="110" t="s">
        <v>77</v>
      </c>
      <c r="M68" s="1"/>
      <c r="N68" s="111" t="str">
        <f t="shared" si="0"/>
        <v/>
      </c>
      <c r="O68" s="13" t="s">
        <v>247</v>
      </c>
      <c r="P68" s="110" t="s">
        <v>77</v>
      </c>
      <c r="Q68" s="1"/>
      <c r="R68" s="111" t="str">
        <f t="shared" si="1"/>
        <v/>
      </c>
      <c r="S68" s="13" t="s">
        <v>248</v>
      </c>
      <c r="T68" s="110" t="s">
        <v>77</v>
      </c>
      <c r="U68" s="1"/>
      <c r="V68" s="111" t="str">
        <f t="shared" si="2"/>
        <v/>
      </c>
      <c r="W68" s="13" t="s">
        <v>249</v>
      </c>
      <c r="X68" s="110" t="s">
        <v>77</v>
      </c>
      <c r="Y68" s="1"/>
      <c r="Z68" s="111" t="str">
        <f t="shared" si="5"/>
        <v/>
      </c>
      <c r="AA68" s="13" t="s">
        <v>250</v>
      </c>
      <c r="AB68" s="110" t="s">
        <v>77</v>
      </c>
      <c r="AC68" s="1"/>
      <c r="AD68" s="111" t="str">
        <f t="shared" si="3"/>
        <v/>
      </c>
      <c r="AE68" s="13" t="s">
        <v>251</v>
      </c>
      <c r="AF68" s="110" t="s">
        <v>77</v>
      </c>
      <c r="AG68" s="1"/>
      <c r="AH68" s="111" t="str">
        <f t="shared" si="4"/>
        <v/>
      </c>
      <c r="AI68" s="13" t="s">
        <v>252</v>
      </c>
      <c r="AJ68" s="113">
        <f t="shared" si="6"/>
        <v>0</v>
      </c>
      <c r="AK68" s="192" t="str">
        <f>ご契約内容!$C$2</f>
        <v>エースサイクル</v>
      </c>
    </row>
    <row r="69" spans="1:37" s="114" customFormat="1" ht="15" customHeight="1">
      <c r="A69" s="101" t="s">
        <v>334</v>
      </c>
      <c r="B69" s="102" t="s">
        <v>320</v>
      </c>
      <c r="C69" s="103" t="s">
        <v>332</v>
      </c>
      <c r="D69" s="104"/>
      <c r="E69" s="105" t="s">
        <v>333</v>
      </c>
      <c r="F69" s="106"/>
      <c r="G69" s="106"/>
      <c r="H69" s="104"/>
      <c r="I69" s="107">
        <v>52</v>
      </c>
      <c r="J69" s="108">
        <v>190000</v>
      </c>
      <c r="K69" s="109"/>
      <c r="L69" s="110" t="s">
        <v>77</v>
      </c>
      <c r="M69" s="1"/>
      <c r="N69" s="111" t="str">
        <f t="shared" si="0"/>
        <v/>
      </c>
      <c r="O69" s="13" t="s">
        <v>247</v>
      </c>
      <c r="P69" s="110" t="s">
        <v>77</v>
      </c>
      <c r="Q69" s="1"/>
      <c r="R69" s="111" t="str">
        <f t="shared" si="1"/>
        <v/>
      </c>
      <c r="S69" s="13" t="s">
        <v>248</v>
      </c>
      <c r="T69" s="110" t="s">
        <v>77</v>
      </c>
      <c r="U69" s="1"/>
      <c r="V69" s="111" t="str">
        <f t="shared" si="2"/>
        <v/>
      </c>
      <c r="W69" s="13" t="s">
        <v>249</v>
      </c>
      <c r="X69" s="110" t="s">
        <v>77</v>
      </c>
      <c r="Y69" s="1"/>
      <c r="Z69" s="111" t="str">
        <f t="shared" si="5"/>
        <v/>
      </c>
      <c r="AA69" s="13" t="s">
        <v>250</v>
      </c>
      <c r="AB69" s="110" t="s">
        <v>77</v>
      </c>
      <c r="AC69" s="1"/>
      <c r="AD69" s="111" t="str">
        <f t="shared" si="3"/>
        <v/>
      </c>
      <c r="AE69" s="13" t="s">
        <v>251</v>
      </c>
      <c r="AF69" s="110" t="s">
        <v>77</v>
      </c>
      <c r="AG69" s="1"/>
      <c r="AH69" s="111" t="str">
        <f t="shared" si="4"/>
        <v/>
      </c>
      <c r="AI69" s="13" t="s">
        <v>252</v>
      </c>
      <c r="AJ69" s="113">
        <f t="shared" si="6"/>
        <v>0</v>
      </c>
      <c r="AK69" s="192" t="str">
        <f>ご契約内容!$C$2</f>
        <v>エースサイクル</v>
      </c>
    </row>
    <row r="70" spans="1:37" s="114" customFormat="1" ht="15" customHeight="1">
      <c r="A70" s="101" t="s">
        <v>335</v>
      </c>
      <c r="B70" s="102" t="s">
        <v>320</v>
      </c>
      <c r="C70" s="103" t="s">
        <v>332</v>
      </c>
      <c r="D70" s="104"/>
      <c r="E70" s="105" t="s">
        <v>333</v>
      </c>
      <c r="F70" s="106"/>
      <c r="G70" s="106"/>
      <c r="H70" s="104"/>
      <c r="I70" s="107">
        <v>54</v>
      </c>
      <c r="J70" s="108">
        <v>190000</v>
      </c>
      <c r="K70" s="109"/>
      <c r="L70" s="110" t="s">
        <v>77</v>
      </c>
      <c r="M70" s="1"/>
      <c r="N70" s="111" t="str">
        <f t="shared" si="0"/>
        <v/>
      </c>
      <c r="O70" s="13" t="s">
        <v>247</v>
      </c>
      <c r="P70" s="110" t="s">
        <v>77</v>
      </c>
      <c r="Q70" s="1"/>
      <c r="R70" s="111" t="str">
        <f t="shared" si="1"/>
        <v/>
      </c>
      <c r="S70" s="13" t="s">
        <v>248</v>
      </c>
      <c r="T70" s="110" t="s">
        <v>77</v>
      </c>
      <c r="U70" s="1"/>
      <c r="V70" s="111" t="str">
        <f t="shared" si="2"/>
        <v/>
      </c>
      <c r="W70" s="13" t="s">
        <v>249</v>
      </c>
      <c r="X70" s="110" t="s">
        <v>77</v>
      </c>
      <c r="Y70" s="1"/>
      <c r="Z70" s="111" t="str">
        <f t="shared" si="5"/>
        <v/>
      </c>
      <c r="AA70" s="13" t="s">
        <v>250</v>
      </c>
      <c r="AB70" s="110" t="s">
        <v>77</v>
      </c>
      <c r="AC70" s="1"/>
      <c r="AD70" s="111" t="str">
        <f t="shared" si="3"/>
        <v/>
      </c>
      <c r="AE70" s="13" t="s">
        <v>251</v>
      </c>
      <c r="AF70" s="110" t="s">
        <v>77</v>
      </c>
      <c r="AG70" s="1"/>
      <c r="AH70" s="111" t="str">
        <f t="shared" si="4"/>
        <v/>
      </c>
      <c r="AI70" s="13" t="s">
        <v>252</v>
      </c>
      <c r="AJ70" s="113">
        <f t="shared" si="6"/>
        <v>0</v>
      </c>
      <c r="AK70" s="192" t="str">
        <f>ご契約内容!$C$2</f>
        <v>エースサイクル</v>
      </c>
    </row>
    <row r="71" spans="1:37" s="114" customFormat="1" ht="15" customHeight="1">
      <c r="A71" s="101" t="s">
        <v>336</v>
      </c>
      <c r="B71" s="102" t="s">
        <v>320</v>
      </c>
      <c r="C71" s="103" t="s">
        <v>332</v>
      </c>
      <c r="D71" s="104"/>
      <c r="E71" s="105" t="s">
        <v>333</v>
      </c>
      <c r="F71" s="106"/>
      <c r="G71" s="106"/>
      <c r="H71" s="104"/>
      <c r="I71" s="107">
        <v>56</v>
      </c>
      <c r="J71" s="108">
        <v>190000</v>
      </c>
      <c r="K71" s="109"/>
      <c r="L71" s="110" t="s">
        <v>77</v>
      </c>
      <c r="M71" s="1"/>
      <c r="N71" s="111" t="str">
        <f t="shared" si="0"/>
        <v/>
      </c>
      <c r="O71" s="13" t="s">
        <v>247</v>
      </c>
      <c r="P71" s="110" t="s">
        <v>77</v>
      </c>
      <c r="Q71" s="1"/>
      <c r="R71" s="111" t="str">
        <f t="shared" si="1"/>
        <v/>
      </c>
      <c r="S71" s="13" t="s">
        <v>248</v>
      </c>
      <c r="T71" s="110" t="s">
        <v>77</v>
      </c>
      <c r="U71" s="1"/>
      <c r="V71" s="111" t="str">
        <f t="shared" si="2"/>
        <v/>
      </c>
      <c r="W71" s="13" t="s">
        <v>249</v>
      </c>
      <c r="X71" s="110" t="s">
        <v>77</v>
      </c>
      <c r="Y71" s="1"/>
      <c r="Z71" s="111" t="str">
        <f t="shared" si="5"/>
        <v/>
      </c>
      <c r="AA71" s="13" t="s">
        <v>250</v>
      </c>
      <c r="AB71" s="110" t="s">
        <v>77</v>
      </c>
      <c r="AC71" s="1"/>
      <c r="AD71" s="111" t="str">
        <f t="shared" ref="AD71:AD138" si="7">IF(AC71="","",$J71*$A$4*AC71)</f>
        <v/>
      </c>
      <c r="AE71" s="13" t="s">
        <v>251</v>
      </c>
      <c r="AF71" s="110" t="s">
        <v>77</v>
      </c>
      <c r="AG71" s="1"/>
      <c r="AH71" s="111" t="str">
        <f t="shared" si="4"/>
        <v/>
      </c>
      <c r="AI71" s="13" t="s">
        <v>252</v>
      </c>
      <c r="AJ71" s="113">
        <f t="shared" si="6"/>
        <v>0</v>
      </c>
      <c r="AK71" s="192" t="str">
        <f>ご契約内容!$C$2</f>
        <v>エースサイクル</v>
      </c>
    </row>
    <row r="72" spans="1:37" s="114" customFormat="1" ht="15" customHeight="1">
      <c r="A72" s="101" t="s">
        <v>337</v>
      </c>
      <c r="B72" s="102" t="s">
        <v>320</v>
      </c>
      <c r="C72" s="103" t="s">
        <v>332</v>
      </c>
      <c r="D72" s="104"/>
      <c r="E72" s="105" t="s">
        <v>333</v>
      </c>
      <c r="F72" s="106"/>
      <c r="G72" s="106"/>
      <c r="H72" s="104"/>
      <c r="I72" s="107">
        <v>58</v>
      </c>
      <c r="J72" s="108">
        <v>190000</v>
      </c>
      <c r="K72" s="109"/>
      <c r="L72" s="110" t="s">
        <v>77</v>
      </c>
      <c r="M72" s="1"/>
      <c r="N72" s="111" t="str">
        <f t="shared" si="0"/>
        <v/>
      </c>
      <c r="O72" s="13" t="s">
        <v>247</v>
      </c>
      <c r="P72" s="110" t="s">
        <v>77</v>
      </c>
      <c r="Q72" s="1"/>
      <c r="R72" s="111" t="str">
        <f t="shared" si="1"/>
        <v/>
      </c>
      <c r="S72" s="13" t="s">
        <v>248</v>
      </c>
      <c r="T72" s="110" t="s">
        <v>77</v>
      </c>
      <c r="U72" s="1"/>
      <c r="V72" s="111" t="str">
        <f t="shared" si="2"/>
        <v/>
      </c>
      <c r="W72" s="13" t="s">
        <v>249</v>
      </c>
      <c r="X72" s="110" t="s">
        <v>77</v>
      </c>
      <c r="Y72" s="1"/>
      <c r="Z72" s="111" t="str">
        <f t="shared" si="5"/>
        <v/>
      </c>
      <c r="AA72" s="13" t="s">
        <v>250</v>
      </c>
      <c r="AB72" s="110" t="s">
        <v>77</v>
      </c>
      <c r="AC72" s="1"/>
      <c r="AD72" s="111" t="str">
        <f t="shared" si="7"/>
        <v/>
      </c>
      <c r="AE72" s="13" t="s">
        <v>251</v>
      </c>
      <c r="AF72" s="110" t="s">
        <v>77</v>
      </c>
      <c r="AG72" s="1"/>
      <c r="AH72" s="111" t="str">
        <f t="shared" si="4"/>
        <v/>
      </c>
      <c r="AI72" s="13" t="s">
        <v>252</v>
      </c>
      <c r="AJ72" s="113">
        <f t="shared" ref="AJ72:AJ135" si="8">SUM(M72,Q72,U72,Y72,AC72,AG72)</f>
        <v>0</v>
      </c>
      <c r="AK72" s="192" t="str">
        <f>ご契約内容!$C$2</f>
        <v>エースサイクル</v>
      </c>
    </row>
    <row r="73" spans="1:37" s="114" customFormat="1" ht="15" customHeight="1">
      <c r="A73" s="101" t="s">
        <v>338</v>
      </c>
      <c r="B73" s="102" t="s">
        <v>320</v>
      </c>
      <c r="C73" s="103" t="s">
        <v>332</v>
      </c>
      <c r="D73" s="104"/>
      <c r="E73" s="105" t="s">
        <v>339</v>
      </c>
      <c r="F73" s="106"/>
      <c r="G73" s="106"/>
      <c r="H73" s="104"/>
      <c r="I73" s="107">
        <v>48</v>
      </c>
      <c r="J73" s="108">
        <v>190000</v>
      </c>
      <c r="K73" s="109"/>
      <c r="L73" s="110" t="s">
        <v>77</v>
      </c>
      <c r="M73" s="1"/>
      <c r="N73" s="111" t="str">
        <f t="shared" si="0"/>
        <v/>
      </c>
      <c r="O73" s="13" t="s">
        <v>247</v>
      </c>
      <c r="P73" s="110" t="s">
        <v>77</v>
      </c>
      <c r="Q73" s="1"/>
      <c r="R73" s="111" t="str">
        <f t="shared" si="1"/>
        <v/>
      </c>
      <c r="S73" s="13" t="s">
        <v>248</v>
      </c>
      <c r="T73" s="110" t="s">
        <v>77</v>
      </c>
      <c r="U73" s="1"/>
      <c r="V73" s="111" t="str">
        <f t="shared" si="2"/>
        <v/>
      </c>
      <c r="W73" s="13" t="s">
        <v>249</v>
      </c>
      <c r="X73" s="110" t="s">
        <v>77</v>
      </c>
      <c r="Y73" s="1"/>
      <c r="Z73" s="111" t="str">
        <f t="shared" si="5"/>
        <v/>
      </c>
      <c r="AA73" s="13" t="s">
        <v>250</v>
      </c>
      <c r="AB73" s="110" t="s">
        <v>77</v>
      </c>
      <c r="AC73" s="1"/>
      <c r="AD73" s="111" t="str">
        <f t="shared" si="7"/>
        <v/>
      </c>
      <c r="AE73" s="13" t="s">
        <v>251</v>
      </c>
      <c r="AF73" s="110" t="s">
        <v>77</v>
      </c>
      <c r="AG73" s="1"/>
      <c r="AH73" s="111" t="str">
        <f t="shared" si="4"/>
        <v/>
      </c>
      <c r="AI73" s="13" t="s">
        <v>252</v>
      </c>
      <c r="AJ73" s="113">
        <f t="shared" si="8"/>
        <v>0</v>
      </c>
      <c r="AK73" s="192" t="str">
        <f>ご契約内容!$C$2</f>
        <v>エースサイクル</v>
      </c>
    </row>
    <row r="74" spans="1:37" s="114" customFormat="1" ht="15" customHeight="1">
      <c r="A74" s="101" t="s">
        <v>340</v>
      </c>
      <c r="B74" s="102" t="s">
        <v>320</v>
      </c>
      <c r="C74" s="103" t="s">
        <v>332</v>
      </c>
      <c r="D74" s="104"/>
      <c r="E74" s="105" t="s">
        <v>339</v>
      </c>
      <c r="F74" s="106"/>
      <c r="G74" s="106"/>
      <c r="H74" s="104"/>
      <c r="I74" s="107">
        <v>52</v>
      </c>
      <c r="J74" s="108">
        <v>190000</v>
      </c>
      <c r="K74" s="109"/>
      <c r="L74" s="110" t="s">
        <v>77</v>
      </c>
      <c r="M74" s="1"/>
      <c r="N74" s="111" t="str">
        <f t="shared" si="0"/>
        <v/>
      </c>
      <c r="O74" s="13" t="s">
        <v>247</v>
      </c>
      <c r="P74" s="110" t="s">
        <v>77</v>
      </c>
      <c r="Q74" s="1"/>
      <c r="R74" s="111" t="str">
        <f t="shared" si="1"/>
        <v/>
      </c>
      <c r="S74" s="13" t="s">
        <v>248</v>
      </c>
      <c r="T74" s="110" t="s">
        <v>77</v>
      </c>
      <c r="U74" s="1"/>
      <c r="V74" s="111" t="str">
        <f t="shared" si="2"/>
        <v/>
      </c>
      <c r="W74" s="13" t="s">
        <v>249</v>
      </c>
      <c r="X74" s="110" t="s">
        <v>77</v>
      </c>
      <c r="Y74" s="1"/>
      <c r="Z74" s="111" t="str">
        <f t="shared" si="5"/>
        <v/>
      </c>
      <c r="AA74" s="13" t="s">
        <v>250</v>
      </c>
      <c r="AB74" s="110" t="s">
        <v>77</v>
      </c>
      <c r="AC74" s="1"/>
      <c r="AD74" s="111" t="str">
        <f t="shared" si="7"/>
        <v/>
      </c>
      <c r="AE74" s="13" t="s">
        <v>251</v>
      </c>
      <c r="AF74" s="110" t="s">
        <v>77</v>
      </c>
      <c r="AG74" s="1"/>
      <c r="AH74" s="111" t="str">
        <f t="shared" si="4"/>
        <v/>
      </c>
      <c r="AI74" s="13" t="s">
        <v>252</v>
      </c>
      <c r="AJ74" s="113">
        <f t="shared" si="8"/>
        <v>0</v>
      </c>
      <c r="AK74" s="192" t="str">
        <f>ご契約内容!$C$2</f>
        <v>エースサイクル</v>
      </c>
    </row>
    <row r="75" spans="1:37" s="114" customFormat="1" ht="15" customHeight="1">
      <c r="A75" s="101" t="s">
        <v>341</v>
      </c>
      <c r="B75" s="102" t="s">
        <v>320</v>
      </c>
      <c r="C75" s="103" t="s">
        <v>332</v>
      </c>
      <c r="D75" s="104"/>
      <c r="E75" s="105" t="s">
        <v>339</v>
      </c>
      <c r="F75" s="106"/>
      <c r="G75" s="106"/>
      <c r="H75" s="104"/>
      <c r="I75" s="107">
        <v>54</v>
      </c>
      <c r="J75" s="108">
        <v>190000</v>
      </c>
      <c r="K75" s="109"/>
      <c r="L75" s="110" t="s">
        <v>77</v>
      </c>
      <c r="M75" s="1"/>
      <c r="N75" s="111" t="str">
        <f t="shared" ref="N75:N138" si="9">IF(M75="","",$J75*$A$4*M75)</f>
        <v/>
      </c>
      <c r="O75" s="13" t="s">
        <v>247</v>
      </c>
      <c r="P75" s="110" t="s">
        <v>77</v>
      </c>
      <c r="Q75" s="1"/>
      <c r="R75" s="111" t="str">
        <f t="shared" ref="R75:R138" si="10">IF(Q75="","",$J75*$A$4*Q75)</f>
        <v/>
      </c>
      <c r="S75" s="13" t="s">
        <v>248</v>
      </c>
      <c r="T75" s="110" t="s">
        <v>77</v>
      </c>
      <c r="U75" s="1"/>
      <c r="V75" s="111" t="str">
        <f t="shared" ref="V75:V138" si="11">IF(U75="","",$J75*$A$4*U75)</f>
        <v/>
      </c>
      <c r="W75" s="13" t="s">
        <v>249</v>
      </c>
      <c r="X75" s="110" t="s">
        <v>77</v>
      </c>
      <c r="Y75" s="1"/>
      <c r="Z75" s="111" t="str">
        <f t="shared" ref="Z75:Z138" si="12">IF(Y75="","",$J75*$A$4*Y75)</f>
        <v/>
      </c>
      <c r="AA75" s="13" t="s">
        <v>250</v>
      </c>
      <c r="AB75" s="110" t="s">
        <v>77</v>
      </c>
      <c r="AC75" s="1"/>
      <c r="AD75" s="111" t="str">
        <f t="shared" si="7"/>
        <v/>
      </c>
      <c r="AE75" s="13" t="s">
        <v>251</v>
      </c>
      <c r="AF75" s="110" t="s">
        <v>77</v>
      </c>
      <c r="AG75" s="1"/>
      <c r="AH75" s="111" t="str">
        <f t="shared" ref="AH75:AH138" si="13">IF(AG75="","",$J75*$A$4*AG75)</f>
        <v/>
      </c>
      <c r="AI75" s="13" t="s">
        <v>252</v>
      </c>
      <c r="AJ75" s="113">
        <f t="shared" si="8"/>
        <v>0</v>
      </c>
      <c r="AK75" s="192" t="str">
        <f>ご契約内容!$C$2</f>
        <v>エースサイクル</v>
      </c>
    </row>
    <row r="76" spans="1:37" s="114" customFormat="1" ht="15" customHeight="1">
      <c r="A76" s="101" t="s">
        <v>342</v>
      </c>
      <c r="B76" s="102" t="s">
        <v>320</v>
      </c>
      <c r="C76" s="103" t="s">
        <v>332</v>
      </c>
      <c r="D76" s="104"/>
      <c r="E76" s="105" t="s">
        <v>339</v>
      </c>
      <c r="F76" s="106"/>
      <c r="G76" s="106"/>
      <c r="H76" s="104"/>
      <c r="I76" s="107">
        <v>56</v>
      </c>
      <c r="J76" s="108">
        <v>190000</v>
      </c>
      <c r="K76" s="109"/>
      <c r="L76" s="110" t="s">
        <v>77</v>
      </c>
      <c r="M76" s="1"/>
      <c r="N76" s="111" t="str">
        <f t="shared" si="9"/>
        <v/>
      </c>
      <c r="O76" s="13" t="s">
        <v>247</v>
      </c>
      <c r="P76" s="110" t="s">
        <v>77</v>
      </c>
      <c r="Q76" s="1"/>
      <c r="R76" s="111" t="str">
        <f t="shared" si="10"/>
        <v/>
      </c>
      <c r="S76" s="13" t="s">
        <v>248</v>
      </c>
      <c r="T76" s="110" t="s">
        <v>77</v>
      </c>
      <c r="U76" s="1"/>
      <c r="V76" s="111" t="str">
        <f t="shared" si="11"/>
        <v/>
      </c>
      <c r="W76" s="13" t="s">
        <v>249</v>
      </c>
      <c r="X76" s="110" t="s">
        <v>77</v>
      </c>
      <c r="Y76" s="1"/>
      <c r="Z76" s="111" t="str">
        <f t="shared" si="12"/>
        <v/>
      </c>
      <c r="AA76" s="13" t="s">
        <v>250</v>
      </c>
      <c r="AB76" s="110" t="s">
        <v>77</v>
      </c>
      <c r="AC76" s="1"/>
      <c r="AD76" s="111" t="str">
        <f t="shared" si="7"/>
        <v/>
      </c>
      <c r="AE76" s="13" t="s">
        <v>251</v>
      </c>
      <c r="AF76" s="110" t="s">
        <v>77</v>
      </c>
      <c r="AG76" s="1"/>
      <c r="AH76" s="111" t="str">
        <f t="shared" si="13"/>
        <v/>
      </c>
      <c r="AI76" s="13" t="s">
        <v>252</v>
      </c>
      <c r="AJ76" s="113">
        <f t="shared" si="8"/>
        <v>0</v>
      </c>
      <c r="AK76" s="192" t="str">
        <f>ご契約内容!$C$2</f>
        <v>エースサイクル</v>
      </c>
    </row>
    <row r="77" spans="1:37" s="114" customFormat="1" ht="15" customHeight="1">
      <c r="A77" s="101" t="s">
        <v>343</v>
      </c>
      <c r="B77" s="102" t="s">
        <v>320</v>
      </c>
      <c r="C77" s="103" t="s">
        <v>332</v>
      </c>
      <c r="D77" s="104"/>
      <c r="E77" s="105" t="s">
        <v>339</v>
      </c>
      <c r="F77" s="106"/>
      <c r="G77" s="106"/>
      <c r="H77" s="104"/>
      <c r="I77" s="107">
        <v>58</v>
      </c>
      <c r="J77" s="108">
        <v>190000</v>
      </c>
      <c r="K77" s="109"/>
      <c r="L77" s="110" t="s">
        <v>77</v>
      </c>
      <c r="M77" s="1"/>
      <c r="N77" s="111" t="str">
        <f t="shared" si="9"/>
        <v/>
      </c>
      <c r="O77" s="13" t="s">
        <v>247</v>
      </c>
      <c r="P77" s="110" t="s">
        <v>77</v>
      </c>
      <c r="Q77" s="1"/>
      <c r="R77" s="111" t="str">
        <f t="shared" si="10"/>
        <v/>
      </c>
      <c r="S77" s="13" t="s">
        <v>248</v>
      </c>
      <c r="T77" s="110" t="s">
        <v>77</v>
      </c>
      <c r="U77" s="1"/>
      <c r="V77" s="111" t="str">
        <f t="shared" si="11"/>
        <v/>
      </c>
      <c r="W77" s="13" t="s">
        <v>249</v>
      </c>
      <c r="X77" s="110" t="s">
        <v>77</v>
      </c>
      <c r="Y77" s="1"/>
      <c r="Z77" s="111" t="str">
        <f t="shared" si="12"/>
        <v/>
      </c>
      <c r="AA77" s="13" t="s">
        <v>250</v>
      </c>
      <c r="AB77" s="110" t="s">
        <v>77</v>
      </c>
      <c r="AC77" s="1"/>
      <c r="AD77" s="111" t="str">
        <f t="shared" si="7"/>
        <v/>
      </c>
      <c r="AE77" s="13" t="s">
        <v>251</v>
      </c>
      <c r="AF77" s="110" t="s">
        <v>77</v>
      </c>
      <c r="AG77" s="1"/>
      <c r="AH77" s="111" t="str">
        <f t="shared" si="13"/>
        <v/>
      </c>
      <c r="AI77" s="13" t="s">
        <v>252</v>
      </c>
      <c r="AJ77" s="113">
        <f t="shared" si="8"/>
        <v>0</v>
      </c>
      <c r="AK77" s="192" t="str">
        <f>ご契約内容!$C$2</f>
        <v>エースサイクル</v>
      </c>
    </row>
    <row r="78" spans="1:37" s="114" customFormat="1" ht="15" customHeight="1">
      <c r="A78" s="101" t="s">
        <v>344</v>
      </c>
      <c r="B78" s="102" t="s">
        <v>320</v>
      </c>
      <c r="C78" s="103" t="s">
        <v>345</v>
      </c>
      <c r="D78" s="104"/>
      <c r="E78" s="105" t="s">
        <v>346</v>
      </c>
      <c r="F78" s="106"/>
      <c r="G78" s="106"/>
      <c r="H78" s="104"/>
      <c r="I78" s="107">
        <v>48</v>
      </c>
      <c r="J78" s="108">
        <v>120000</v>
      </c>
      <c r="K78" s="109"/>
      <c r="L78" s="110" t="s">
        <v>98</v>
      </c>
      <c r="M78" s="1"/>
      <c r="N78" s="111" t="str">
        <f t="shared" si="9"/>
        <v/>
      </c>
      <c r="O78" s="13" t="s">
        <v>247</v>
      </c>
      <c r="P78" s="110" t="s">
        <v>98</v>
      </c>
      <c r="Q78" s="1"/>
      <c r="R78" s="111" t="str">
        <f t="shared" si="10"/>
        <v/>
      </c>
      <c r="S78" s="13" t="s">
        <v>248</v>
      </c>
      <c r="T78" s="110" t="s">
        <v>98</v>
      </c>
      <c r="U78" s="1"/>
      <c r="V78" s="111" t="str">
        <f t="shared" si="11"/>
        <v/>
      </c>
      <c r="W78" s="13" t="s">
        <v>249</v>
      </c>
      <c r="X78" s="110" t="s">
        <v>98</v>
      </c>
      <c r="Y78" s="1"/>
      <c r="Z78" s="111" t="str">
        <f t="shared" si="12"/>
        <v/>
      </c>
      <c r="AA78" s="13" t="s">
        <v>250</v>
      </c>
      <c r="AB78" s="110" t="s">
        <v>98</v>
      </c>
      <c r="AC78" s="1"/>
      <c r="AD78" s="111" t="str">
        <f t="shared" si="7"/>
        <v/>
      </c>
      <c r="AE78" s="13" t="s">
        <v>251</v>
      </c>
      <c r="AF78" s="110" t="s">
        <v>98</v>
      </c>
      <c r="AG78" s="1"/>
      <c r="AH78" s="111" t="str">
        <f t="shared" si="13"/>
        <v/>
      </c>
      <c r="AI78" s="13" t="s">
        <v>252</v>
      </c>
      <c r="AJ78" s="113">
        <f t="shared" si="8"/>
        <v>0</v>
      </c>
      <c r="AK78" s="192" t="str">
        <f>ご契約内容!$C$2</f>
        <v>エースサイクル</v>
      </c>
    </row>
    <row r="79" spans="1:37" ht="15" customHeight="1">
      <c r="A79" s="101" t="s">
        <v>347</v>
      </c>
      <c r="B79" s="102" t="s">
        <v>320</v>
      </c>
      <c r="C79" s="103" t="s">
        <v>345</v>
      </c>
      <c r="D79" s="104"/>
      <c r="E79" s="105" t="s">
        <v>346</v>
      </c>
      <c r="F79" s="106"/>
      <c r="G79" s="106"/>
      <c r="H79" s="104"/>
      <c r="I79" s="107">
        <v>52</v>
      </c>
      <c r="J79" s="108">
        <v>120000</v>
      </c>
      <c r="K79" s="109"/>
      <c r="L79" s="110" t="s">
        <v>98</v>
      </c>
      <c r="M79" s="1"/>
      <c r="N79" s="111" t="str">
        <f t="shared" si="9"/>
        <v/>
      </c>
      <c r="O79" s="13" t="s">
        <v>247</v>
      </c>
      <c r="P79" s="110" t="s">
        <v>98</v>
      </c>
      <c r="Q79" s="1"/>
      <c r="R79" s="111" t="str">
        <f t="shared" si="10"/>
        <v/>
      </c>
      <c r="S79" s="13" t="s">
        <v>248</v>
      </c>
      <c r="T79" s="110" t="s">
        <v>98</v>
      </c>
      <c r="U79" s="1"/>
      <c r="V79" s="111" t="str">
        <f t="shared" si="11"/>
        <v/>
      </c>
      <c r="W79" s="13" t="s">
        <v>249</v>
      </c>
      <c r="X79" s="110" t="s">
        <v>98</v>
      </c>
      <c r="Y79" s="1"/>
      <c r="Z79" s="111" t="str">
        <f t="shared" si="12"/>
        <v/>
      </c>
      <c r="AA79" s="13" t="s">
        <v>250</v>
      </c>
      <c r="AB79" s="110" t="s">
        <v>98</v>
      </c>
      <c r="AC79" s="1"/>
      <c r="AD79" s="111" t="str">
        <f t="shared" si="7"/>
        <v/>
      </c>
      <c r="AE79" s="13" t="s">
        <v>251</v>
      </c>
      <c r="AF79" s="110" t="s">
        <v>98</v>
      </c>
      <c r="AG79" s="1"/>
      <c r="AH79" s="111" t="str">
        <f t="shared" si="13"/>
        <v/>
      </c>
      <c r="AI79" s="13" t="s">
        <v>252</v>
      </c>
      <c r="AJ79" s="113">
        <f t="shared" si="8"/>
        <v>0</v>
      </c>
      <c r="AK79" s="192" t="str">
        <f>ご契約内容!$C$2</f>
        <v>エースサイクル</v>
      </c>
    </row>
    <row r="80" spans="1:37" ht="15" customHeight="1">
      <c r="A80" s="101" t="s">
        <v>348</v>
      </c>
      <c r="B80" s="102" t="s">
        <v>320</v>
      </c>
      <c r="C80" s="103" t="s">
        <v>345</v>
      </c>
      <c r="D80" s="104"/>
      <c r="E80" s="105" t="s">
        <v>346</v>
      </c>
      <c r="F80" s="106"/>
      <c r="G80" s="106"/>
      <c r="H80" s="104"/>
      <c r="I80" s="107">
        <v>54</v>
      </c>
      <c r="J80" s="108">
        <v>120000</v>
      </c>
      <c r="K80" s="109"/>
      <c r="L80" s="110" t="s">
        <v>98</v>
      </c>
      <c r="M80" s="1"/>
      <c r="N80" s="111" t="str">
        <f t="shared" si="9"/>
        <v/>
      </c>
      <c r="O80" s="13" t="s">
        <v>247</v>
      </c>
      <c r="P80" s="110" t="s">
        <v>98</v>
      </c>
      <c r="Q80" s="1"/>
      <c r="R80" s="111" t="str">
        <f t="shared" si="10"/>
        <v/>
      </c>
      <c r="S80" s="13" t="s">
        <v>248</v>
      </c>
      <c r="T80" s="110" t="s">
        <v>98</v>
      </c>
      <c r="U80" s="1"/>
      <c r="V80" s="111" t="str">
        <f t="shared" si="11"/>
        <v/>
      </c>
      <c r="W80" s="13" t="s">
        <v>249</v>
      </c>
      <c r="X80" s="110" t="s">
        <v>98</v>
      </c>
      <c r="Y80" s="1"/>
      <c r="Z80" s="111" t="str">
        <f t="shared" si="12"/>
        <v/>
      </c>
      <c r="AA80" s="13" t="s">
        <v>250</v>
      </c>
      <c r="AB80" s="110" t="s">
        <v>98</v>
      </c>
      <c r="AC80" s="1"/>
      <c r="AD80" s="111" t="str">
        <f t="shared" si="7"/>
        <v/>
      </c>
      <c r="AE80" s="13" t="s">
        <v>251</v>
      </c>
      <c r="AF80" s="110" t="s">
        <v>98</v>
      </c>
      <c r="AG80" s="1"/>
      <c r="AH80" s="111" t="str">
        <f t="shared" si="13"/>
        <v/>
      </c>
      <c r="AI80" s="13" t="s">
        <v>252</v>
      </c>
      <c r="AJ80" s="113">
        <f t="shared" si="8"/>
        <v>0</v>
      </c>
      <c r="AK80" s="192" t="str">
        <f>ご契約内容!$C$2</f>
        <v>エースサイクル</v>
      </c>
    </row>
    <row r="81" spans="1:37" ht="15" customHeight="1">
      <c r="A81" s="101" t="s">
        <v>349</v>
      </c>
      <c r="B81" s="102" t="s">
        <v>320</v>
      </c>
      <c r="C81" s="103" t="s">
        <v>345</v>
      </c>
      <c r="D81" s="104"/>
      <c r="E81" s="105" t="s">
        <v>346</v>
      </c>
      <c r="F81" s="106"/>
      <c r="G81" s="106"/>
      <c r="H81" s="104"/>
      <c r="I81" s="107">
        <v>56</v>
      </c>
      <c r="J81" s="108">
        <v>120000</v>
      </c>
      <c r="K81" s="109"/>
      <c r="L81" s="110" t="s">
        <v>77</v>
      </c>
      <c r="M81" s="1"/>
      <c r="N81" s="111" t="str">
        <f t="shared" si="9"/>
        <v/>
      </c>
      <c r="O81" s="13" t="s">
        <v>247</v>
      </c>
      <c r="P81" s="110" t="s">
        <v>77</v>
      </c>
      <c r="Q81" s="1"/>
      <c r="R81" s="111" t="str">
        <f t="shared" si="10"/>
        <v/>
      </c>
      <c r="S81" s="13" t="s">
        <v>248</v>
      </c>
      <c r="T81" s="110" t="s">
        <v>77</v>
      </c>
      <c r="U81" s="1"/>
      <c r="V81" s="111" t="str">
        <f t="shared" si="11"/>
        <v/>
      </c>
      <c r="W81" s="13" t="s">
        <v>249</v>
      </c>
      <c r="X81" s="110" t="s">
        <v>77</v>
      </c>
      <c r="Y81" s="1"/>
      <c r="Z81" s="111" t="str">
        <f t="shared" si="12"/>
        <v/>
      </c>
      <c r="AA81" s="13" t="s">
        <v>250</v>
      </c>
      <c r="AB81" s="110" t="s">
        <v>77</v>
      </c>
      <c r="AC81" s="1"/>
      <c r="AD81" s="111" t="str">
        <f t="shared" si="7"/>
        <v/>
      </c>
      <c r="AE81" s="13" t="s">
        <v>251</v>
      </c>
      <c r="AF81" s="110" t="s">
        <v>77</v>
      </c>
      <c r="AG81" s="1"/>
      <c r="AH81" s="111" t="str">
        <f t="shared" si="13"/>
        <v/>
      </c>
      <c r="AI81" s="13" t="s">
        <v>252</v>
      </c>
      <c r="AJ81" s="113">
        <f t="shared" si="8"/>
        <v>0</v>
      </c>
      <c r="AK81" s="192" t="str">
        <f>ご契約内容!$C$2</f>
        <v>エースサイクル</v>
      </c>
    </row>
    <row r="82" spans="1:37" ht="15" customHeight="1">
      <c r="A82" s="101" t="s">
        <v>350</v>
      </c>
      <c r="B82" s="102" t="s">
        <v>320</v>
      </c>
      <c r="C82" s="103" t="s">
        <v>345</v>
      </c>
      <c r="D82" s="104"/>
      <c r="E82" s="105" t="s">
        <v>346</v>
      </c>
      <c r="F82" s="106"/>
      <c r="G82" s="106"/>
      <c r="H82" s="104"/>
      <c r="I82" s="107">
        <v>58</v>
      </c>
      <c r="J82" s="108">
        <v>120000</v>
      </c>
      <c r="K82" s="109"/>
      <c r="L82" s="110" t="s">
        <v>77</v>
      </c>
      <c r="M82" s="1"/>
      <c r="N82" s="111" t="str">
        <f t="shared" si="9"/>
        <v/>
      </c>
      <c r="O82" s="13" t="s">
        <v>247</v>
      </c>
      <c r="P82" s="110" t="s">
        <v>77</v>
      </c>
      <c r="Q82" s="1"/>
      <c r="R82" s="111" t="str">
        <f t="shared" si="10"/>
        <v/>
      </c>
      <c r="S82" s="13" t="s">
        <v>248</v>
      </c>
      <c r="T82" s="110" t="s">
        <v>77</v>
      </c>
      <c r="U82" s="1"/>
      <c r="V82" s="111" t="str">
        <f t="shared" si="11"/>
        <v/>
      </c>
      <c r="W82" s="13" t="s">
        <v>249</v>
      </c>
      <c r="X82" s="110" t="s">
        <v>77</v>
      </c>
      <c r="Y82" s="1"/>
      <c r="Z82" s="111" t="str">
        <f t="shared" si="12"/>
        <v/>
      </c>
      <c r="AA82" s="13" t="s">
        <v>250</v>
      </c>
      <c r="AB82" s="110" t="s">
        <v>77</v>
      </c>
      <c r="AC82" s="1"/>
      <c r="AD82" s="111" t="str">
        <f t="shared" si="7"/>
        <v/>
      </c>
      <c r="AE82" s="13" t="s">
        <v>251</v>
      </c>
      <c r="AF82" s="110" t="s">
        <v>77</v>
      </c>
      <c r="AG82" s="1"/>
      <c r="AH82" s="111" t="str">
        <f t="shared" si="13"/>
        <v/>
      </c>
      <c r="AI82" s="13" t="s">
        <v>252</v>
      </c>
      <c r="AJ82" s="113">
        <f t="shared" si="8"/>
        <v>0</v>
      </c>
      <c r="AK82" s="192" t="str">
        <f>ご契約内容!$C$2</f>
        <v>エースサイクル</v>
      </c>
    </row>
    <row r="83" spans="1:37" ht="15" customHeight="1">
      <c r="A83" s="101" t="s">
        <v>351</v>
      </c>
      <c r="B83" s="102" t="s">
        <v>320</v>
      </c>
      <c r="C83" s="103" t="s">
        <v>345</v>
      </c>
      <c r="D83" s="104"/>
      <c r="E83" s="105" t="s">
        <v>352</v>
      </c>
      <c r="F83" s="106"/>
      <c r="G83" s="106"/>
      <c r="H83" s="104"/>
      <c r="I83" s="107">
        <v>48</v>
      </c>
      <c r="J83" s="108">
        <v>120000</v>
      </c>
      <c r="K83" s="109"/>
      <c r="L83" s="110" t="s">
        <v>98</v>
      </c>
      <c r="M83" s="1"/>
      <c r="N83" s="111" t="str">
        <f t="shared" si="9"/>
        <v/>
      </c>
      <c r="O83" s="13" t="s">
        <v>247</v>
      </c>
      <c r="P83" s="110" t="s">
        <v>98</v>
      </c>
      <c r="Q83" s="1"/>
      <c r="R83" s="111" t="str">
        <f t="shared" si="10"/>
        <v/>
      </c>
      <c r="S83" s="13" t="s">
        <v>248</v>
      </c>
      <c r="T83" s="110" t="s">
        <v>98</v>
      </c>
      <c r="U83" s="1"/>
      <c r="V83" s="111" t="str">
        <f t="shared" si="11"/>
        <v/>
      </c>
      <c r="W83" s="13" t="s">
        <v>249</v>
      </c>
      <c r="X83" s="110" t="s">
        <v>98</v>
      </c>
      <c r="Y83" s="1"/>
      <c r="Z83" s="111" t="str">
        <f t="shared" si="12"/>
        <v/>
      </c>
      <c r="AA83" s="13" t="s">
        <v>250</v>
      </c>
      <c r="AB83" s="110" t="s">
        <v>77</v>
      </c>
      <c r="AC83" s="1"/>
      <c r="AD83" s="111" t="str">
        <f t="shared" si="7"/>
        <v/>
      </c>
      <c r="AE83" s="13" t="s">
        <v>251</v>
      </c>
      <c r="AF83" s="110" t="s">
        <v>98</v>
      </c>
      <c r="AG83" s="1"/>
      <c r="AH83" s="111" t="str">
        <f t="shared" si="13"/>
        <v/>
      </c>
      <c r="AI83" s="13" t="s">
        <v>252</v>
      </c>
      <c r="AJ83" s="113">
        <f t="shared" si="8"/>
        <v>0</v>
      </c>
      <c r="AK83" s="192" t="str">
        <f>ご契約内容!$C$2</f>
        <v>エースサイクル</v>
      </c>
    </row>
    <row r="84" spans="1:37" ht="15" customHeight="1">
      <c r="A84" s="101" t="s">
        <v>353</v>
      </c>
      <c r="B84" s="102" t="s">
        <v>320</v>
      </c>
      <c r="C84" s="103" t="s">
        <v>345</v>
      </c>
      <c r="D84" s="104"/>
      <c r="E84" s="105" t="s">
        <v>352</v>
      </c>
      <c r="F84" s="106"/>
      <c r="G84" s="106"/>
      <c r="H84" s="104"/>
      <c r="I84" s="107">
        <v>52</v>
      </c>
      <c r="J84" s="108">
        <v>120000</v>
      </c>
      <c r="K84" s="109"/>
      <c r="L84" s="110" t="s">
        <v>98</v>
      </c>
      <c r="M84" s="1"/>
      <c r="N84" s="111" t="str">
        <f t="shared" si="9"/>
        <v/>
      </c>
      <c r="O84" s="13" t="s">
        <v>247</v>
      </c>
      <c r="P84" s="110" t="s">
        <v>98</v>
      </c>
      <c r="Q84" s="1"/>
      <c r="R84" s="111" t="str">
        <f t="shared" si="10"/>
        <v/>
      </c>
      <c r="S84" s="13" t="s">
        <v>248</v>
      </c>
      <c r="T84" s="110" t="s">
        <v>98</v>
      </c>
      <c r="U84" s="1"/>
      <c r="V84" s="111" t="str">
        <f t="shared" si="11"/>
        <v/>
      </c>
      <c r="W84" s="13" t="s">
        <v>249</v>
      </c>
      <c r="X84" s="110" t="s">
        <v>98</v>
      </c>
      <c r="Y84" s="1"/>
      <c r="Z84" s="111" t="str">
        <f t="shared" si="12"/>
        <v/>
      </c>
      <c r="AA84" s="13" t="s">
        <v>250</v>
      </c>
      <c r="AB84" s="110" t="s">
        <v>98</v>
      </c>
      <c r="AC84" s="1"/>
      <c r="AD84" s="111" t="str">
        <f t="shared" si="7"/>
        <v/>
      </c>
      <c r="AE84" s="13" t="s">
        <v>251</v>
      </c>
      <c r="AF84" s="110" t="s">
        <v>98</v>
      </c>
      <c r="AG84" s="1"/>
      <c r="AH84" s="111" t="str">
        <f t="shared" si="13"/>
        <v/>
      </c>
      <c r="AI84" s="13" t="s">
        <v>252</v>
      </c>
      <c r="AJ84" s="113">
        <f t="shared" si="8"/>
        <v>0</v>
      </c>
      <c r="AK84" s="192" t="str">
        <f>ご契約内容!$C$2</f>
        <v>エースサイクル</v>
      </c>
    </row>
    <row r="85" spans="1:37" ht="15" customHeight="1">
      <c r="A85" s="101" t="s">
        <v>354</v>
      </c>
      <c r="B85" s="102" t="s">
        <v>320</v>
      </c>
      <c r="C85" s="103" t="s">
        <v>345</v>
      </c>
      <c r="D85" s="104"/>
      <c r="E85" s="105" t="s">
        <v>352</v>
      </c>
      <c r="F85" s="106"/>
      <c r="G85" s="106"/>
      <c r="H85" s="104"/>
      <c r="I85" s="107">
        <v>54</v>
      </c>
      <c r="J85" s="108">
        <v>120000</v>
      </c>
      <c r="K85" s="109"/>
      <c r="L85" s="110" t="s">
        <v>98</v>
      </c>
      <c r="M85" s="1"/>
      <c r="N85" s="111" t="str">
        <f t="shared" si="9"/>
        <v/>
      </c>
      <c r="O85" s="13" t="s">
        <v>247</v>
      </c>
      <c r="P85" s="110" t="s">
        <v>98</v>
      </c>
      <c r="Q85" s="1"/>
      <c r="R85" s="111" t="str">
        <f t="shared" si="10"/>
        <v/>
      </c>
      <c r="S85" s="13" t="s">
        <v>248</v>
      </c>
      <c r="T85" s="110" t="s">
        <v>98</v>
      </c>
      <c r="U85" s="1"/>
      <c r="V85" s="111" t="str">
        <f t="shared" si="11"/>
        <v/>
      </c>
      <c r="W85" s="13" t="s">
        <v>249</v>
      </c>
      <c r="X85" s="110" t="s">
        <v>98</v>
      </c>
      <c r="Y85" s="1"/>
      <c r="Z85" s="111" t="str">
        <f t="shared" si="12"/>
        <v/>
      </c>
      <c r="AA85" s="13" t="s">
        <v>250</v>
      </c>
      <c r="AB85" s="110" t="s">
        <v>98</v>
      </c>
      <c r="AC85" s="1"/>
      <c r="AD85" s="111" t="str">
        <f t="shared" si="7"/>
        <v/>
      </c>
      <c r="AE85" s="13" t="s">
        <v>251</v>
      </c>
      <c r="AF85" s="110" t="s">
        <v>98</v>
      </c>
      <c r="AG85" s="1"/>
      <c r="AH85" s="111" t="str">
        <f t="shared" si="13"/>
        <v/>
      </c>
      <c r="AI85" s="13" t="s">
        <v>252</v>
      </c>
      <c r="AJ85" s="113">
        <f t="shared" si="8"/>
        <v>0</v>
      </c>
      <c r="AK85" s="192" t="str">
        <f>ご契約内容!$C$2</f>
        <v>エースサイクル</v>
      </c>
    </row>
    <row r="86" spans="1:37" ht="15" customHeight="1">
      <c r="A86" s="101" t="s">
        <v>355</v>
      </c>
      <c r="B86" s="102" t="s">
        <v>320</v>
      </c>
      <c r="C86" s="103" t="s">
        <v>345</v>
      </c>
      <c r="D86" s="104"/>
      <c r="E86" s="105" t="s">
        <v>352</v>
      </c>
      <c r="F86" s="106"/>
      <c r="G86" s="106"/>
      <c r="H86" s="104"/>
      <c r="I86" s="107">
        <v>56</v>
      </c>
      <c r="J86" s="108">
        <v>120000</v>
      </c>
      <c r="K86" s="109"/>
      <c r="L86" s="110" t="s">
        <v>77</v>
      </c>
      <c r="M86" s="1"/>
      <c r="N86" s="111" t="str">
        <f t="shared" si="9"/>
        <v/>
      </c>
      <c r="O86" s="13" t="s">
        <v>247</v>
      </c>
      <c r="P86" s="110" t="s">
        <v>77</v>
      </c>
      <c r="Q86" s="1"/>
      <c r="R86" s="111" t="str">
        <f t="shared" si="10"/>
        <v/>
      </c>
      <c r="S86" s="13" t="s">
        <v>248</v>
      </c>
      <c r="T86" s="110" t="s">
        <v>77</v>
      </c>
      <c r="U86" s="1"/>
      <c r="V86" s="111" t="str">
        <f t="shared" si="11"/>
        <v/>
      </c>
      <c r="W86" s="13" t="s">
        <v>249</v>
      </c>
      <c r="X86" s="110" t="s">
        <v>77</v>
      </c>
      <c r="Y86" s="1"/>
      <c r="Z86" s="111" t="str">
        <f t="shared" si="12"/>
        <v/>
      </c>
      <c r="AA86" s="13" t="s">
        <v>250</v>
      </c>
      <c r="AB86" s="110" t="s">
        <v>77</v>
      </c>
      <c r="AC86" s="1"/>
      <c r="AD86" s="111" t="str">
        <f t="shared" si="7"/>
        <v/>
      </c>
      <c r="AE86" s="13" t="s">
        <v>251</v>
      </c>
      <c r="AF86" s="110" t="s">
        <v>77</v>
      </c>
      <c r="AG86" s="1"/>
      <c r="AH86" s="111" t="str">
        <f t="shared" si="13"/>
        <v/>
      </c>
      <c r="AI86" s="13" t="s">
        <v>252</v>
      </c>
      <c r="AJ86" s="113">
        <f t="shared" si="8"/>
        <v>0</v>
      </c>
      <c r="AK86" s="192" t="str">
        <f>ご契約内容!$C$2</f>
        <v>エースサイクル</v>
      </c>
    </row>
    <row r="87" spans="1:37" ht="15" customHeight="1">
      <c r="A87" s="101" t="s">
        <v>356</v>
      </c>
      <c r="B87" s="102" t="s">
        <v>320</v>
      </c>
      <c r="C87" s="103" t="s">
        <v>345</v>
      </c>
      <c r="D87" s="104"/>
      <c r="E87" s="105" t="s">
        <v>352</v>
      </c>
      <c r="F87" s="106"/>
      <c r="G87" s="106"/>
      <c r="H87" s="104"/>
      <c r="I87" s="107">
        <v>58</v>
      </c>
      <c r="J87" s="108">
        <v>120000</v>
      </c>
      <c r="K87" s="109"/>
      <c r="L87" s="110" t="s">
        <v>77</v>
      </c>
      <c r="M87" s="1"/>
      <c r="N87" s="111" t="str">
        <f t="shared" si="9"/>
        <v/>
      </c>
      <c r="O87" s="13" t="s">
        <v>247</v>
      </c>
      <c r="P87" s="110" t="s">
        <v>77</v>
      </c>
      <c r="Q87" s="1"/>
      <c r="R87" s="111" t="str">
        <f t="shared" si="10"/>
        <v/>
      </c>
      <c r="S87" s="13" t="s">
        <v>248</v>
      </c>
      <c r="T87" s="110" t="s">
        <v>77</v>
      </c>
      <c r="U87" s="1"/>
      <c r="V87" s="111" t="str">
        <f t="shared" si="11"/>
        <v/>
      </c>
      <c r="W87" s="13" t="s">
        <v>249</v>
      </c>
      <c r="X87" s="110" t="s">
        <v>77</v>
      </c>
      <c r="Y87" s="1"/>
      <c r="Z87" s="111" t="str">
        <f t="shared" si="12"/>
        <v/>
      </c>
      <c r="AA87" s="13" t="s">
        <v>250</v>
      </c>
      <c r="AB87" s="110" t="s">
        <v>77</v>
      </c>
      <c r="AC87" s="1"/>
      <c r="AD87" s="111" t="str">
        <f t="shared" si="7"/>
        <v/>
      </c>
      <c r="AE87" s="13" t="s">
        <v>251</v>
      </c>
      <c r="AF87" s="110" t="s">
        <v>77</v>
      </c>
      <c r="AG87" s="1"/>
      <c r="AH87" s="111" t="str">
        <f t="shared" si="13"/>
        <v/>
      </c>
      <c r="AI87" s="13" t="s">
        <v>252</v>
      </c>
      <c r="AJ87" s="113">
        <f t="shared" si="8"/>
        <v>0</v>
      </c>
      <c r="AK87" s="192" t="str">
        <f>ご契約内容!$C$2</f>
        <v>エースサイクル</v>
      </c>
    </row>
    <row r="88" spans="1:37" ht="15" customHeight="1">
      <c r="A88" s="101" t="s">
        <v>357</v>
      </c>
      <c r="B88" s="102" t="s">
        <v>358</v>
      </c>
      <c r="C88" s="103" t="s">
        <v>332</v>
      </c>
      <c r="D88" s="104"/>
      <c r="E88" s="105" t="s">
        <v>359</v>
      </c>
      <c r="F88" s="106"/>
      <c r="G88" s="106"/>
      <c r="H88" s="104"/>
      <c r="I88" s="107">
        <v>44</v>
      </c>
      <c r="J88" s="108">
        <v>200000</v>
      </c>
      <c r="K88" s="109"/>
      <c r="L88" s="110" t="s">
        <v>77</v>
      </c>
      <c r="M88" s="1"/>
      <c r="N88" s="111" t="str">
        <f t="shared" si="9"/>
        <v/>
      </c>
      <c r="O88" s="13" t="s">
        <v>247</v>
      </c>
      <c r="P88" s="110" t="s">
        <v>77</v>
      </c>
      <c r="Q88" s="1"/>
      <c r="R88" s="111" t="str">
        <f t="shared" si="10"/>
        <v/>
      </c>
      <c r="S88" s="13" t="s">
        <v>248</v>
      </c>
      <c r="T88" s="110" t="s">
        <v>77</v>
      </c>
      <c r="U88" s="1"/>
      <c r="V88" s="111" t="str">
        <f t="shared" si="11"/>
        <v/>
      </c>
      <c r="W88" s="13" t="s">
        <v>249</v>
      </c>
      <c r="X88" s="110" t="s">
        <v>77</v>
      </c>
      <c r="Y88" s="1"/>
      <c r="Z88" s="111" t="str">
        <f t="shared" si="12"/>
        <v/>
      </c>
      <c r="AA88" s="13" t="s">
        <v>250</v>
      </c>
      <c r="AB88" s="110" t="s">
        <v>77</v>
      </c>
      <c r="AC88" s="1"/>
      <c r="AD88" s="111" t="str">
        <f t="shared" si="7"/>
        <v/>
      </c>
      <c r="AE88" s="13" t="s">
        <v>251</v>
      </c>
      <c r="AF88" s="110" t="s">
        <v>77</v>
      </c>
      <c r="AG88" s="1"/>
      <c r="AH88" s="111" t="str">
        <f t="shared" si="13"/>
        <v/>
      </c>
      <c r="AI88" s="13" t="s">
        <v>252</v>
      </c>
      <c r="AJ88" s="113">
        <f t="shared" si="8"/>
        <v>0</v>
      </c>
      <c r="AK88" s="192" t="str">
        <f>ご契約内容!$C$2</f>
        <v>エースサイクル</v>
      </c>
    </row>
    <row r="89" spans="1:37" ht="15" customHeight="1">
      <c r="A89" s="101" t="s">
        <v>360</v>
      </c>
      <c r="B89" s="102" t="s">
        <v>358</v>
      </c>
      <c r="C89" s="103" t="s">
        <v>332</v>
      </c>
      <c r="D89" s="104"/>
      <c r="E89" s="105" t="s">
        <v>359</v>
      </c>
      <c r="F89" s="106"/>
      <c r="G89" s="106"/>
      <c r="H89" s="104"/>
      <c r="I89" s="107">
        <v>48</v>
      </c>
      <c r="J89" s="108">
        <v>200000</v>
      </c>
      <c r="K89" s="109"/>
      <c r="L89" s="110" t="s">
        <v>77</v>
      </c>
      <c r="M89" s="1"/>
      <c r="N89" s="111" t="str">
        <f t="shared" si="9"/>
        <v/>
      </c>
      <c r="O89" s="13" t="s">
        <v>247</v>
      </c>
      <c r="P89" s="110" t="s">
        <v>77</v>
      </c>
      <c r="Q89" s="1"/>
      <c r="R89" s="111" t="str">
        <f t="shared" si="10"/>
        <v/>
      </c>
      <c r="S89" s="13" t="s">
        <v>248</v>
      </c>
      <c r="T89" s="110" t="s">
        <v>77</v>
      </c>
      <c r="U89" s="1"/>
      <c r="V89" s="111" t="str">
        <f t="shared" si="11"/>
        <v/>
      </c>
      <c r="W89" s="13" t="s">
        <v>249</v>
      </c>
      <c r="X89" s="110" t="s">
        <v>77</v>
      </c>
      <c r="Y89" s="1"/>
      <c r="Z89" s="111" t="str">
        <f t="shared" si="12"/>
        <v/>
      </c>
      <c r="AA89" s="13" t="s">
        <v>250</v>
      </c>
      <c r="AB89" s="110" t="s">
        <v>77</v>
      </c>
      <c r="AC89" s="1"/>
      <c r="AD89" s="111" t="str">
        <f t="shared" si="7"/>
        <v/>
      </c>
      <c r="AE89" s="13" t="s">
        <v>251</v>
      </c>
      <c r="AF89" s="110" t="s">
        <v>77</v>
      </c>
      <c r="AG89" s="1"/>
      <c r="AH89" s="111" t="str">
        <f t="shared" si="13"/>
        <v/>
      </c>
      <c r="AI89" s="13" t="s">
        <v>252</v>
      </c>
      <c r="AJ89" s="113">
        <f t="shared" si="8"/>
        <v>0</v>
      </c>
      <c r="AK89" s="192" t="str">
        <f>ご契約内容!$C$2</f>
        <v>エースサイクル</v>
      </c>
    </row>
    <row r="90" spans="1:37" ht="15" customHeight="1">
      <c r="A90" s="101" t="s">
        <v>361</v>
      </c>
      <c r="B90" s="102" t="s">
        <v>358</v>
      </c>
      <c r="C90" s="103" t="s">
        <v>332</v>
      </c>
      <c r="D90" s="104"/>
      <c r="E90" s="105" t="s">
        <v>359</v>
      </c>
      <c r="F90" s="106"/>
      <c r="G90" s="106"/>
      <c r="H90" s="104"/>
      <c r="I90" s="107">
        <v>52</v>
      </c>
      <c r="J90" s="108">
        <v>200000</v>
      </c>
      <c r="K90" s="109"/>
      <c r="L90" s="110" t="s">
        <v>77</v>
      </c>
      <c r="M90" s="1"/>
      <c r="N90" s="111" t="str">
        <f t="shared" si="9"/>
        <v/>
      </c>
      <c r="O90" s="13" t="s">
        <v>247</v>
      </c>
      <c r="P90" s="110" t="s">
        <v>77</v>
      </c>
      <c r="Q90" s="1"/>
      <c r="R90" s="111" t="str">
        <f t="shared" si="10"/>
        <v/>
      </c>
      <c r="S90" s="13" t="s">
        <v>248</v>
      </c>
      <c r="T90" s="110" t="s">
        <v>77</v>
      </c>
      <c r="U90" s="1"/>
      <c r="V90" s="111" t="str">
        <f t="shared" si="11"/>
        <v/>
      </c>
      <c r="W90" s="13" t="s">
        <v>249</v>
      </c>
      <c r="X90" s="110" t="s">
        <v>77</v>
      </c>
      <c r="Y90" s="1"/>
      <c r="Z90" s="111" t="str">
        <f t="shared" si="12"/>
        <v/>
      </c>
      <c r="AA90" s="13" t="s">
        <v>250</v>
      </c>
      <c r="AB90" s="110" t="s">
        <v>77</v>
      </c>
      <c r="AC90" s="1"/>
      <c r="AD90" s="111" t="str">
        <f t="shared" si="7"/>
        <v/>
      </c>
      <c r="AE90" s="13" t="s">
        <v>251</v>
      </c>
      <c r="AF90" s="110" t="s">
        <v>77</v>
      </c>
      <c r="AG90" s="1"/>
      <c r="AH90" s="111" t="str">
        <f t="shared" si="13"/>
        <v/>
      </c>
      <c r="AI90" s="13" t="s">
        <v>252</v>
      </c>
      <c r="AJ90" s="113">
        <f t="shared" si="8"/>
        <v>0</v>
      </c>
      <c r="AK90" s="192" t="str">
        <f>ご契約内容!$C$2</f>
        <v>エースサイクル</v>
      </c>
    </row>
    <row r="91" spans="1:37" ht="15" customHeight="1">
      <c r="A91" s="101" t="s">
        <v>362</v>
      </c>
      <c r="B91" s="102" t="s">
        <v>363</v>
      </c>
      <c r="C91" s="103" t="s">
        <v>274</v>
      </c>
      <c r="D91" s="104"/>
      <c r="E91" s="105" t="s">
        <v>364</v>
      </c>
      <c r="F91" s="106"/>
      <c r="G91" s="106"/>
      <c r="H91" s="104"/>
      <c r="I91" s="107">
        <v>44</v>
      </c>
      <c r="J91" s="108">
        <v>160000</v>
      </c>
      <c r="K91" s="109" t="s">
        <v>365</v>
      </c>
      <c r="L91" s="110" t="s">
        <v>98</v>
      </c>
      <c r="M91" s="1"/>
      <c r="N91" s="111" t="str">
        <f t="shared" si="9"/>
        <v/>
      </c>
      <c r="O91" s="13" t="s">
        <v>247</v>
      </c>
      <c r="P91" s="110" t="s">
        <v>98</v>
      </c>
      <c r="Q91" s="1"/>
      <c r="R91" s="111" t="str">
        <f t="shared" si="10"/>
        <v/>
      </c>
      <c r="S91" s="13" t="s">
        <v>248</v>
      </c>
      <c r="T91" s="110" t="s">
        <v>98</v>
      </c>
      <c r="U91" s="1"/>
      <c r="V91" s="111" t="str">
        <f t="shared" si="11"/>
        <v/>
      </c>
      <c r="W91" s="13" t="s">
        <v>249</v>
      </c>
      <c r="X91" s="110" t="s">
        <v>98</v>
      </c>
      <c r="Y91" s="1"/>
      <c r="Z91" s="111" t="str">
        <f t="shared" si="12"/>
        <v/>
      </c>
      <c r="AA91" s="13" t="s">
        <v>250</v>
      </c>
      <c r="AB91" s="110" t="s">
        <v>98</v>
      </c>
      <c r="AC91" s="1"/>
      <c r="AD91" s="111" t="str">
        <f t="shared" si="7"/>
        <v/>
      </c>
      <c r="AE91" s="13" t="s">
        <v>251</v>
      </c>
      <c r="AF91" s="110" t="s">
        <v>98</v>
      </c>
      <c r="AG91" s="1"/>
      <c r="AH91" s="111" t="str">
        <f t="shared" si="13"/>
        <v/>
      </c>
      <c r="AI91" s="13" t="s">
        <v>252</v>
      </c>
      <c r="AJ91" s="113">
        <f t="shared" si="8"/>
        <v>0</v>
      </c>
      <c r="AK91" s="192" t="str">
        <f>ご契約内容!$C$2</f>
        <v>エースサイクル</v>
      </c>
    </row>
    <row r="92" spans="1:37" ht="15" customHeight="1">
      <c r="A92" s="101" t="s">
        <v>366</v>
      </c>
      <c r="B92" s="102" t="s">
        <v>363</v>
      </c>
      <c r="C92" s="103" t="s">
        <v>274</v>
      </c>
      <c r="D92" s="104"/>
      <c r="E92" s="105" t="s">
        <v>364</v>
      </c>
      <c r="F92" s="106"/>
      <c r="G92" s="106"/>
      <c r="H92" s="104"/>
      <c r="I92" s="107">
        <v>48</v>
      </c>
      <c r="J92" s="108">
        <v>160000</v>
      </c>
      <c r="K92" s="109" t="s">
        <v>365</v>
      </c>
      <c r="L92" s="110" t="s">
        <v>98</v>
      </c>
      <c r="M92" s="1"/>
      <c r="N92" s="111" t="str">
        <f t="shared" si="9"/>
        <v/>
      </c>
      <c r="O92" s="13" t="s">
        <v>247</v>
      </c>
      <c r="P92" s="110" t="s">
        <v>98</v>
      </c>
      <c r="Q92" s="1"/>
      <c r="R92" s="111" t="str">
        <f t="shared" si="10"/>
        <v/>
      </c>
      <c r="S92" s="13" t="s">
        <v>248</v>
      </c>
      <c r="T92" s="110" t="s">
        <v>98</v>
      </c>
      <c r="U92" s="1"/>
      <c r="V92" s="111" t="str">
        <f t="shared" si="11"/>
        <v/>
      </c>
      <c r="W92" s="13" t="s">
        <v>249</v>
      </c>
      <c r="X92" s="110" t="s">
        <v>98</v>
      </c>
      <c r="Y92" s="1"/>
      <c r="Z92" s="111" t="str">
        <f t="shared" si="12"/>
        <v/>
      </c>
      <c r="AA92" s="13" t="s">
        <v>250</v>
      </c>
      <c r="AB92" s="110" t="s">
        <v>98</v>
      </c>
      <c r="AC92" s="1"/>
      <c r="AD92" s="111" t="str">
        <f t="shared" si="7"/>
        <v/>
      </c>
      <c r="AE92" s="13" t="s">
        <v>251</v>
      </c>
      <c r="AF92" s="110" t="s">
        <v>98</v>
      </c>
      <c r="AG92" s="1"/>
      <c r="AH92" s="111" t="str">
        <f t="shared" si="13"/>
        <v/>
      </c>
      <c r="AI92" s="13" t="s">
        <v>252</v>
      </c>
      <c r="AJ92" s="113">
        <f t="shared" si="8"/>
        <v>0</v>
      </c>
      <c r="AK92" s="192" t="str">
        <f>ご契約内容!$C$2</f>
        <v>エースサイクル</v>
      </c>
    </row>
    <row r="93" spans="1:37" ht="15" customHeight="1">
      <c r="A93" s="101" t="s">
        <v>367</v>
      </c>
      <c r="B93" s="102" t="s">
        <v>363</v>
      </c>
      <c r="C93" s="103" t="s">
        <v>274</v>
      </c>
      <c r="D93" s="104"/>
      <c r="E93" s="105" t="s">
        <v>364</v>
      </c>
      <c r="F93" s="106"/>
      <c r="G93" s="106"/>
      <c r="H93" s="104"/>
      <c r="I93" s="107">
        <v>51</v>
      </c>
      <c r="J93" s="108">
        <v>160000</v>
      </c>
      <c r="K93" s="109" t="s">
        <v>365</v>
      </c>
      <c r="L93" s="110" t="s">
        <v>77</v>
      </c>
      <c r="M93" s="1"/>
      <c r="N93" s="111" t="str">
        <f t="shared" si="9"/>
        <v/>
      </c>
      <c r="O93" s="13" t="s">
        <v>247</v>
      </c>
      <c r="P93" s="110" t="s">
        <v>77</v>
      </c>
      <c r="Q93" s="1"/>
      <c r="R93" s="111" t="str">
        <f t="shared" si="10"/>
        <v/>
      </c>
      <c r="S93" s="13" t="s">
        <v>248</v>
      </c>
      <c r="T93" s="110" t="s">
        <v>77</v>
      </c>
      <c r="U93" s="1"/>
      <c r="V93" s="111" t="str">
        <f t="shared" si="11"/>
        <v/>
      </c>
      <c r="W93" s="13" t="s">
        <v>249</v>
      </c>
      <c r="X93" s="110" t="s">
        <v>77</v>
      </c>
      <c r="Y93" s="1"/>
      <c r="Z93" s="111" t="str">
        <f t="shared" si="12"/>
        <v/>
      </c>
      <c r="AA93" s="13" t="s">
        <v>250</v>
      </c>
      <c r="AB93" s="110" t="s">
        <v>77</v>
      </c>
      <c r="AC93" s="1"/>
      <c r="AD93" s="111" t="str">
        <f t="shared" si="7"/>
        <v/>
      </c>
      <c r="AE93" s="13" t="s">
        <v>251</v>
      </c>
      <c r="AF93" s="110" t="s">
        <v>77</v>
      </c>
      <c r="AG93" s="1"/>
      <c r="AH93" s="111" t="str">
        <f t="shared" si="13"/>
        <v/>
      </c>
      <c r="AI93" s="13" t="s">
        <v>252</v>
      </c>
      <c r="AJ93" s="113">
        <f t="shared" si="8"/>
        <v>0</v>
      </c>
      <c r="AK93" s="192" t="str">
        <f>ご契約内容!$C$2</f>
        <v>エースサイクル</v>
      </c>
    </row>
    <row r="94" spans="1:37" ht="15" customHeight="1">
      <c r="A94" s="101" t="s">
        <v>368</v>
      </c>
      <c r="B94" s="102" t="s">
        <v>363</v>
      </c>
      <c r="C94" s="103" t="s">
        <v>289</v>
      </c>
      <c r="D94" s="104"/>
      <c r="E94" s="105" t="s">
        <v>369</v>
      </c>
      <c r="F94" s="106"/>
      <c r="G94" s="106"/>
      <c r="H94" s="104"/>
      <c r="I94" s="107">
        <v>44</v>
      </c>
      <c r="J94" s="108">
        <v>109000</v>
      </c>
      <c r="K94" s="109"/>
      <c r="L94" s="110" t="s">
        <v>98</v>
      </c>
      <c r="M94" s="1"/>
      <c r="N94" s="111" t="str">
        <f t="shared" si="9"/>
        <v/>
      </c>
      <c r="O94" s="13" t="s">
        <v>247</v>
      </c>
      <c r="P94" s="110" t="s">
        <v>98</v>
      </c>
      <c r="Q94" s="1"/>
      <c r="R94" s="111" t="str">
        <f t="shared" si="10"/>
        <v/>
      </c>
      <c r="S94" s="13" t="s">
        <v>248</v>
      </c>
      <c r="T94" s="110" t="s">
        <v>98</v>
      </c>
      <c r="U94" s="1"/>
      <c r="V94" s="111" t="str">
        <f t="shared" si="11"/>
        <v/>
      </c>
      <c r="W94" s="13" t="s">
        <v>249</v>
      </c>
      <c r="X94" s="110" t="s">
        <v>98</v>
      </c>
      <c r="Y94" s="1"/>
      <c r="Z94" s="111" t="str">
        <f t="shared" si="12"/>
        <v/>
      </c>
      <c r="AA94" s="13" t="s">
        <v>250</v>
      </c>
      <c r="AB94" s="110" t="s">
        <v>98</v>
      </c>
      <c r="AC94" s="1"/>
      <c r="AD94" s="111" t="str">
        <f t="shared" si="7"/>
        <v/>
      </c>
      <c r="AE94" s="13" t="s">
        <v>251</v>
      </c>
      <c r="AF94" s="110" t="s">
        <v>98</v>
      </c>
      <c r="AG94" s="1"/>
      <c r="AH94" s="111" t="str">
        <f t="shared" si="13"/>
        <v/>
      </c>
      <c r="AI94" s="13" t="s">
        <v>252</v>
      </c>
      <c r="AJ94" s="113">
        <f t="shared" si="8"/>
        <v>0</v>
      </c>
      <c r="AK94" s="192" t="str">
        <f>ご契約内容!$C$2</f>
        <v>エースサイクル</v>
      </c>
    </row>
    <row r="95" spans="1:37" ht="15" customHeight="1">
      <c r="A95" s="101" t="s">
        <v>370</v>
      </c>
      <c r="B95" s="102" t="s">
        <v>363</v>
      </c>
      <c r="C95" s="103" t="s">
        <v>289</v>
      </c>
      <c r="D95" s="104"/>
      <c r="E95" s="105" t="s">
        <v>369</v>
      </c>
      <c r="F95" s="106"/>
      <c r="G95" s="106"/>
      <c r="H95" s="104"/>
      <c r="I95" s="107">
        <v>48</v>
      </c>
      <c r="J95" s="108">
        <v>109000</v>
      </c>
      <c r="K95" s="109"/>
      <c r="L95" s="110" t="s">
        <v>98</v>
      </c>
      <c r="M95" s="1"/>
      <c r="N95" s="111" t="str">
        <f t="shared" si="9"/>
        <v/>
      </c>
      <c r="O95" s="13" t="s">
        <v>247</v>
      </c>
      <c r="P95" s="110" t="s">
        <v>98</v>
      </c>
      <c r="Q95" s="1"/>
      <c r="R95" s="111" t="str">
        <f t="shared" si="10"/>
        <v/>
      </c>
      <c r="S95" s="13" t="s">
        <v>248</v>
      </c>
      <c r="T95" s="110" t="s">
        <v>98</v>
      </c>
      <c r="U95" s="1"/>
      <c r="V95" s="111" t="str">
        <f t="shared" si="11"/>
        <v/>
      </c>
      <c r="W95" s="13" t="s">
        <v>249</v>
      </c>
      <c r="X95" s="110" t="s">
        <v>98</v>
      </c>
      <c r="Y95" s="1"/>
      <c r="Z95" s="111" t="str">
        <f t="shared" si="12"/>
        <v/>
      </c>
      <c r="AA95" s="13" t="s">
        <v>250</v>
      </c>
      <c r="AB95" s="110" t="s">
        <v>98</v>
      </c>
      <c r="AC95" s="1"/>
      <c r="AD95" s="111" t="str">
        <f t="shared" si="7"/>
        <v/>
      </c>
      <c r="AE95" s="13" t="s">
        <v>251</v>
      </c>
      <c r="AF95" s="110" t="s">
        <v>98</v>
      </c>
      <c r="AG95" s="1"/>
      <c r="AH95" s="111" t="str">
        <f t="shared" si="13"/>
        <v/>
      </c>
      <c r="AI95" s="13" t="s">
        <v>252</v>
      </c>
      <c r="AJ95" s="113">
        <f t="shared" si="8"/>
        <v>0</v>
      </c>
      <c r="AK95" s="192" t="str">
        <f>ご契約内容!$C$2</f>
        <v>エースサイクル</v>
      </c>
    </row>
    <row r="96" spans="1:37" ht="15" customHeight="1">
      <c r="A96" s="101" t="s">
        <v>371</v>
      </c>
      <c r="B96" s="102" t="s">
        <v>363</v>
      </c>
      <c r="C96" s="103" t="s">
        <v>289</v>
      </c>
      <c r="D96" s="104"/>
      <c r="E96" s="105" t="s">
        <v>369</v>
      </c>
      <c r="F96" s="106"/>
      <c r="G96" s="106"/>
      <c r="H96" s="104"/>
      <c r="I96" s="107">
        <v>51</v>
      </c>
      <c r="J96" s="108">
        <v>109000</v>
      </c>
      <c r="K96" s="109"/>
      <c r="L96" s="110" t="s">
        <v>77</v>
      </c>
      <c r="M96" s="1"/>
      <c r="N96" s="111" t="str">
        <f t="shared" si="9"/>
        <v/>
      </c>
      <c r="O96" s="13" t="s">
        <v>247</v>
      </c>
      <c r="P96" s="110" t="s">
        <v>77</v>
      </c>
      <c r="Q96" s="1"/>
      <c r="R96" s="111" t="str">
        <f t="shared" si="10"/>
        <v/>
      </c>
      <c r="S96" s="13" t="s">
        <v>248</v>
      </c>
      <c r="T96" s="110" t="s">
        <v>77</v>
      </c>
      <c r="U96" s="1"/>
      <c r="V96" s="111" t="str">
        <f t="shared" si="11"/>
        <v/>
      </c>
      <c r="W96" s="13" t="s">
        <v>249</v>
      </c>
      <c r="X96" s="110" t="s">
        <v>148</v>
      </c>
      <c r="Y96" s="115"/>
      <c r="Z96" s="116" t="str">
        <f t="shared" si="12"/>
        <v/>
      </c>
      <c r="AA96" s="117" t="s">
        <v>250</v>
      </c>
      <c r="AB96" s="110" t="s">
        <v>148</v>
      </c>
      <c r="AC96" s="115"/>
      <c r="AD96" s="116" t="str">
        <f t="shared" si="7"/>
        <v/>
      </c>
      <c r="AE96" s="117" t="s">
        <v>251</v>
      </c>
      <c r="AF96" s="110" t="s">
        <v>148</v>
      </c>
      <c r="AG96" s="115"/>
      <c r="AH96" s="116" t="str">
        <f t="shared" si="13"/>
        <v/>
      </c>
      <c r="AI96" s="117" t="s">
        <v>252</v>
      </c>
      <c r="AJ96" s="113">
        <f t="shared" si="8"/>
        <v>0</v>
      </c>
      <c r="AK96" s="192" t="str">
        <f>ご契約内容!$C$2</f>
        <v>エースサイクル</v>
      </c>
    </row>
    <row r="97" spans="1:37" ht="15" customHeight="1">
      <c r="A97" s="101" t="s">
        <v>372</v>
      </c>
      <c r="B97" s="102" t="s">
        <v>363</v>
      </c>
      <c r="C97" s="103" t="s">
        <v>289</v>
      </c>
      <c r="D97" s="104"/>
      <c r="E97" s="105" t="s">
        <v>373</v>
      </c>
      <c r="F97" s="106"/>
      <c r="G97" s="106"/>
      <c r="H97" s="104"/>
      <c r="I97" s="107">
        <v>44</v>
      </c>
      <c r="J97" s="108">
        <v>109000</v>
      </c>
      <c r="K97" s="109"/>
      <c r="L97" s="110" t="s">
        <v>98</v>
      </c>
      <c r="M97" s="1"/>
      <c r="N97" s="111" t="str">
        <f t="shared" si="9"/>
        <v/>
      </c>
      <c r="O97" s="13" t="s">
        <v>247</v>
      </c>
      <c r="P97" s="110" t="s">
        <v>98</v>
      </c>
      <c r="Q97" s="1"/>
      <c r="R97" s="111" t="str">
        <f t="shared" si="10"/>
        <v/>
      </c>
      <c r="S97" s="13" t="s">
        <v>248</v>
      </c>
      <c r="T97" s="110" t="s">
        <v>98</v>
      </c>
      <c r="U97" s="1"/>
      <c r="V97" s="111" t="str">
        <f t="shared" si="11"/>
        <v/>
      </c>
      <c r="W97" s="13" t="s">
        <v>249</v>
      </c>
      <c r="X97" s="110" t="s">
        <v>98</v>
      </c>
      <c r="Y97" s="1"/>
      <c r="Z97" s="111" t="str">
        <f t="shared" si="12"/>
        <v/>
      </c>
      <c r="AA97" s="13" t="s">
        <v>250</v>
      </c>
      <c r="AB97" s="110" t="s">
        <v>98</v>
      </c>
      <c r="AC97" s="1"/>
      <c r="AD97" s="111" t="str">
        <f t="shared" si="7"/>
        <v/>
      </c>
      <c r="AE97" s="13" t="s">
        <v>251</v>
      </c>
      <c r="AF97" s="110" t="s">
        <v>98</v>
      </c>
      <c r="AG97" s="1"/>
      <c r="AH97" s="111" t="str">
        <f t="shared" si="13"/>
        <v/>
      </c>
      <c r="AI97" s="13" t="s">
        <v>252</v>
      </c>
      <c r="AJ97" s="113">
        <f t="shared" si="8"/>
        <v>0</v>
      </c>
      <c r="AK97" s="192" t="str">
        <f>ご契約内容!$C$2</f>
        <v>エースサイクル</v>
      </c>
    </row>
    <row r="98" spans="1:37" ht="15" customHeight="1">
      <c r="A98" s="101" t="s">
        <v>374</v>
      </c>
      <c r="B98" s="102" t="s">
        <v>363</v>
      </c>
      <c r="C98" s="103" t="s">
        <v>289</v>
      </c>
      <c r="D98" s="104"/>
      <c r="E98" s="105" t="s">
        <v>373</v>
      </c>
      <c r="F98" s="106"/>
      <c r="G98" s="106"/>
      <c r="H98" s="104"/>
      <c r="I98" s="107">
        <v>48</v>
      </c>
      <c r="J98" s="108">
        <v>109000</v>
      </c>
      <c r="K98" s="109"/>
      <c r="L98" s="110" t="s">
        <v>98</v>
      </c>
      <c r="M98" s="1"/>
      <c r="N98" s="111" t="str">
        <f t="shared" si="9"/>
        <v/>
      </c>
      <c r="O98" s="13" t="s">
        <v>247</v>
      </c>
      <c r="P98" s="110" t="s">
        <v>98</v>
      </c>
      <c r="Q98" s="1"/>
      <c r="R98" s="111" t="str">
        <f t="shared" si="10"/>
        <v/>
      </c>
      <c r="S98" s="13" t="s">
        <v>248</v>
      </c>
      <c r="T98" s="110" t="s">
        <v>98</v>
      </c>
      <c r="U98" s="1"/>
      <c r="V98" s="111" t="str">
        <f t="shared" si="11"/>
        <v/>
      </c>
      <c r="W98" s="13" t="s">
        <v>249</v>
      </c>
      <c r="X98" s="110" t="s">
        <v>98</v>
      </c>
      <c r="Y98" s="1"/>
      <c r="Z98" s="111" t="str">
        <f t="shared" si="12"/>
        <v/>
      </c>
      <c r="AA98" s="13" t="s">
        <v>250</v>
      </c>
      <c r="AB98" s="110" t="s">
        <v>98</v>
      </c>
      <c r="AC98" s="1"/>
      <c r="AD98" s="111" t="str">
        <f t="shared" si="7"/>
        <v/>
      </c>
      <c r="AE98" s="13" t="s">
        <v>251</v>
      </c>
      <c r="AF98" s="110" t="s">
        <v>98</v>
      </c>
      <c r="AG98" s="1"/>
      <c r="AH98" s="111" t="str">
        <f t="shared" si="13"/>
        <v/>
      </c>
      <c r="AI98" s="13" t="s">
        <v>252</v>
      </c>
      <c r="AJ98" s="113">
        <f t="shared" si="8"/>
        <v>0</v>
      </c>
      <c r="AK98" s="192" t="str">
        <f>ご契約内容!$C$2</f>
        <v>エースサイクル</v>
      </c>
    </row>
    <row r="99" spans="1:37" ht="15" customHeight="1">
      <c r="A99" s="101" t="s">
        <v>375</v>
      </c>
      <c r="B99" s="102" t="s">
        <v>363</v>
      </c>
      <c r="C99" s="103" t="s">
        <v>289</v>
      </c>
      <c r="D99" s="104"/>
      <c r="E99" s="105" t="s">
        <v>373</v>
      </c>
      <c r="F99" s="106"/>
      <c r="G99" s="106"/>
      <c r="H99" s="104"/>
      <c r="I99" s="107">
        <v>51</v>
      </c>
      <c r="J99" s="108">
        <v>109000</v>
      </c>
      <c r="K99" s="109"/>
      <c r="L99" s="110" t="s">
        <v>77</v>
      </c>
      <c r="M99" s="1"/>
      <c r="N99" s="111" t="str">
        <f t="shared" si="9"/>
        <v/>
      </c>
      <c r="O99" s="13" t="s">
        <v>247</v>
      </c>
      <c r="P99" s="110" t="s">
        <v>77</v>
      </c>
      <c r="Q99" s="1"/>
      <c r="R99" s="111" t="str">
        <f t="shared" si="10"/>
        <v/>
      </c>
      <c r="S99" s="13" t="s">
        <v>248</v>
      </c>
      <c r="T99" s="110" t="s">
        <v>77</v>
      </c>
      <c r="U99" s="1"/>
      <c r="V99" s="111" t="str">
        <f t="shared" si="11"/>
        <v/>
      </c>
      <c r="W99" s="13" t="s">
        <v>249</v>
      </c>
      <c r="X99" s="110" t="s">
        <v>77</v>
      </c>
      <c r="Y99" s="1"/>
      <c r="Z99" s="111" t="str">
        <f t="shared" si="12"/>
        <v/>
      </c>
      <c r="AA99" s="13" t="s">
        <v>250</v>
      </c>
      <c r="AB99" s="110" t="s">
        <v>77</v>
      </c>
      <c r="AC99" s="1"/>
      <c r="AD99" s="111" t="str">
        <f t="shared" si="7"/>
        <v/>
      </c>
      <c r="AE99" s="13" t="s">
        <v>251</v>
      </c>
      <c r="AF99" s="110" t="s">
        <v>77</v>
      </c>
      <c r="AG99" s="1"/>
      <c r="AH99" s="111" t="str">
        <f t="shared" si="13"/>
        <v/>
      </c>
      <c r="AI99" s="13" t="s">
        <v>252</v>
      </c>
      <c r="AJ99" s="113">
        <f t="shared" si="8"/>
        <v>0</v>
      </c>
      <c r="AK99" s="192" t="str">
        <f>ご契約内容!$C$2</f>
        <v>エースサイクル</v>
      </c>
    </row>
    <row r="100" spans="1:37" ht="15" customHeight="1">
      <c r="A100" s="101" t="s">
        <v>376</v>
      </c>
      <c r="B100" s="102" t="s">
        <v>363</v>
      </c>
      <c r="C100" s="103" t="s">
        <v>377</v>
      </c>
      <c r="D100" s="104"/>
      <c r="E100" s="105" t="s">
        <v>378</v>
      </c>
      <c r="F100" s="106"/>
      <c r="G100" s="106"/>
      <c r="H100" s="104"/>
      <c r="I100" s="107">
        <v>44</v>
      </c>
      <c r="J100" s="108">
        <v>90000</v>
      </c>
      <c r="K100" s="109"/>
      <c r="L100" s="110" t="s">
        <v>98</v>
      </c>
      <c r="M100" s="1"/>
      <c r="N100" s="111" t="str">
        <f t="shared" si="9"/>
        <v/>
      </c>
      <c r="O100" s="13" t="s">
        <v>247</v>
      </c>
      <c r="P100" s="110" t="s">
        <v>98</v>
      </c>
      <c r="Q100" s="1"/>
      <c r="R100" s="111" t="str">
        <f t="shared" si="10"/>
        <v/>
      </c>
      <c r="S100" s="13" t="s">
        <v>248</v>
      </c>
      <c r="T100" s="110" t="s">
        <v>98</v>
      </c>
      <c r="U100" s="1"/>
      <c r="V100" s="111" t="str">
        <f t="shared" si="11"/>
        <v/>
      </c>
      <c r="W100" s="13" t="s">
        <v>249</v>
      </c>
      <c r="X100" s="110" t="s">
        <v>77</v>
      </c>
      <c r="Y100" s="1"/>
      <c r="Z100" s="111" t="str">
        <f t="shared" si="12"/>
        <v/>
      </c>
      <c r="AA100" s="13" t="s">
        <v>250</v>
      </c>
      <c r="AB100" s="110" t="s">
        <v>77</v>
      </c>
      <c r="AC100" s="1"/>
      <c r="AD100" s="111" t="str">
        <f t="shared" si="7"/>
        <v/>
      </c>
      <c r="AE100" s="13" t="s">
        <v>251</v>
      </c>
      <c r="AF100" s="110" t="s">
        <v>77</v>
      </c>
      <c r="AG100" s="1"/>
      <c r="AH100" s="111" t="str">
        <f t="shared" si="13"/>
        <v/>
      </c>
      <c r="AI100" s="13" t="s">
        <v>252</v>
      </c>
      <c r="AJ100" s="113">
        <f t="shared" si="8"/>
        <v>0</v>
      </c>
      <c r="AK100" s="192" t="str">
        <f>ご契約内容!$C$2</f>
        <v>エースサイクル</v>
      </c>
    </row>
    <row r="101" spans="1:37" ht="15" customHeight="1">
      <c r="A101" s="101" t="s">
        <v>379</v>
      </c>
      <c r="B101" s="102" t="s">
        <v>363</v>
      </c>
      <c r="C101" s="103" t="s">
        <v>377</v>
      </c>
      <c r="D101" s="104"/>
      <c r="E101" s="105" t="s">
        <v>378</v>
      </c>
      <c r="F101" s="106"/>
      <c r="G101" s="106"/>
      <c r="H101" s="104"/>
      <c r="I101" s="107">
        <v>48</v>
      </c>
      <c r="J101" s="108">
        <v>90000</v>
      </c>
      <c r="K101" s="109"/>
      <c r="L101" s="110" t="s">
        <v>98</v>
      </c>
      <c r="M101" s="1"/>
      <c r="N101" s="111" t="str">
        <f t="shared" si="9"/>
        <v/>
      </c>
      <c r="O101" s="13" t="s">
        <v>247</v>
      </c>
      <c r="P101" s="110" t="s">
        <v>98</v>
      </c>
      <c r="Q101" s="1"/>
      <c r="R101" s="111" t="str">
        <f t="shared" si="10"/>
        <v/>
      </c>
      <c r="S101" s="13" t="s">
        <v>248</v>
      </c>
      <c r="T101" s="110" t="s">
        <v>98</v>
      </c>
      <c r="U101" s="1"/>
      <c r="V101" s="111" t="str">
        <f t="shared" si="11"/>
        <v/>
      </c>
      <c r="W101" s="13" t="s">
        <v>249</v>
      </c>
      <c r="X101" s="110" t="s">
        <v>98</v>
      </c>
      <c r="Y101" s="1"/>
      <c r="Z101" s="111" t="str">
        <f t="shared" si="12"/>
        <v/>
      </c>
      <c r="AA101" s="13" t="s">
        <v>250</v>
      </c>
      <c r="AB101" s="110" t="s">
        <v>98</v>
      </c>
      <c r="AC101" s="1"/>
      <c r="AD101" s="111" t="str">
        <f t="shared" si="7"/>
        <v/>
      </c>
      <c r="AE101" s="13" t="s">
        <v>251</v>
      </c>
      <c r="AF101" s="110" t="s">
        <v>98</v>
      </c>
      <c r="AG101" s="1"/>
      <c r="AH101" s="111" t="str">
        <f t="shared" si="13"/>
        <v/>
      </c>
      <c r="AI101" s="13" t="s">
        <v>252</v>
      </c>
      <c r="AJ101" s="113">
        <f t="shared" si="8"/>
        <v>0</v>
      </c>
      <c r="AK101" s="192" t="str">
        <f>ご契約内容!$C$2</f>
        <v>エースサイクル</v>
      </c>
    </row>
    <row r="102" spans="1:37" ht="15" customHeight="1">
      <c r="A102" s="101" t="s">
        <v>380</v>
      </c>
      <c r="B102" s="102" t="s">
        <v>363</v>
      </c>
      <c r="C102" s="103" t="s">
        <v>377</v>
      </c>
      <c r="D102" s="104"/>
      <c r="E102" s="105" t="s">
        <v>378</v>
      </c>
      <c r="F102" s="106"/>
      <c r="G102" s="106"/>
      <c r="H102" s="104"/>
      <c r="I102" s="107">
        <v>51</v>
      </c>
      <c r="J102" s="108">
        <v>90000</v>
      </c>
      <c r="K102" s="109"/>
      <c r="L102" s="110" t="s">
        <v>77</v>
      </c>
      <c r="M102" s="1"/>
      <c r="N102" s="111" t="str">
        <f t="shared" si="9"/>
        <v/>
      </c>
      <c r="O102" s="13" t="s">
        <v>247</v>
      </c>
      <c r="P102" s="110" t="s">
        <v>77</v>
      </c>
      <c r="Q102" s="1"/>
      <c r="R102" s="111" t="str">
        <f t="shared" si="10"/>
        <v/>
      </c>
      <c r="S102" s="13" t="s">
        <v>248</v>
      </c>
      <c r="T102" s="110" t="s">
        <v>77</v>
      </c>
      <c r="U102" s="1"/>
      <c r="V102" s="111" t="str">
        <f t="shared" si="11"/>
        <v/>
      </c>
      <c r="W102" s="13" t="s">
        <v>249</v>
      </c>
      <c r="X102" s="110" t="s">
        <v>77</v>
      </c>
      <c r="Y102" s="1"/>
      <c r="Z102" s="111" t="str">
        <f t="shared" si="12"/>
        <v/>
      </c>
      <c r="AA102" s="13" t="s">
        <v>250</v>
      </c>
      <c r="AB102" s="110" t="s">
        <v>77</v>
      </c>
      <c r="AC102" s="1"/>
      <c r="AD102" s="111" t="str">
        <f t="shared" si="7"/>
        <v/>
      </c>
      <c r="AE102" s="13" t="s">
        <v>251</v>
      </c>
      <c r="AF102" s="110" t="s">
        <v>77</v>
      </c>
      <c r="AG102" s="1"/>
      <c r="AH102" s="111" t="str">
        <f t="shared" si="13"/>
        <v/>
      </c>
      <c r="AI102" s="13" t="s">
        <v>252</v>
      </c>
      <c r="AJ102" s="113">
        <f t="shared" si="8"/>
        <v>0</v>
      </c>
      <c r="AK102" s="192" t="str">
        <f>ご契約内容!$C$2</f>
        <v>エースサイクル</v>
      </c>
    </row>
    <row r="103" spans="1:37" ht="15" customHeight="1">
      <c r="A103" s="101" t="s">
        <v>381</v>
      </c>
      <c r="B103" s="102" t="s">
        <v>363</v>
      </c>
      <c r="C103" s="103" t="s">
        <v>377</v>
      </c>
      <c r="D103" s="104"/>
      <c r="E103" s="105" t="s">
        <v>382</v>
      </c>
      <c r="F103" s="106"/>
      <c r="G103" s="106"/>
      <c r="H103" s="104"/>
      <c r="I103" s="107">
        <v>44</v>
      </c>
      <c r="J103" s="108">
        <v>90000</v>
      </c>
      <c r="K103" s="109"/>
      <c r="L103" s="110" t="s">
        <v>77</v>
      </c>
      <c r="M103" s="1"/>
      <c r="N103" s="111" t="str">
        <f t="shared" si="9"/>
        <v/>
      </c>
      <c r="O103" s="13" t="s">
        <v>247</v>
      </c>
      <c r="P103" s="110" t="s">
        <v>77</v>
      </c>
      <c r="Q103" s="1"/>
      <c r="R103" s="111" t="str">
        <f t="shared" si="10"/>
        <v/>
      </c>
      <c r="S103" s="13" t="s">
        <v>248</v>
      </c>
      <c r="T103" s="110" t="s">
        <v>77</v>
      </c>
      <c r="U103" s="1"/>
      <c r="V103" s="111" t="str">
        <f t="shared" si="11"/>
        <v/>
      </c>
      <c r="W103" s="13" t="s">
        <v>249</v>
      </c>
      <c r="X103" s="110" t="s">
        <v>77</v>
      </c>
      <c r="Y103" s="1"/>
      <c r="Z103" s="111" t="str">
        <f t="shared" si="12"/>
        <v/>
      </c>
      <c r="AA103" s="13" t="s">
        <v>250</v>
      </c>
      <c r="AB103" s="110" t="s">
        <v>77</v>
      </c>
      <c r="AC103" s="1"/>
      <c r="AD103" s="111" t="str">
        <f t="shared" si="7"/>
        <v/>
      </c>
      <c r="AE103" s="13" t="s">
        <v>251</v>
      </c>
      <c r="AF103" s="110" t="s">
        <v>77</v>
      </c>
      <c r="AG103" s="1"/>
      <c r="AH103" s="111" t="str">
        <f t="shared" si="13"/>
        <v/>
      </c>
      <c r="AI103" s="13" t="s">
        <v>252</v>
      </c>
      <c r="AJ103" s="113">
        <f t="shared" si="8"/>
        <v>0</v>
      </c>
      <c r="AK103" s="192" t="str">
        <f>ご契約内容!$C$2</f>
        <v>エースサイクル</v>
      </c>
    </row>
    <row r="104" spans="1:37" ht="15" customHeight="1">
      <c r="A104" s="101" t="s">
        <v>383</v>
      </c>
      <c r="B104" s="102" t="s">
        <v>363</v>
      </c>
      <c r="C104" s="103" t="s">
        <v>377</v>
      </c>
      <c r="D104" s="104"/>
      <c r="E104" s="105" t="s">
        <v>382</v>
      </c>
      <c r="F104" s="106"/>
      <c r="G104" s="106"/>
      <c r="H104" s="104"/>
      <c r="I104" s="107">
        <v>48</v>
      </c>
      <c r="J104" s="108">
        <v>90000</v>
      </c>
      <c r="K104" s="109"/>
      <c r="L104" s="110" t="s">
        <v>98</v>
      </c>
      <c r="M104" s="1"/>
      <c r="N104" s="111" t="str">
        <f t="shared" si="9"/>
        <v/>
      </c>
      <c r="O104" s="13" t="s">
        <v>247</v>
      </c>
      <c r="P104" s="110" t="s">
        <v>98</v>
      </c>
      <c r="Q104" s="1"/>
      <c r="R104" s="111" t="str">
        <f t="shared" si="10"/>
        <v/>
      </c>
      <c r="S104" s="13" t="s">
        <v>248</v>
      </c>
      <c r="T104" s="110" t="s">
        <v>98</v>
      </c>
      <c r="U104" s="1"/>
      <c r="V104" s="111" t="str">
        <f t="shared" si="11"/>
        <v/>
      </c>
      <c r="W104" s="13" t="s">
        <v>249</v>
      </c>
      <c r="X104" s="110" t="s">
        <v>98</v>
      </c>
      <c r="Y104" s="1"/>
      <c r="Z104" s="111" t="str">
        <f t="shared" si="12"/>
        <v/>
      </c>
      <c r="AA104" s="13" t="s">
        <v>250</v>
      </c>
      <c r="AB104" s="110" t="s">
        <v>98</v>
      </c>
      <c r="AC104" s="1"/>
      <c r="AD104" s="111" t="str">
        <f t="shared" si="7"/>
        <v/>
      </c>
      <c r="AE104" s="13" t="s">
        <v>251</v>
      </c>
      <c r="AF104" s="110" t="s">
        <v>98</v>
      </c>
      <c r="AG104" s="1"/>
      <c r="AH104" s="111" t="str">
        <f t="shared" si="13"/>
        <v/>
      </c>
      <c r="AI104" s="13" t="s">
        <v>252</v>
      </c>
      <c r="AJ104" s="113">
        <f t="shared" si="8"/>
        <v>0</v>
      </c>
      <c r="AK104" s="192" t="str">
        <f>ご契約内容!$C$2</f>
        <v>エースサイクル</v>
      </c>
    </row>
    <row r="105" spans="1:37" ht="15" customHeight="1">
      <c r="A105" s="101" t="s">
        <v>384</v>
      </c>
      <c r="B105" s="102" t="s">
        <v>363</v>
      </c>
      <c r="C105" s="103" t="s">
        <v>377</v>
      </c>
      <c r="D105" s="104"/>
      <c r="E105" s="105" t="s">
        <v>382</v>
      </c>
      <c r="F105" s="106"/>
      <c r="G105" s="106"/>
      <c r="H105" s="104"/>
      <c r="I105" s="107">
        <v>51</v>
      </c>
      <c r="J105" s="108">
        <v>90000</v>
      </c>
      <c r="K105" s="109"/>
      <c r="L105" s="110" t="s">
        <v>77</v>
      </c>
      <c r="M105" s="1"/>
      <c r="N105" s="111" t="str">
        <f t="shared" si="9"/>
        <v/>
      </c>
      <c r="O105" s="13" t="s">
        <v>247</v>
      </c>
      <c r="P105" s="110" t="s">
        <v>77</v>
      </c>
      <c r="Q105" s="1"/>
      <c r="R105" s="111" t="str">
        <f t="shared" si="10"/>
        <v/>
      </c>
      <c r="S105" s="13" t="s">
        <v>248</v>
      </c>
      <c r="T105" s="110" t="s">
        <v>77</v>
      </c>
      <c r="U105" s="1"/>
      <c r="V105" s="111" t="str">
        <f t="shared" si="11"/>
        <v/>
      </c>
      <c r="W105" s="13" t="s">
        <v>249</v>
      </c>
      <c r="X105" s="110" t="s">
        <v>77</v>
      </c>
      <c r="Y105" s="1"/>
      <c r="Z105" s="111" t="str">
        <f t="shared" si="12"/>
        <v/>
      </c>
      <c r="AA105" s="13" t="s">
        <v>250</v>
      </c>
      <c r="AB105" s="110" t="s">
        <v>77</v>
      </c>
      <c r="AC105" s="1"/>
      <c r="AD105" s="111" t="str">
        <f t="shared" si="7"/>
        <v/>
      </c>
      <c r="AE105" s="13" t="s">
        <v>251</v>
      </c>
      <c r="AF105" s="110" t="s">
        <v>77</v>
      </c>
      <c r="AG105" s="1"/>
      <c r="AH105" s="111" t="str">
        <f t="shared" si="13"/>
        <v/>
      </c>
      <c r="AI105" s="13" t="s">
        <v>252</v>
      </c>
      <c r="AJ105" s="113">
        <f t="shared" si="8"/>
        <v>0</v>
      </c>
      <c r="AK105" s="192" t="str">
        <f>ご契約内容!$C$2</f>
        <v>エースサイクル</v>
      </c>
    </row>
    <row r="106" spans="1:37" ht="15" customHeight="1">
      <c r="A106" s="101" t="s">
        <v>385</v>
      </c>
      <c r="B106" s="102" t="s">
        <v>87</v>
      </c>
      <c r="C106" s="103" t="s">
        <v>386</v>
      </c>
      <c r="D106" s="104"/>
      <c r="E106" s="105" t="s">
        <v>387</v>
      </c>
      <c r="F106" s="106"/>
      <c r="G106" s="106"/>
      <c r="H106" s="104"/>
      <c r="I106" s="107">
        <v>49</v>
      </c>
      <c r="J106" s="108">
        <v>460000</v>
      </c>
      <c r="K106" s="109"/>
      <c r="L106" s="110" t="s">
        <v>148</v>
      </c>
      <c r="M106" s="115"/>
      <c r="N106" s="116" t="str">
        <f t="shared" si="9"/>
        <v/>
      </c>
      <c r="O106" s="117" t="s">
        <v>247</v>
      </c>
      <c r="P106" s="110" t="s">
        <v>77</v>
      </c>
      <c r="Q106" s="1"/>
      <c r="R106" s="111" t="str">
        <f t="shared" si="10"/>
        <v/>
      </c>
      <c r="S106" s="13" t="s">
        <v>248</v>
      </c>
      <c r="T106" s="110" t="s">
        <v>77</v>
      </c>
      <c r="U106" s="1"/>
      <c r="V106" s="111" t="str">
        <f t="shared" si="11"/>
        <v/>
      </c>
      <c r="W106" s="13" t="s">
        <v>249</v>
      </c>
      <c r="X106" s="110" t="s">
        <v>77</v>
      </c>
      <c r="Y106" s="1"/>
      <c r="Z106" s="111" t="str">
        <f t="shared" si="12"/>
        <v/>
      </c>
      <c r="AA106" s="13" t="s">
        <v>250</v>
      </c>
      <c r="AB106" s="110" t="s">
        <v>77</v>
      </c>
      <c r="AC106" s="1"/>
      <c r="AD106" s="111" t="str">
        <f t="shared" si="7"/>
        <v/>
      </c>
      <c r="AE106" s="13" t="s">
        <v>251</v>
      </c>
      <c r="AF106" s="110" t="s">
        <v>148</v>
      </c>
      <c r="AG106" s="115"/>
      <c r="AH106" s="116" t="str">
        <f t="shared" si="13"/>
        <v/>
      </c>
      <c r="AI106" s="117" t="s">
        <v>252</v>
      </c>
      <c r="AJ106" s="113">
        <f t="shared" si="8"/>
        <v>0</v>
      </c>
      <c r="AK106" s="192" t="str">
        <f>ご契約内容!$C$2</f>
        <v>エースサイクル</v>
      </c>
    </row>
    <row r="107" spans="1:37" ht="15" customHeight="1">
      <c r="A107" s="101" t="s">
        <v>388</v>
      </c>
      <c r="B107" s="102" t="s">
        <v>87</v>
      </c>
      <c r="C107" s="103" t="s">
        <v>386</v>
      </c>
      <c r="D107" s="104"/>
      <c r="E107" s="105" t="s">
        <v>387</v>
      </c>
      <c r="F107" s="106"/>
      <c r="G107" s="106"/>
      <c r="H107" s="104"/>
      <c r="I107" s="107">
        <v>52</v>
      </c>
      <c r="J107" s="108">
        <v>460000</v>
      </c>
      <c r="K107" s="109"/>
      <c r="L107" s="110" t="s">
        <v>77</v>
      </c>
      <c r="M107" s="1"/>
      <c r="N107" s="111" t="str">
        <f t="shared" si="9"/>
        <v/>
      </c>
      <c r="O107" s="13" t="s">
        <v>247</v>
      </c>
      <c r="P107" s="110" t="s">
        <v>77</v>
      </c>
      <c r="Q107" s="1"/>
      <c r="R107" s="111" t="str">
        <f t="shared" si="10"/>
        <v/>
      </c>
      <c r="S107" s="13" t="s">
        <v>248</v>
      </c>
      <c r="T107" s="110" t="s">
        <v>77</v>
      </c>
      <c r="U107" s="1"/>
      <c r="V107" s="111" t="str">
        <f t="shared" si="11"/>
        <v/>
      </c>
      <c r="W107" s="13" t="s">
        <v>249</v>
      </c>
      <c r="X107" s="110" t="s">
        <v>77</v>
      </c>
      <c r="Y107" s="1"/>
      <c r="Z107" s="111" t="str">
        <f t="shared" si="12"/>
        <v/>
      </c>
      <c r="AA107" s="13" t="s">
        <v>250</v>
      </c>
      <c r="AB107" s="110" t="s">
        <v>77</v>
      </c>
      <c r="AC107" s="1"/>
      <c r="AD107" s="111" t="str">
        <f t="shared" si="7"/>
        <v/>
      </c>
      <c r="AE107" s="13" t="s">
        <v>251</v>
      </c>
      <c r="AF107" s="110" t="s">
        <v>77</v>
      </c>
      <c r="AG107" s="1"/>
      <c r="AH107" s="111" t="str">
        <f t="shared" si="13"/>
        <v/>
      </c>
      <c r="AI107" s="13" t="s">
        <v>252</v>
      </c>
      <c r="AJ107" s="113">
        <f t="shared" si="8"/>
        <v>0</v>
      </c>
      <c r="AK107" s="192" t="str">
        <f>ご契約内容!$C$2</f>
        <v>エースサイクル</v>
      </c>
    </row>
    <row r="108" spans="1:37" ht="15" customHeight="1">
      <c r="A108" s="101" t="s">
        <v>389</v>
      </c>
      <c r="B108" s="102" t="s">
        <v>87</v>
      </c>
      <c r="C108" s="103" t="s">
        <v>386</v>
      </c>
      <c r="D108" s="104"/>
      <c r="E108" s="105" t="s">
        <v>387</v>
      </c>
      <c r="F108" s="106"/>
      <c r="G108" s="106"/>
      <c r="H108" s="104"/>
      <c r="I108" s="107">
        <v>54</v>
      </c>
      <c r="J108" s="108">
        <v>460000</v>
      </c>
      <c r="K108" s="109"/>
      <c r="L108" s="110" t="s">
        <v>77</v>
      </c>
      <c r="M108" s="1"/>
      <c r="N108" s="111" t="str">
        <f t="shared" si="9"/>
        <v/>
      </c>
      <c r="O108" s="13" t="s">
        <v>247</v>
      </c>
      <c r="P108" s="110" t="s">
        <v>77</v>
      </c>
      <c r="Q108" s="1"/>
      <c r="R108" s="111" t="str">
        <f t="shared" si="10"/>
        <v/>
      </c>
      <c r="S108" s="13" t="s">
        <v>248</v>
      </c>
      <c r="T108" s="110" t="s">
        <v>77</v>
      </c>
      <c r="U108" s="1"/>
      <c r="V108" s="111" t="str">
        <f t="shared" si="11"/>
        <v/>
      </c>
      <c r="W108" s="13" t="s">
        <v>249</v>
      </c>
      <c r="X108" s="110" t="s">
        <v>77</v>
      </c>
      <c r="Y108" s="1"/>
      <c r="Z108" s="111" t="str">
        <f t="shared" si="12"/>
        <v/>
      </c>
      <c r="AA108" s="13" t="s">
        <v>250</v>
      </c>
      <c r="AB108" s="110" t="s">
        <v>77</v>
      </c>
      <c r="AC108" s="1"/>
      <c r="AD108" s="111" t="str">
        <f t="shared" si="7"/>
        <v/>
      </c>
      <c r="AE108" s="13" t="s">
        <v>251</v>
      </c>
      <c r="AF108" s="110" t="s">
        <v>77</v>
      </c>
      <c r="AG108" s="1"/>
      <c r="AH108" s="111" t="str">
        <f t="shared" si="13"/>
        <v/>
      </c>
      <c r="AI108" s="13" t="s">
        <v>252</v>
      </c>
      <c r="AJ108" s="113">
        <f t="shared" si="8"/>
        <v>0</v>
      </c>
      <c r="AK108" s="192" t="str">
        <f>ご契約内容!$C$2</f>
        <v>エースサイクル</v>
      </c>
    </row>
    <row r="109" spans="1:37" ht="15" customHeight="1">
      <c r="A109" s="101" t="s">
        <v>390</v>
      </c>
      <c r="B109" s="102" t="s">
        <v>87</v>
      </c>
      <c r="C109" s="103" t="s">
        <v>386</v>
      </c>
      <c r="D109" s="104"/>
      <c r="E109" s="105" t="s">
        <v>387</v>
      </c>
      <c r="F109" s="106"/>
      <c r="G109" s="106"/>
      <c r="H109" s="104"/>
      <c r="I109" s="107">
        <v>56</v>
      </c>
      <c r="J109" s="108">
        <v>460000</v>
      </c>
      <c r="K109" s="109"/>
      <c r="L109" s="110" t="s">
        <v>77</v>
      </c>
      <c r="M109" s="1"/>
      <c r="N109" s="111" t="str">
        <f t="shared" si="9"/>
        <v/>
      </c>
      <c r="O109" s="13" t="s">
        <v>247</v>
      </c>
      <c r="P109" s="110" t="s">
        <v>77</v>
      </c>
      <c r="Q109" s="1"/>
      <c r="R109" s="111" t="str">
        <f t="shared" si="10"/>
        <v/>
      </c>
      <c r="S109" s="13" t="s">
        <v>248</v>
      </c>
      <c r="T109" s="110" t="s">
        <v>77</v>
      </c>
      <c r="U109" s="1"/>
      <c r="V109" s="111" t="str">
        <f t="shared" si="11"/>
        <v/>
      </c>
      <c r="W109" s="13" t="s">
        <v>249</v>
      </c>
      <c r="X109" s="110" t="s">
        <v>77</v>
      </c>
      <c r="Y109" s="1"/>
      <c r="Z109" s="111" t="str">
        <f t="shared" si="12"/>
        <v/>
      </c>
      <c r="AA109" s="13" t="s">
        <v>250</v>
      </c>
      <c r="AB109" s="110" t="s">
        <v>77</v>
      </c>
      <c r="AC109" s="1"/>
      <c r="AD109" s="111" t="str">
        <f t="shared" si="7"/>
        <v/>
      </c>
      <c r="AE109" s="13" t="s">
        <v>251</v>
      </c>
      <c r="AF109" s="110" t="s">
        <v>77</v>
      </c>
      <c r="AG109" s="1"/>
      <c r="AH109" s="111" t="str">
        <f t="shared" si="13"/>
        <v/>
      </c>
      <c r="AI109" s="13" t="s">
        <v>252</v>
      </c>
      <c r="AJ109" s="113">
        <f t="shared" si="8"/>
        <v>0</v>
      </c>
      <c r="AK109" s="192" t="str">
        <f>ご契約内容!$C$2</f>
        <v>エースサイクル</v>
      </c>
    </row>
    <row r="110" spans="1:37" ht="15" customHeight="1">
      <c r="A110" s="101" t="s">
        <v>391</v>
      </c>
      <c r="B110" s="102" t="s">
        <v>87</v>
      </c>
      <c r="C110" s="103" t="s">
        <v>392</v>
      </c>
      <c r="D110" s="104"/>
      <c r="E110" s="105" t="s">
        <v>393</v>
      </c>
      <c r="F110" s="106"/>
      <c r="G110" s="106"/>
      <c r="H110" s="104"/>
      <c r="I110" s="107">
        <v>49</v>
      </c>
      <c r="J110" s="108">
        <v>360000</v>
      </c>
      <c r="K110" s="109"/>
      <c r="L110" s="110" t="s">
        <v>77</v>
      </c>
      <c r="M110" s="1"/>
      <c r="N110" s="111" t="str">
        <f t="shared" si="9"/>
        <v/>
      </c>
      <c r="O110" s="13" t="s">
        <v>247</v>
      </c>
      <c r="P110" s="110" t="s">
        <v>77</v>
      </c>
      <c r="Q110" s="1"/>
      <c r="R110" s="111" t="str">
        <f t="shared" si="10"/>
        <v/>
      </c>
      <c r="S110" s="13" t="s">
        <v>248</v>
      </c>
      <c r="T110" s="110" t="s">
        <v>77</v>
      </c>
      <c r="U110" s="1"/>
      <c r="V110" s="111" t="str">
        <f t="shared" si="11"/>
        <v/>
      </c>
      <c r="W110" s="13" t="s">
        <v>249</v>
      </c>
      <c r="X110" s="110" t="s">
        <v>77</v>
      </c>
      <c r="Y110" s="1"/>
      <c r="Z110" s="111" t="str">
        <f t="shared" si="12"/>
        <v/>
      </c>
      <c r="AA110" s="13" t="s">
        <v>250</v>
      </c>
      <c r="AB110" s="110" t="s">
        <v>77</v>
      </c>
      <c r="AC110" s="1"/>
      <c r="AD110" s="111" t="str">
        <f t="shared" si="7"/>
        <v/>
      </c>
      <c r="AE110" s="13" t="s">
        <v>251</v>
      </c>
      <c r="AF110" s="110" t="s">
        <v>77</v>
      </c>
      <c r="AG110" s="1"/>
      <c r="AH110" s="111" t="str">
        <f t="shared" si="13"/>
        <v/>
      </c>
      <c r="AI110" s="13" t="s">
        <v>252</v>
      </c>
      <c r="AJ110" s="113">
        <f t="shared" si="8"/>
        <v>0</v>
      </c>
      <c r="AK110" s="192" t="str">
        <f>ご契約内容!$C$2</f>
        <v>エースサイクル</v>
      </c>
    </row>
    <row r="111" spans="1:37" ht="15" customHeight="1">
      <c r="A111" s="101" t="s">
        <v>394</v>
      </c>
      <c r="B111" s="102" t="s">
        <v>87</v>
      </c>
      <c r="C111" s="103" t="s">
        <v>392</v>
      </c>
      <c r="D111" s="104"/>
      <c r="E111" s="105" t="s">
        <v>393</v>
      </c>
      <c r="F111" s="106"/>
      <c r="G111" s="106"/>
      <c r="H111" s="104"/>
      <c r="I111" s="107">
        <v>52</v>
      </c>
      <c r="J111" s="108">
        <v>360000</v>
      </c>
      <c r="K111" s="109"/>
      <c r="L111" s="110" t="s">
        <v>98</v>
      </c>
      <c r="M111" s="1"/>
      <c r="N111" s="111" t="str">
        <f t="shared" si="9"/>
        <v/>
      </c>
      <c r="O111" s="13" t="s">
        <v>247</v>
      </c>
      <c r="P111" s="110" t="s">
        <v>98</v>
      </c>
      <c r="Q111" s="1"/>
      <c r="R111" s="111" t="str">
        <f t="shared" si="10"/>
        <v/>
      </c>
      <c r="S111" s="13" t="s">
        <v>248</v>
      </c>
      <c r="T111" s="110" t="s">
        <v>98</v>
      </c>
      <c r="U111" s="1"/>
      <c r="V111" s="111" t="str">
        <f t="shared" si="11"/>
        <v/>
      </c>
      <c r="W111" s="13" t="s">
        <v>249</v>
      </c>
      <c r="X111" s="110" t="s">
        <v>77</v>
      </c>
      <c r="Y111" s="1"/>
      <c r="Z111" s="111" t="str">
        <f t="shared" si="12"/>
        <v/>
      </c>
      <c r="AA111" s="13" t="s">
        <v>250</v>
      </c>
      <c r="AB111" s="110" t="s">
        <v>77</v>
      </c>
      <c r="AC111" s="1"/>
      <c r="AD111" s="111" t="str">
        <f t="shared" si="7"/>
        <v/>
      </c>
      <c r="AE111" s="13" t="s">
        <v>251</v>
      </c>
      <c r="AF111" s="110" t="s">
        <v>77</v>
      </c>
      <c r="AG111" s="1"/>
      <c r="AH111" s="111" t="str">
        <f t="shared" si="13"/>
        <v/>
      </c>
      <c r="AI111" s="13" t="s">
        <v>252</v>
      </c>
      <c r="AJ111" s="113">
        <f t="shared" si="8"/>
        <v>0</v>
      </c>
      <c r="AK111" s="192" t="str">
        <f>ご契約内容!$C$2</f>
        <v>エースサイクル</v>
      </c>
    </row>
    <row r="112" spans="1:37" ht="15" customHeight="1">
      <c r="A112" s="101" t="s">
        <v>395</v>
      </c>
      <c r="B112" s="102" t="s">
        <v>87</v>
      </c>
      <c r="C112" s="103" t="s">
        <v>392</v>
      </c>
      <c r="D112" s="104"/>
      <c r="E112" s="105" t="s">
        <v>393</v>
      </c>
      <c r="F112" s="106"/>
      <c r="G112" s="106"/>
      <c r="H112" s="104"/>
      <c r="I112" s="107">
        <v>54</v>
      </c>
      <c r="J112" s="108">
        <v>360000</v>
      </c>
      <c r="K112" s="109"/>
      <c r="L112" s="110" t="s">
        <v>77</v>
      </c>
      <c r="M112" s="1"/>
      <c r="N112" s="111" t="str">
        <f t="shared" si="9"/>
        <v/>
      </c>
      <c r="O112" s="13" t="s">
        <v>247</v>
      </c>
      <c r="P112" s="110" t="s">
        <v>77</v>
      </c>
      <c r="Q112" s="1"/>
      <c r="R112" s="111" t="str">
        <f t="shared" si="10"/>
        <v/>
      </c>
      <c r="S112" s="13" t="s">
        <v>248</v>
      </c>
      <c r="T112" s="110" t="s">
        <v>77</v>
      </c>
      <c r="U112" s="1"/>
      <c r="V112" s="111" t="str">
        <f t="shared" si="11"/>
        <v/>
      </c>
      <c r="W112" s="13" t="s">
        <v>249</v>
      </c>
      <c r="X112" s="110" t="s">
        <v>77</v>
      </c>
      <c r="Y112" s="1"/>
      <c r="Z112" s="111" t="str">
        <f t="shared" si="12"/>
        <v/>
      </c>
      <c r="AA112" s="13" t="s">
        <v>250</v>
      </c>
      <c r="AB112" s="110" t="s">
        <v>77</v>
      </c>
      <c r="AC112" s="1"/>
      <c r="AD112" s="111" t="str">
        <f t="shared" si="7"/>
        <v/>
      </c>
      <c r="AE112" s="13" t="s">
        <v>251</v>
      </c>
      <c r="AF112" s="110" t="s">
        <v>77</v>
      </c>
      <c r="AG112" s="1"/>
      <c r="AH112" s="111" t="str">
        <f t="shared" si="13"/>
        <v/>
      </c>
      <c r="AI112" s="13" t="s">
        <v>252</v>
      </c>
      <c r="AJ112" s="113">
        <f t="shared" si="8"/>
        <v>0</v>
      </c>
      <c r="AK112" s="192" t="str">
        <f>ご契約内容!$C$2</f>
        <v>エースサイクル</v>
      </c>
    </row>
    <row r="113" spans="1:37" ht="15" customHeight="1">
      <c r="A113" s="101" t="s">
        <v>396</v>
      </c>
      <c r="B113" s="102" t="s">
        <v>87</v>
      </c>
      <c r="C113" s="103" t="s">
        <v>392</v>
      </c>
      <c r="D113" s="104"/>
      <c r="E113" s="105" t="s">
        <v>393</v>
      </c>
      <c r="F113" s="106"/>
      <c r="G113" s="106"/>
      <c r="H113" s="104"/>
      <c r="I113" s="107">
        <v>56</v>
      </c>
      <c r="J113" s="108">
        <v>360000</v>
      </c>
      <c r="K113" s="109"/>
      <c r="L113" s="110" t="s">
        <v>77</v>
      </c>
      <c r="M113" s="1"/>
      <c r="N113" s="111" t="str">
        <f t="shared" si="9"/>
        <v/>
      </c>
      <c r="O113" s="13" t="s">
        <v>247</v>
      </c>
      <c r="P113" s="110" t="s">
        <v>77</v>
      </c>
      <c r="Q113" s="1"/>
      <c r="R113" s="111" t="str">
        <f t="shared" si="10"/>
        <v/>
      </c>
      <c r="S113" s="13" t="s">
        <v>248</v>
      </c>
      <c r="T113" s="110" t="s">
        <v>77</v>
      </c>
      <c r="U113" s="1"/>
      <c r="V113" s="111" t="str">
        <f t="shared" si="11"/>
        <v/>
      </c>
      <c r="W113" s="13" t="s">
        <v>249</v>
      </c>
      <c r="X113" s="110" t="s">
        <v>77</v>
      </c>
      <c r="Y113" s="1"/>
      <c r="Z113" s="111" t="str">
        <f t="shared" si="12"/>
        <v/>
      </c>
      <c r="AA113" s="13" t="s">
        <v>250</v>
      </c>
      <c r="AB113" s="110" t="s">
        <v>77</v>
      </c>
      <c r="AC113" s="1"/>
      <c r="AD113" s="111" t="str">
        <f t="shared" si="7"/>
        <v/>
      </c>
      <c r="AE113" s="13" t="s">
        <v>251</v>
      </c>
      <c r="AF113" s="110" t="s">
        <v>77</v>
      </c>
      <c r="AG113" s="1"/>
      <c r="AH113" s="111" t="str">
        <f t="shared" si="13"/>
        <v/>
      </c>
      <c r="AI113" s="13" t="s">
        <v>252</v>
      </c>
      <c r="AJ113" s="113">
        <f t="shared" si="8"/>
        <v>0</v>
      </c>
      <c r="AK113" s="192" t="str">
        <f>ご契約内容!$C$2</f>
        <v>エースサイクル</v>
      </c>
    </row>
    <row r="114" spans="1:37" ht="15" customHeight="1">
      <c r="A114" s="101" t="s">
        <v>397</v>
      </c>
      <c r="B114" s="102" t="s">
        <v>87</v>
      </c>
      <c r="C114" s="103" t="s">
        <v>392</v>
      </c>
      <c r="D114" s="104"/>
      <c r="E114" s="257" t="s">
        <v>398</v>
      </c>
      <c r="F114" s="260"/>
      <c r="G114" s="260"/>
      <c r="H114" s="261"/>
      <c r="I114" s="107">
        <v>49</v>
      </c>
      <c r="J114" s="108">
        <v>360000</v>
      </c>
      <c r="K114" s="109"/>
      <c r="L114" s="110" t="s">
        <v>77</v>
      </c>
      <c r="M114" s="1"/>
      <c r="N114" s="111" t="str">
        <f t="shared" si="9"/>
        <v/>
      </c>
      <c r="O114" s="13" t="s">
        <v>247</v>
      </c>
      <c r="P114" s="110" t="s">
        <v>77</v>
      </c>
      <c r="Q114" s="1"/>
      <c r="R114" s="111" t="str">
        <f t="shared" si="10"/>
        <v/>
      </c>
      <c r="S114" s="13" t="s">
        <v>248</v>
      </c>
      <c r="T114" s="110" t="s">
        <v>77</v>
      </c>
      <c r="U114" s="1"/>
      <c r="V114" s="111" t="str">
        <f t="shared" si="11"/>
        <v/>
      </c>
      <c r="W114" s="13" t="s">
        <v>249</v>
      </c>
      <c r="X114" s="110" t="s">
        <v>77</v>
      </c>
      <c r="Y114" s="1"/>
      <c r="Z114" s="111" t="str">
        <f t="shared" si="12"/>
        <v/>
      </c>
      <c r="AA114" s="13" t="s">
        <v>250</v>
      </c>
      <c r="AB114" s="110" t="s">
        <v>77</v>
      </c>
      <c r="AC114" s="1"/>
      <c r="AD114" s="111" t="str">
        <f t="shared" si="7"/>
        <v/>
      </c>
      <c r="AE114" s="13" t="s">
        <v>251</v>
      </c>
      <c r="AF114" s="110" t="s">
        <v>77</v>
      </c>
      <c r="AG114" s="1"/>
      <c r="AH114" s="111" t="str">
        <f t="shared" si="13"/>
        <v/>
      </c>
      <c r="AI114" s="13" t="s">
        <v>252</v>
      </c>
      <c r="AJ114" s="113">
        <f t="shared" si="8"/>
        <v>0</v>
      </c>
      <c r="AK114" s="192" t="str">
        <f>ご契約内容!$C$2</f>
        <v>エースサイクル</v>
      </c>
    </row>
    <row r="115" spans="1:37" ht="15" customHeight="1">
      <c r="A115" s="101" t="s">
        <v>399</v>
      </c>
      <c r="B115" s="102" t="s">
        <v>87</v>
      </c>
      <c r="C115" s="103" t="s">
        <v>392</v>
      </c>
      <c r="D115" s="104"/>
      <c r="E115" s="257" t="s">
        <v>398</v>
      </c>
      <c r="F115" s="260"/>
      <c r="G115" s="260"/>
      <c r="H115" s="261"/>
      <c r="I115" s="107">
        <v>52</v>
      </c>
      <c r="J115" s="108">
        <v>360000</v>
      </c>
      <c r="K115" s="109"/>
      <c r="L115" s="110" t="s">
        <v>98</v>
      </c>
      <c r="M115" s="1"/>
      <c r="N115" s="111" t="str">
        <f t="shared" si="9"/>
        <v/>
      </c>
      <c r="O115" s="13" t="s">
        <v>247</v>
      </c>
      <c r="P115" s="110" t="s">
        <v>98</v>
      </c>
      <c r="Q115" s="1"/>
      <c r="R115" s="111" t="str">
        <f t="shared" si="10"/>
        <v/>
      </c>
      <c r="S115" s="13" t="s">
        <v>248</v>
      </c>
      <c r="T115" s="110" t="s">
        <v>98</v>
      </c>
      <c r="U115" s="1"/>
      <c r="V115" s="111" t="str">
        <f t="shared" si="11"/>
        <v/>
      </c>
      <c r="W115" s="13" t="s">
        <v>249</v>
      </c>
      <c r="X115" s="110" t="s">
        <v>77</v>
      </c>
      <c r="Y115" s="1"/>
      <c r="Z115" s="111" t="str">
        <f t="shared" si="12"/>
        <v/>
      </c>
      <c r="AA115" s="13" t="s">
        <v>250</v>
      </c>
      <c r="AB115" s="110" t="s">
        <v>77</v>
      </c>
      <c r="AC115" s="1"/>
      <c r="AD115" s="111" t="str">
        <f t="shared" si="7"/>
        <v/>
      </c>
      <c r="AE115" s="13" t="s">
        <v>251</v>
      </c>
      <c r="AF115" s="110" t="s">
        <v>148</v>
      </c>
      <c r="AG115" s="115"/>
      <c r="AH115" s="116" t="str">
        <f t="shared" si="13"/>
        <v/>
      </c>
      <c r="AI115" s="117" t="s">
        <v>252</v>
      </c>
      <c r="AJ115" s="113">
        <f t="shared" si="8"/>
        <v>0</v>
      </c>
      <c r="AK115" s="192" t="str">
        <f>ご契約内容!$C$2</f>
        <v>エースサイクル</v>
      </c>
    </row>
    <row r="116" spans="1:37" ht="15" customHeight="1">
      <c r="A116" s="101" t="s">
        <v>400</v>
      </c>
      <c r="B116" s="102" t="s">
        <v>87</v>
      </c>
      <c r="C116" s="103" t="s">
        <v>392</v>
      </c>
      <c r="D116" s="104"/>
      <c r="E116" s="257" t="s">
        <v>398</v>
      </c>
      <c r="F116" s="260"/>
      <c r="G116" s="260"/>
      <c r="H116" s="261"/>
      <c r="I116" s="107">
        <v>54</v>
      </c>
      <c r="J116" s="108">
        <v>360000</v>
      </c>
      <c r="K116" s="109"/>
      <c r="L116" s="110" t="s">
        <v>77</v>
      </c>
      <c r="M116" s="1"/>
      <c r="N116" s="111" t="str">
        <f t="shared" si="9"/>
        <v/>
      </c>
      <c r="O116" s="13" t="s">
        <v>247</v>
      </c>
      <c r="P116" s="110" t="s">
        <v>77</v>
      </c>
      <c r="Q116" s="1"/>
      <c r="R116" s="111" t="str">
        <f t="shared" si="10"/>
        <v/>
      </c>
      <c r="S116" s="13" t="s">
        <v>248</v>
      </c>
      <c r="T116" s="110" t="s">
        <v>77</v>
      </c>
      <c r="U116" s="1"/>
      <c r="V116" s="111" t="str">
        <f t="shared" si="11"/>
        <v/>
      </c>
      <c r="W116" s="13" t="s">
        <v>249</v>
      </c>
      <c r="X116" s="110" t="s">
        <v>77</v>
      </c>
      <c r="Y116" s="1"/>
      <c r="Z116" s="111" t="str">
        <f t="shared" si="12"/>
        <v/>
      </c>
      <c r="AA116" s="13" t="s">
        <v>250</v>
      </c>
      <c r="AB116" s="110" t="s">
        <v>77</v>
      </c>
      <c r="AC116" s="1"/>
      <c r="AD116" s="111" t="str">
        <f t="shared" si="7"/>
        <v/>
      </c>
      <c r="AE116" s="13" t="s">
        <v>251</v>
      </c>
      <c r="AF116" s="110" t="s">
        <v>77</v>
      </c>
      <c r="AG116" s="1"/>
      <c r="AH116" s="111" t="str">
        <f t="shared" si="13"/>
        <v/>
      </c>
      <c r="AI116" s="13" t="s">
        <v>252</v>
      </c>
      <c r="AJ116" s="113">
        <f t="shared" si="8"/>
        <v>0</v>
      </c>
      <c r="AK116" s="192" t="str">
        <f>ご契約内容!$C$2</f>
        <v>エースサイクル</v>
      </c>
    </row>
    <row r="117" spans="1:37" ht="15" customHeight="1">
      <c r="A117" s="101" t="s">
        <v>401</v>
      </c>
      <c r="B117" s="102" t="s">
        <v>87</v>
      </c>
      <c r="C117" s="103" t="s">
        <v>392</v>
      </c>
      <c r="D117" s="104"/>
      <c r="E117" s="257" t="s">
        <v>398</v>
      </c>
      <c r="F117" s="260"/>
      <c r="G117" s="260"/>
      <c r="H117" s="261"/>
      <c r="I117" s="107">
        <v>56</v>
      </c>
      <c r="J117" s="108">
        <v>360000</v>
      </c>
      <c r="K117" s="109"/>
      <c r="L117" s="110" t="s">
        <v>77</v>
      </c>
      <c r="M117" s="1"/>
      <c r="N117" s="111" t="str">
        <f t="shared" si="9"/>
        <v/>
      </c>
      <c r="O117" s="13" t="s">
        <v>247</v>
      </c>
      <c r="P117" s="110" t="s">
        <v>77</v>
      </c>
      <c r="Q117" s="1"/>
      <c r="R117" s="111" t="str">
        <f t="shared" si="10"/>
        <v/>
      </c>
      <c r="S117" s="13" t="s">
        <v>248</v>
      </c>
      <c r="T117" s="110" t="s">
        <v>77</v>
      </c>
      <c r="U117" s="1"/>
      <c r="V117" s="111" t="str">
        <f t="shared" si="11"/>
        <v/>
      </c>
      <c r="W117" s="13" t="s">
        <v>249</v>
      </c>
      <c r="X117" s="110" t="s">
        <v>77</v>
      </c>
      <c r="Y117" s="1"/>
      <c r="Z117" s="111" t="str">
        <f t="shared" si="12"/>
        <v/>
      </c>
      <c r="AA117" s="13" t="s">
        <v>250</v>
      </c>
      <c r="AB117" s="110" t="s">
        <v>77</v>
      </c>
      <c r="AC117" s="1"/>
      <c r="AD117" s="111" t="str">
        <f t="shared" si="7"/>
        <v/>
      </c>
      <c r="AE117" s="13" t="s">
        <v>251</v>
      </c>
      <c r="AF117" s="110" t="s">
        <v>77</v>
      </c>
      <c r="AG117" s="1"/>
      <c r="AH117" s="111" t="str">
        <f t="shared" si="13"/>
        <v/>
      </c>
      <c r="AI117" s="13" t="s">
        <v>252</v>
      </c>
      <c r="AJ117" s="113">
        <f t="shared" si="8"/>
        <v>0</v>
      </c>
      <c r="AK117" s="192" t="str">
        <f>ご契約内容!$C$2</f>
        <v>エースサイクル</v>
      </c>
    </row>
    <row r="118" spans="1:37" ht="15" customHeight="1">
      <c r="A118" s="101" t="s">
        <v>402</v>
      </c>
      <c r="B118" s="102" t="s">
        <v>87</v>
      </c>
      <c r="C118" s="103" t="s">
        <v>289</v>
      </c>
      <c r="D118" s="104"/>
      <c r="E118" s="105" t="s">
        <v>403</v>
      </c>
      <c r="F118" s="106"/>
      <c r="G118" s="106"/>
      <c r="H118" s="104"/>
      <c r="I118" s="107">
        <v>49</v>
      </c>
      <c r="J118" s="108">
        <v>270000</v>
      </c>
      <c r="K118" s="109"/>
      <c r="L118" s="110" t="s">
        <v>148</v>
      </c>
      <c r="M118" s="115"/>
      <c r="N118" s="116" t="str">
        <f t="shared" si="9"/>
        <v/>
      </c>
      <c r="O118" s="117" t="s">
        <v>247</v>
      </c>
      <c r="P118" s="110" t="s">
        <v>77</v>
      </c>
      <c r="Q118" s="1"/>
      <c r="R118" s="111" t="str">
        <f t="shared" si="10"/>
        <v/>
      </c>
      <c r="S118" s="13" t="s">
        <v>248</v>
      </c>
      <c r="T118" s="110" t="s">
        <v>77</v>
      </c>
      <c r="U118" s="1"/>
      <c r="V118" s="111" t="str">
        <f t="shared" si="11"/>
        <v/>
      </c>
      <c r="W118" s="13" t="s">
        <v>249</v>
      </c>
      <c r="X118" s="110" t="s">
        <v>77</v>
      </c>
      <c r="Y118" s="1"/>
      <c r="Z118" s="111" t="str">
        <f t="shared" si="12"/>
        <v/>
      </c>
      <c r="AA118" s="13" t="s">
        <v>250</v>
      </c>
      <c r="AB118" s="110" t="s">
        <v>148</v>
      </c>
      <c r="AC118" s="115"/>
      <c r="AD118" s="116" t="str">
        <f t="shared" si="7"/>
        <v/>
      </c>
      <c r="AE118" s="117" t="s">
        <v>251</v>
      </c>
      <c r="AF118" s="110" t="s">
        <v>148</v>
      </c>
      <c r="AG118" s="115"/>
      <c r="AH118" s="116" t="str">
        <f t="shared" si="13"/>
        <v/>
      </c>
      <c r="AI118" s="117" t="s">
        <v>252</v>
      </c>
      <c r="AJ118" s="113">
        <f t="shared" si="8"/>
        <v>0</v>
      </c>
      <c r="AK118" s="192" t="str">
        <f>ご契約内容!$C$2</f>
        <v>エースサイクル</v>
      </c>
    </row>
    <row r="119" spans="1:37" ht="15" customHeight="1">
      <c r="A119" s="101" t="s">
        <v>404</v>
      </c>
      <c r="B119" s="102" t="s">
        <v>87</v>
      </c>
      <c r="C119" s="103" t="s">
        <v>289</v>
      </c>
      <c r="D119" s="104"/>
      <c r="E119" s="105" t="s">
        <v>403</v>
      </c>
      <c r="F119" s="106"/>
      <c r="G119" s="106"/>
      <c r="H119" s="104"/>
      <c r="I119" s="107">
        <v>52</v>
      </c>
      <c r="J119" s="108">
        <v>270000</v>
      </c>
      <c r="K119" s="109"/>
      <c r="L119" s="110" t="s">
        <v>148</v>
      </c>
      <c r="M119" s="115"/>
      <c r="N119" s="116" t="str">
        <f t="shared" si="9"/>
        <v/>
      </c>
      <c r="O119" s="117" t="s">
        <v>247</v>
      </c>
      <c r="P119" s="110" t="s">
        <v>77</v>
      </c>
      <c r="Q119" s="1"/>
      <c r="R119" s="111" t="str">
        <f t="shared" si="10"/>
        <v/>
      </c>
      <c r="S119" s="13" t="s">
        <v>248</v>
      </c>
      <c r="T119" s="110" t="s">
        <v>77</v>
      </c>
      <c r="U119" s="1"/>
      <c r="V119" s="111" t="str">
        <f t="shared" si="11"/>
        <v/>
      </c>
      <c r="W119" s="13" t="s">
        <v>249</v>
      </c>
      <c r="X119" s="110" t="s">
        <v>77</v>
      </c>
      <c r="Y119" s="1"/>
      <c r="Z119" s="111" t="str">
        <f t="shared" si="12"/>
        <v/>
      </c>
      <c r="AA119" s="13" t="s">
        <v>250</v>
      </c>
      <c r="AB119" s="110" t="s">
        <v>148</v>
      </c>
      <c r="AC119" s="115"/>
      <c r="AD119" s="116" t="str">
        <f t="shared" si="7"/>
        <v/>
      </c>
      <c r="AE119" s="117" t="s">
        <v>251</v>
      </c>
      <c r="AF119" s="110" t="s">
        <v>148</v>
      </c>
      <c r="AG119" s="115"/>
      <c r="AH119" s="116" t="str">
        <f t="shared" si="13"/>
        <v/>
      </c>
      <c r="AI119" s="117" t="s">
        <v>252</v>
      </c>
      <c r="AJ119" s="113">
        <f t="shared" si="8"/>
        <v>0</v>
      </c>
      <c r="AK119" s="192" t="str">
        <f>ご契約内容!$C$2</f>
        <v>エースサイクル</v>
      </c>
    </row>
    <row r="120" spans="1:37" ht="15" customHeight="1">
      <c r="A120" s="101" t="s">
        <v>405</v>
      </c>
      <c r="B120" s="102" t="s">
        <v>87</v>
      </c>
      <c r="C120" s="103" t="s">
        <v>289</v>
      </c>
      <c r="D120" s="104"/>
      <c r="E120" s="105" t="s">
        <v>403</v>
      </c>
      <c r="F120" s="106"/>
      <c r="G120" s="106"/>
      <c r="H120" s="104"/>
      <c r="I120" s="107">
        <v>54</v>
      </c>
      <c r="J120" s="108">
        <v>270000</v>
      </c>
      <c r="K120" s="109"/>
      <c r="L120" s="110" t="s">
        <v>148</v>
      </c>
      <c r="M120" s="115"/>
      <c r="N120" s="116" t="str">
        <f t="shared" si="9"/>
        <v/>
      </c>
      <c r="O120" s="117" t="s">
        <v>247</v>
      </c>
      <c r="P120" s="110" t="s">
        <v>77</v>
      </c>
      <c r="Q120" s="1"/>
      <c r="R120" s="111" t="str">
        <f t="shared" si="10"/>
        <v/>
      </c>
      <c r="S120" s="13" t="s">
        <v>248</v>
      </c>
      <c r="T120" s="110" t="s">
        <v>77</v>
      </c>
      <c r="U120" s="1"/>
      <c r="V120" s="111" t="str">
        <f t="shared" si="11"/>
        <v/>
      </c>
      <c r="W120" s="13" t="s">
        <v>249</v>
      </c>
      <c r="X120" s="110" t="s">
        <v>77</v>
      </c>
      <c r="Y120" s="1"/>
      <c r="Z120" s="111" t="str">
        <f t="shared" si="12"/>
        <v/>
      </c>
      <c r="AA120" s="13" t="s">
        <v>250</v>
      </c>
      <c r="AB120" s="110" t="s">
        <v>148</v>
      </c>
      <c r="AC120" s="115"/>
      <c r="AD120" s="116" t="str">
        <f t="shared" si="7"/>
        <v/>
      </c>
      <c r="AE120" s="117" t="s">
        <v>251</v>
      </c>
      <c r="AF120" s="110" t="s">
        <v>148</v>
      </c>
      <c r="AG120" s="115"/>
      <c r="AH120" s="116" t="str">
        <f t="shared" si="13"/>
        <v/>
      </c>
      <c r="AI120" s="117" t="s">
        <v>252</v>
      </c>
      <c r="AJ120" s="113">
        <f t="shared" si="8"/>
        <v>0</v>
      </c>
      <c r="AK120" s="192" t="str">
        <f>ご契約内容!$C$2</f>
        <v>エースサイクル</v>
      </c>
    </row>
    <row r="121" spans="1:37" ht="15" customHeight="1">
      <c r="A121" s="101" t="s">
        <v>406</v>
      </c>
      <c r="B121" s="102" t="s">
        <v>87</v>
      </c>
      <c r="C121" s="103" t="s">
        <v>289</v>
      </c>
      <c r="D121" s="104"/>
      <c r="E121" s="105" t="s">
        <v>403</v>
      </c>
      <c r="F121" s="106"/>
      <c r="G121" s="106"/>
      <c r="H121" s="104"/>
      <c r="I121" s="107">
        <v>56</v>
      </c>
      <c r="J121" s="108">
        <v>270000</v>
      </c>
      <c r="K121" s="109"/>
      <c r="L121" s="110" t="s">
        <v>77</v>
      </c>
      <c r="M121" s="1"/>
      <c r="N121" s="111" t="str">
        <f t="shared" si="9"/>
        <v/>
      </c>
      <c r="O121" s="13" t="s">
        <v>247</v>
      </c>
      <c r="P121" s="110" t="s">
        <v>77</v>
      </c>
      <c r="Q121" s="1"/>
      <c r="R121" s="111" t="str">
        <f t="shared" si="10"/>
        <v/>
      </c>
      <c r="S121" s="13" t="s">
        <v>248</v>
      </c>
      <c r="T121" s="110" t="s">
        <v>77</v>
      </c>
      <c r="U121" s="1"/>
      <c r="V121" s="111" t="str">
        <f t="shared" si="11"/>
        <v/>
      </c>
      <c r="W121" s="13" t="s">
        <v>249</v>
      </c>
      <c r="X121" s="110" t="s">
        <v>77</v>
      </c>
      <c r="Y121" s="1"/>
      <c r="Z121" s="111" t="str">
        <f t="shared" si="12"/>
        <v/>
      </c>
      <c r="AA121" s="13" t="s">
        <v>250</v>
      </c>
      <c r="AB121" s="110" t="s">
        <v>77</v>
      </c>
      <c r="AC121" s="1"/>
      <c r="AD121" s="111" t="str">
        <f t="shared" si="7"/>
        <v/>
      </c>
      <c r="AE121" s="13" t="s">
        <v>251</v>
      </c>
      <c r="AF121" s="110" t="s">
        <v>148</v>
      </c>
      <c r="AG121" s="115"/>
      <c r="AH121" s="116" t="str">
        <f t="shared" si="13"/>
        <v/>
      </c>
      <c r="AI121" s="117" t="s">
        <v>252</v>
      </c>
      <c r="AJ121" s="113">
        <f t="shared" si="8"/>
        <v>0</v>
      </c>
      <c r="AK121" s="192" t="str">
        <f>ご契約内容!$C$2</f>
        <v>エースサイクル</v>
      </c>
    </row>
    <row r="122" spans="1:37" ht="15" customHeight="1">
      <c r="A122" s="101" t="s">
        <v>407</v>
      </c>
      <c r="B122" s="102" t="s">
        <v>87</v>
      </c>
      <c r="C122" s="103" t="s">
        <v>289</v>
      </c>
      <c r="D122" s="104"/>
      <c r="E122" s="105" t="s">
        <v>403</v>
      </c>
      <c r="F122" s="106"/>
      <c r="G122" s="106"/>
      <c r="H122" s="104"/>
      <c r="I122" s="107">
        <v>58</v>
      </c>
      <c r="J122" s="108">
        <v>270000</v>
      </c>
      <c r="K122" s="109"/>
      <c r="L122" s="110" t="s">
        <v>77</v>
      </c>
      <c r="M122" s="1"/>
      <c r="N122" s="111" t="str">
        <f t="shared" si="9"/>
        <v/>
      </c>
      <c r="O122" s="13" t="s">
        <v>247</v>
      </c>
      <c r="P122" s="110" t="s">
        <v>77</v>
      </c>
      <c r="Q122" s="1"/>
      <c r="R122" s="111" t="str">
        <f t="shared" si="10"/>
        <v/>
      </c>
      <c r="S122" s="13" t="s">
        <v>248</v>
      </c>
      <c r="T122" s="110" t="s">
        <v>77</v>
      </c>
      <c r="U122" s="1"/>
      <c r="V122" s="111" t="str">
        <f t="shared" si="11"/>
        <v/>
      </c>
      <c r="W122" s="13" t="s">
        <v>249</v>
      </c>
      <c r="X122" s="110" t="s">
        <v>77</v>
      </c>
      <c r="Y122" s="1"/>
      <c r="Z122" s="111" t="str">
        <f t="shared" si="12"/>
        <v/>
      </c>
      <c r="AA122" s="13" t="s">
        <v>250</v>
      </c>
      <c r="AB122" s="110" t="s">
        <v>77</v>
      </c>
      <c r="AC122" s="1"/>
      <c r="AD122" s="111" t="str">
        <f t="shared" si="7"/>
        <v/>
      </c>
      <c r="AE122" s="13" t="s">
        <v>251</v>
      </c>
      <c r="AF122" s="110" t="s">
        <v>77</v>
      </c>
      <c r="AG122" s="1"/>
      <c r="AH122" s="111" t="str">
        <f t="shared" si="13"/>
        <v/>
      </c>
      <c r="AI122" s="13" t="s">
        <v>252</v>
      </c>
      <c r="AJ122" s="113">
        <f t="shared" si="8"/>
        <v>0</v>
      </c>
      <c r="AK122" s="192" t="str">
        <f>ご契約内容!$C$2</f>
        <v>エースサイクル</v>
      </c>
    </row>
    <row r="123" spans="1:37" ht="15" customHeight="1">
      <c r="A123" s="101" t="s">
        <v>408</v>
      </c>
      <c r="B123" s="102" t="s">
        <v>87</v>
      </c>
      <c r="C123" s="103" t="s">
        <v>289</v>
      </c>
      <c r="D123" s="104"/>
      <c r="E123" s="105" t="s">
        <v>403</v>
      </c>
      <c r="F123" s="106"/>
      <c r="G123" s="106"/>
      <c r="H123" s="104"/>
      <c r="I123" s="107">
        <v>61</v>
      </c>
      <c r="J123" s="108">
        <v>270000</v>
      </c>
      <c r="K123" s="109"/>
      <c r="L123" s="110" t="s">
        <v>77</v>
      </c>
      <c r="M123" s="1"/>
      <c r="N123" s="111" t="str">
        <f t="shared" si="9"/>
        <v/>
      </c>
      <c r="O123" s="13" t="s">
        <v>247</v>
      </c>
      <c r="P123" s="110" t="s">
        <v>77</v>
      </c>
      <c r="Q123" s="1"/>
      <c r="R123" s="111" t="str">
        <f t="shared" si="10"/>
        <v/>
      </c>
      <c r="S123" s="13" t="s">
        <v>248</v>
      </c>
      <c r="T123" s="110" t="s">
        <v>77</v>
      </c>
      <c r="U123" s="1"/>
      <c r="V123" s="111" t="str">
        <f t="shared" si="11"/>
        <v/>
      </c>
      <c r="W123" s="13" t="s">
        <v>249</v>
      </c>
      <c r="X123" s="110" t="s">
        <v>77</v>
      </c>
      <c r="Y123" s="1"/>
      <c r="Z123" s="111" t="str">
        <f t="shared" si="12"/>
        <v/>
      </c>
      <c r="AA123" s="13" t="s">
        <v>250</v>
      </c>
      <c r="AB123" s="110" t="s">
        <v>77</v>
      </c>
      <c r="AC123" s="1"/>
      <c r="AD123" s="111" t="str">
        <f t="shared" si="7"/>
        <v/>
      </c>
      <c r="AE123" s="13" t="s">
        <v>251</v>
      </c>
      <c r="AF123" s="110" t="s">
        <v>77</v>
      </c>
      <c r="AG123" s="1"/>
      <c r="AH123" s="111" t="str">
        <f t="shared" si="13"/>
        <v/>
      </c>
      <c r="AI123" s="13" t="s">
        <v>252</v>
      </c>
      <c r="AJ123" s="113">
        <f t="shared" si="8"/>
        <v>0</v>
      </c>
      <c r="AK123" s="192" t="str">
        <f>ご契約内容!$C$2</f>
        <v>エースサイクル</v>
      </c>
    </row>
    <row r="124" spans="1:37" ht="15" customHeight="1">
      <c r="A124" s="101" t="s">
        <v>409</v>
      </c>
      <c r="B124" s="102" t="s">
        <v>87</v>
      </c>
      <c r="C124" s="103" t="s">
        <v>289</v>
      </c>
      <c r="D124" s="104"/>
      <c r="E124" s="105" t="s">
        <v>410</v>
      </c>
      <c r="F124" s="106"/>
      <c r="G124" s="106"/>
      <c r="H124" s="104"/>
      <c r="I124" s="107">
        <v>49</v>
      </c>
      <c r="J124" s="108">
        <v>270000</v>
      </c>
      <c r="K124" s="109"/>
      <c r="L124" s="110" t="s">
        <v>77</v>
      </c>
      <c r="M124" s="1"/>
      <c r="N124" s="111" t="str">
        <f t="shared" si="9"/>
        <v/>
      </c>
      <c r="O124" s="13" t="s">
        <v>247</v>
      </c>
      <c r="P124" s="110" t="s">
        <v>77</v>
      </c>
      <c r="Q124" s="1"/>
      <c r="R124" s="111" t="str">
        <f t="shared" si="10"/>
        <v/>
      </c>
      <c r="S124" s="13" t="s">
        <v>248</v>
      </c>
      <c r="T124" s="110" t="s">
        <v>77</v>
      </c>
      <c r="U124" s="1"/>
      <c r="V124" s="111" t="str">
        <f t="shared" si="11"/>
        <v/>
      </c>
      <c r="W124" s="13" t="s">
        <v>249</v>
      </c>
      <c r="X124" s="110" t="s">
        <v>77</v>
      </c>
      <c r="Y124" s="1"/>
      <c r="Z124" s="111" t="str">
        <f t="shared" si="12"/>
        <v/>
      </c>
      <c r="AA124" s="13" t="s">
        <v>250</v>
      </c>
      <c r="AB124" s="110" t="s">
        <v>148</v>
      </c>
      <c r="AC124" s="115"/>
      <c r="AD124" s="116" t="str">
        <f t="shared" si="7"/>
        <v/>
      </c>
      <c r="AE124" s="117" t="s">
        <v>251</v>
      </c>
      <c r="AF124" s="110" t="s">
        <v>148</v>
      </c>
      <c r="AG124" s="115"/>
      <c r="AH124" s="116" t="str">
        <f t="shared" si="13"/>
        <v/>
      </c>
      <c r="AI124" s="117" t="s">
        <v>252</v>
      </c>
      <c r="AJ124" s="113">
        <f t="shared" si="8"/>
        <v>0</v>
      </c>
      <c r="AK124" s="192" t="str">
        <f>ご契約内容!$C$2</f>
        <v>エースサイクル</v>
      </c>
    </row>
    <row r="125" spans="1:37" ht="15" customHeight="1">
      <c r="A125" s="101" t="s">
        <v>411</v>
      </c>
      <c r="B125" s="102" t="s">
        <v>87</v>
      </c>
      <c r="C125" s="103" t="s">
        <v>289</v>
      </c>
      <c r="D125" s="104"/>
      <c r="E125" s="105" t="s">
        <v>410</v>
      </c>
      <c r="F125" s="106"/>
      <c r="G125" s="106"/>
      <c r="H125" s="104"/>
      <c r="I125" s="107">
        <v>52</v>
      </c>
      <c r="J125" s="108">
        <v>270000</v>
      </c>
      <c r="K125" s="109"/>
      <c r="L125" s="110" t="s">
        <v>148</v>
      </c>
      <c r="M125" s="115"/>
      <c r="N125" s="116" t="str">
        <f t="shared" si="9"/>
        <v/>
      </c>
      <c r="O125" s="117" t="s">
        <v>247</v>
      </c>
      <c r="P125" s="110" t="s">
        <v>77</v>
      </c>
      <c r="Q125" s="1"/>
      <c r="R125" s="111" t="str">
        <f t="shared" si="10"/>
        <v/>
      </c>
      <c r="S125" s="13" t="s">
        <v>248</v>
      </c>
      <c r="T125" s="110" t="s">
        <v>77</v>
      </c>
      <c r="U125" s="1"/>
      <c r="V125" s="111" t="str">
        <f t="shared" si="11"/>
        <v/>
      </c>
      <c r="W125" s="13" t="s">
        <v>249</v>
      </c>
      <c r="X125" s="110" t="s">
        <v>77</v>
      </c>
      <c r="Y125" s="1"/>
      <c r="Z125" s="111" t="str">
        <f t="shared" si="12"/>
        <v/>
      </c>
      <c r="AA125" s="13" t="s">
        <v>250</v>
      </c>
      <c r="AB125" s="110" t="s">
        <v>148</v>
      </c>
      <c r="AC125" s="115"/>
      <c r="AD125" s="116" t="str">
        <f t="shared" si="7"/>
        <v/>
      </c>
      <c r="AE125" s="117" t="s">
        <v>251</v>
      </c>
      <c r="AF125" s="110" t="s">
        <v>148</v>
      </c>
      <c r="AG125" s="115"/>
      <c r="AH125" s="116" t="str">
        <f t="shared" si="13"/>
        <v/>
      </c>
      <c r="AI125" s="117" t="s">
        <v>252</v>
      </c>
      <c r="AJ125" s="113">
        <f t="shared" si="8"/>
        <v>0</v>
      </c>
      <c r="AK125" s="192" t="str">
        <f>ご契約内容!$C$2</f>
        <v>エースサイクル</v>
      </c>
    </row>
    <row r="126" spans="1:37" ht="15" customHeight="1">
      <c r="A126" s="101" t="s">
        <v>412</v>
      </c>
      <c r="B126" s="102" t="s">
        <v>87</v>
      </c>
      <c r="C126" s="103" t="s">
        <v>289</v>
      </c>
      <c r="D126" s="104"/>
      <c r="E126" s="105" t="s">
        <v>410</v>
      </c>
      <c r="F126" s="106"/>
      <c r="G126" s="106"/>
      <c r="H126" s="104"/>
      <c r="I126" s="107">
        <v>54</v>
      </c>
      <c r="J126" s="108">
        <v>270000</v>
      </c>
      <c r="K126" s="109"/>
      <c r="L126" s="110" t="s">
        <v>77</v>
      </c>
      <c r="M126" s="1"/>
      <c r="N126" s="111" t="str">
        <f t="shared" si="9"/>
        <v/>
      </c>
      <c r="O126" s="13" t="s">
        <v>247</v>
      </c>
      <c r="P126" s="110" t="s">
        <v>77</v>
      </c>
      <c r="Q126" s="1"/>
      <c r="R126" s="111" t="str">
        <f t="shared" si="10"/>
        <v/>
      </c>
      <c r="S126" s="13" t="s">
        <v>248</v>
      </c>
      <c r="T126" s="110" t="s">
        <v>77</v>
      </c>
      <c r="U126" s="1"/>
      <c r="V126" s="111" t="str">
        <f t="shared" si="11"/>
        <v/>
      </c>
      <c r="W126" s="13" t="s">
        <v>249</v>
      </c>
      <c r="X126" s="110" t="s">
        <v>77</v>
      </c>
      <c r="Y126" s="1"/>
      <c r="Z126" s="111" t="str">
        <f t="shared" si="12"/>
        <v/>
      </c>
      <c r="AA126" s="13" t="s">
        <v>250</v>
      </c>
      <c r="AB126" s="110" t="s">
        <v>148</v>
      </c>
      <c r="AC126" s="115"/>
      <c r="AD126" s="116" t="str">
        <f t="shared" si="7"/>
        <v/>
      </c>
      <c r="AE126" s="117" t="s">
        <v>251</v>
      </c>
      <c r="AF126" s="110" t="s">
        <v>148</v>
      </c>
      <c r="AG126" s="115"/>
      <c r="AH126" s="116" t="str">
        <f t="shared" si="13"/>
        <v/>
      </c>
      <c r="AI126" s="117" t="s">
        <v>252</v>
      </c>
      <c r="AJ126" s="113">
        <f t="shared" si="8"/>
        <v>0</v>
      </c>
      <c r="AK126" s="192" t="str">
        <f>ご契約内容!$C$2</f>
        <v>エースサイクル</v>
      </c>
    </row>
    <row r="127" spans="1:37" ht="15" customHeight="1">
      <c r="A127" s="101" t="s">
        <v>413</v>
      </c>
      <c r="B127" s="102" t="s">
        <v>87</v>
      </c>
      <c r="C127" s="103" t="s">
        <v>289</v>
      </c>
      <c r="D127" s="104"/>
      <c r="E127" s="105" t="s">
        <v>410</v>
      </c>
      <c r="F127" s="118"/>
      <c r="G127" s="118"/>
      <c r="H127" s="119"/>
      <c r="I127" s="107">
        <v>56</v>
      </c>
      <c r="J127" s="108">
        <v>270000</v>
      </c>
      <c r="K127" s="109"/>
      <c r="L127" s="110" t="s">
        <v>77</v>
      </c>
      <c r="M127" s="1"/>
      <c r="N127" s="111" t="str">
        <f t="shared" si="9"/>
        <v/>
      </c>
      <c r="O127" s="13" t="s">
        <v>247</v>
      </c>
      <c r="P127" s="110" t="s">
        <v>77</v>
      </c>
      <c r="Q127" s="1"/>
      <c r="R127" s="111" t="str">
        <f t="shared" si="10"/>
        <v/>
      </c>
      <c r="S127" s="13" t="s">
        <v>248</v>
      </c>
      <c r="T127" s="110" t="s">
        <v>77</v>
      </c>
      <c r="U127" s="1"/>
      <c r="V127" s="111" t="str">
        <f t="shared" si="11"/>
        <v/>
      </c>
      <c r="W127" s="13" t="s">
        <v>249</v>
      </c>
      <c r="X127" s="110" t="s">
        <v>77</v>
      </c>
      <c r="Y127" s="1"/>
      <c r="Z127" s="111" t="str">
        <f t="shared" si="12"/>
        <v/>
      </c>
      <c r="AA127" s="13" t="s">
        <v>250</v>
      </c>
      <c r="AB127" s="110" t="s">
        <v>77</v>
      </c>
      <c r="AC127" s="1"/>
      <c r="AD127" s="111" t="str">
        <f t="shared" si="7"/>
        <v/>
      </c>
      <c r="AE127" s="13" t="s">
        <v>251</v>
      </c>
      <c r="AF127" s="110" t="s">
        <v>77</v>
      </c>
      <c r="AG127" s="1"/>
      <c r="AH127" s="111" t="str">
        <f t="shared" si="13"/>
        <v/>
      </c>
      <c r="AI127" s="13" t="s">
        <v>252</v>
      </c>
      <c r="AJ127" s="113">
        <f t="shared" si="8"/>
        <v>0</v>
      </c>
      <c r="AK127" s="192" t="str">
        <f>ご契約内容!$C$2</f>
        <v>エースサイクル</v>
      </c>
    </row>
    <row r="128" spans="1:37" ht="15" customHeight="1">
      <c r="A128" s="101" t="s">
        <v>414</v>
      </c>
      <c r="B128" s="102" t="s">
        <v>87</v>
      </c>
      <c r="C128" s="103" t="s">
        <v>289</v>
      </c>
      <c r="D128" s="104"/>
      <c r="E128" s="105" t="s">
        <v>410</v>
      </c>
      <c r="F128" s="118"/>
      <c r="G128" s="118"/>
      <c r="H128" s="119"/>
      <c r="I128" s="107">
        <v>58</v>
      </c>
      <c r="J128" s="108">
        <v>270000</v>
      </c>
      <c r="K128" s="109"/>
      <c r="L128" s="110" t="s">
        <v>77</v>
      </c>
      <c r="M128" s="1"/>
      <c r="N128" s="111" t="str">
        <f t="shared" si="9"/>
        <v/>
      </c>
      <c r="O128" s="13" t="s">
        <v>247</v>
      </c>
      <c r="P128" s="110" t="s">
        <v>77</v>
      </c>
      <c r="Q128" s="1"/>
      <c r="R128" s="111" t="str">
        <f t="shared" si="10"/>
        <v/>
      </c>
      <c r="S128" s="13" t="s">
        <v>248</v>
      </c>
      <c r="T128" s="110" t="s">
        <v>77</v>
      </c>
      <c r="U128" s="1"/>
      <c r="V128" s="111" t="str">
        <f t="shared" si="11"/>
        <v/>
      </c>
      <c r="W128" s="13" t="s">
        <v>249</v>
      </c>
      <c r="X128" s="110" t="s">
        <v>77</v>
      </c>
      <c r="Y128" s="1"/>
      <c r="Z128" s="111" t="str">
        <f t="shared" si="12"/>
        <v/>
      </c>
      <c r="AA128" s="13" t="s">
        <v>250</v>
      </c>
      <c r="AB128" s="110" t="s">
        <v>77</v>
      </c>
      <c r="AC128" s="1"/>
      <c r="AD128" s="111" t="str">
        <f t="shared" si="7"/>
        <v/>
      </c>
      <c r="AE128" s="13" t="s">
        <v>251</v>
      </c>
      <c r="AF128" s="110" t="s">
        <v>77</v>
      </c>
      <c r="AG128" s="1"/>
      <c r="AH128" s="111" t="str">
        <f t="shared" si="13"/>
        <v/>
      </c>
      <c r="AI128" s="13" t="s">
        <v>252</v>
      </c>
      <c r="AJ128" s="113">
        <f t="shared" si="8"/>
        <v>0</v>
      </c>
      <c r="AK128" s="192" t="str">
        <f>ご契約内容!$C$2</f>
        <v>エースサイクル</v>
      </c>
    </row>
    <row r="129" spans="1:37" ht="15" customHeight="1">
      <c r="A129" s="101" t="s">
        <v>415</v>
      </c>
      <c r="B129" s="102" t="s">
        <v>87</v>
      </c>
      <c r="C129" s="103" t="s">
        <v>289</v>
      </c>
      <c r="D129" s="104"/>
      <c r="E129" s="105" t="s">
        <v>410</v>
      </c>
      <c r="F129" s="118"/>
      <c r="G129" s="118"/>
      <c r="H129" s="119"/>
      <c r="I129" s="107">
        <v>61</v>
      </c>
      <c r="J129" s="108">
        <v>270000</v>
      </c>
      <c r="K129" s="109"/>
      <c r="L129" s="110" t="s">
        <v>148</v>
      </c>
      <c r="M129" s="115"/>
      <c r="N129" s="116" t="str">
        <f t="shared" si="9"/>
        <v/>
      </c>
      <c r="O129" s="117" t="s">
        <v>247</v>
      </c>
      <c r="P129" s="110" t="s">
        <v>77</v>
      </c>
      <c r="Q129" s="1"/>
      <c r="R129" s="111" t="str">
        <f t="shared" si="10"/>
        <v/>
      </c>
      <c r="S129" s="13" t="s">
        <v>248</v>
      </c>
      <c r="T129" s="110" t="s">
        <v>77</v>
      </c>
      <c r="U129" s="1"/>
      <c r="V129" s="111" t="str">
        <f t="shared" si="11"/>
        <v/>
      </c>
      <c r="W129" s="13" t="s">
        <v>249</v>
      </c>
      <c r="X129" s="110" t="s">
        <v>77</v>
      </c>
      <c r="Y129" s="1"/>
      <c r="Z129" s="111" t="str">
        <f t="shared" si="12"/>
        <v/>
      </c>
      <c r="AA129" s="13" t="s">
        <v>250</v>
      </c>
      <c r="AB129" s="110" t="s">
        <v>77</v>
      </c>
      <c r="AC129" s="1"/>
      <c r="AD129" s="111" t="str">
        <f t="shared" si="7"/>
        <v/>
      </c>
      <c r="AE129" s="13" t="s">
        <v>251</v>
      </c>
      <c r="AF129" s="110" t="s">
        <v>77</v>
      </c>
      <c r="AG129" s="1"/>
      <c r="AH129" s="111" t="str">
        <f t="shared" si="13"/>
        <v/>
      </c>
      <c r="AI129" s="13" t="s">
        <v>252</v>
      </c>
      <c r="AJ129" s="113">
        <f t="shared" si="8"/>
        <v>0</v>
      </c>
      <c r="AK129" s="192" t="str">
        <f>ご契約内容!$C$2</f>
        <v>エースサイクル</v>
      </c>
    </row>
    <row r="130" spans="1:37" ht="15" customHeight="1">
      <c r="A130" s="101" t="s">
        <v>416</v>
      </c>
      <c r="B130" s="102" t="s">
        <v>417</v>
      </c>
      <c r="C130" s="103" t="s">
        <v>386</v>
      </c>
      <c r="D130" s="104"/>
      <c r="E130" s="105" t="s">
        <v>418</v>
      </c>
      <c r="F130" s="118"/>
      <c r="G130" s="118"/>
      <c r="H130" s="119"/>
      <c r="I130" s="107">
        <v>44</v>
      </c>
      <c r="J130" s="108">
        <v>460000</v>
      </c>
      <c r="K130" s="109"/>
      <c r="L130" s="110" t="s">
        <v>77</v>
      </c>
      <c r="M130" s="1"/>
      <c r="N130" s="111" t="str">
        <f t="shared" si="9"/>
        <v/>
      </c>
      <c r="O130" s="13" t="s">
        <v>247</v>
      </c>
      <c r="P130" s="110" t="s">
        <v>77</v>
      </c>
      <c r="Q130" s="1"/>
      <c r="R130" s="111" t="str">
        <f t="shared" si="10"/>
        <v/>
      </c>
      <c r="S130" s="13" t="s">
        <v>248</v>
      </c>
      <c r="T130" s="110" t="s">
        <v>77</v>
      </c>
      <c r="U130" s="1"/>
      <c r="V130" s="111" t="str">
        <f t="shared" si="11"/>
        <v/>
      </c>
      <c r="W130" s="13" t="s">
        <v>249</v>
      </c>
      <c r="X130" s="110" t="s">
        <v>77</v>
      </c>
      <c r="Y130" s="1"/>
      <c r="Z130" s="111" t="str">
        <f t="shared" si="12"/>
        <v/>
      </c>
      <c r="AA130" s="13" t="s">
        <v>250</v>
      </c>
      <c r="AB130" s="110" t="s">
        <v>77</v>
      </c>
      <c r="AC130" s="1"/>
      <c r="AD130" s="111" t="str">
        <f t="shared" si="7"/>
        <v/>
      </c>
      <c r="AE130" s="13" t="s">
        <v>251</v>
      </c>
      <c r="AF130" s="110" t="s">
        <v>77</v>
      </c>
      <c r="AG130" s="1"/>
      <c r="AH130" s="111" t="str">
        <f t="shared" si="13"/>
        <v/>
      </c>
      <c r="AI130" s="13" t="s">
        <v>252</v>
      </c>
      <c r="AJ130" s="113">
        <f t="shared" si="8"/>
        <v>0</v>
      </c>
      <c r="AK130" s="192" t="str">
        <f>ご契約内容!$C$2</f>
        <v>エースサイクル</v>
      </c>
    </row>
    <row r="131" spans="1:37" ht="15" customHeight="1">
      <c r="A131" s="101" t="s">
        <v>419</v>
      </c>
      <c r="B131" s="102" t="s">
        <v>417</v>
      </c>
      <c r="C131" s="103" t="s">
        <v>386</v>
      </c>
      <c r="D131" s="104"/>
      <c r="E131" s="105" t="s">
        <v>418</v>
      </c>
      <c r="F131" s="106"/>
      <c r="G131" s="106"/>
      <c r="H131" s="104"/>
      <c r="I131" s="107">
        <v>48</v>
      </c>
      <c r="J131" s="108">
        <v>460000</v>
      </c>
      <c r="K131" s="109"/>
      <c r="L131" s="110" t="s">
        <v>77</v>
      </c>
      <c r="M131" s="1"/>
      <c r="N131" s="111" t="str">
        <f t="shared" si="9"/>
        <v/>
      </c>
      <c r="O131" s="13" t="s">
        <v>247</v>
      </c>
      <c r="P131" s="110" t="s">
        <v>77</v>
      </c>
      <c r="Q131" s="1"/>
      <c r="R131" s="111" t="str">
        <f t="shared" si="10"/>
        <v/>
      </c>
      <c r="S131" s="13" t="s">
        <v>248</v>
      </c>
      <c r="T131" s="110" t="s">
        <v>77</v>
      </c>
      <c r="U131" s="1"/>
      <c r="V131" s="111" t="str">
        <f t="shared" si="11"/>
        <v/>
      </c>
      <c r="W131" s="13" t="s">
        <v>249</v>
      </c>
      <c r="X131" s="110" t="s">
        <v>77</v>
      </c>
      <c r="Y131" s="1"/>
      <c r="Z131" s="111" t="str">
        <f t="shared" si="12"/>
        <v/>
      </c>
      <c r="AA131" s="13" t="s">
        <v>250</v>
      </c>
      <c r="AB131" s="110" t="s">
        <v>77</v>
      </c>
      <c r="AC131" s="1"/>
      <c r="AD131" s="111" t="str">
        <f t="shared" si="7"/>
        <v/>
      </c>
      <c r="AE131" s="13" t="s">
        <v>251</v>
      </c>
      <c r="AF131" s="110" t="s">
        <v>77</v>
      </c>
      <c r="AG131" s="1"/>
      <c r="AH131" s="111" t="str">
        <f t="shared" si="13"/>
        <v/>
      </c>
      <c r="AI131" s="13" t="s">
        <v>252</v>
      </c>
      <c r="AJ131" s="113">
        <f t="shared" si="8"/>
        <v>0</v>
      </c>
      <c r="AK131" s="192" t="str">
        <f>ご契約内容!$C$2</f>
        <v>エースサイクル</v>
      </c>
    </row>
    <row r="132" spans="1:37" ht="15" customHeight="1">
      <c r="A132" s="101" t="s">
        <v>420</v>
      </c>
      <c r="B132" s="102" t="s">
        <v>417</v>
      </c>
      <c r="C132" s="103" t="s">
        <v>386</v>
      </c>
      <c r="D132" s="104"/>
      <c r="E132" s="105" t="s">
        <v>418</v>
      </c>
      <c r="F132" s="106"/>
      <c r="G132" s="106"/>
      <c r="H132" s="104"/>
      <c r="I132" s="107">
        <v>51</v>
      </c>
      <c r="J132" s="108">
        <v>460000</v>
      </c>
      <c r="K132" s="109"/>
      <c r="L132" s="110" t="s">
        <v>77</v>
      </c>
      <c r="M132" s="1"/>
      <c r="N132" s="111" t="str">
        <f t="shared" si="9"/>
        <v/>
      </c>
      <c r="O132" s="13" t="s">
        <v>247</v>
      </c>
      <c r="P132" s="110" t="s">
        <v>77</v>
      </c>
      <c r="Q132" s="1"/>
      <c r="R132" s="111" t="str">
        <f t="shared" si="10"/>
        <v/>
      </c>
      <c r="S132" s="13" t="s">
        <v>248</v>
      </c>
      <c r="T132" s="110" t="s">
        <v>77</v>
      </c>
      <c r="U132" s="1"/>
      <c r="V132" s="111" t="str">
        <f t="shared" si="11"/>
        <v/>
      </c>
      <c r="W132" s="13" t="s">
        <v>249</v>
      </c>
      <c r="X132" s="110" t="s">
        <v>77</v>
      </c>
      <c r="Y132" s="1"/>
      <c r="Z132" s="111" t="str">
        <f t="shared" si="12"/>
        <v/>
      </c>
      <c r="AA132" s="13" t="s">
        <v>250</v>
      </c>
      <c r="AB132" s="110" t="s">
        <v>77</v>
      </c>
      <c r="AC132" s="1"/>
      <c r="AD132" s="111" t="str">
        <f t="shared" si="7"/>
        <v/>
      </c>
      <c r="AE132" s="13" t="s">
        <v>251</v>
      </c>
      <c r="AF132" s="110" t="s">
        <v>77</v>
      </c>
      <c r="AG132" s="1"/>
      <c r="AH132" s="111" t="str">
        <f t="shared" si="13"/>
        <v/>
      </c>
      <c r="AI132" s="13" t="s">
        <v>252</v>
      </c>
      <c r="AJ132" s="113">
        <f t="shared" si="8"/>
        <v>0</v>
      </c>
      <c r="AK132" s="192" t="str">
        <f>ご契約内容!$C$2</f>
        <v>エースサイクル</v>
      </c>
    </row>
    <row r="133" spans="1:37" ht="15" customHeight="1">
      <c r="A133" s="101" t="s">
        <v>421</v>
      </c>
      <c r="B133" s="102" t="s">
        <v>417</v>
      </c>
      <c r="C133" s="103" t="s">
        <v>392</v>
      </c>
      <c r="D133" s="104"/>
      <c r="E133" s="105" t="s">
        <v>422</v>
      </c>
      <c r="F133" s="106"/>
      <c r="G133" s="106"/>
      <c r="H133" s="104"/>
      <c r="I133" s="107">
        <v>44</v>
      </c>
      <c r="J133" s="108">
        <v>360000</v>
      </c>
      <c r="K133" s="109"/>
      <c r="L133" s="110" t="s">
        <v>77</v>
      </c>
      <c r="M133" s="1"/>
      <c r="N133" s="111" t="str">
        <f t="shared" si="9"/>
        <v/>
      </c>
      <c r="O133" s="13" t="s">
        <v>247</v>
      </c>
      <c r="P133" s="110" t="s">
        <v>77</v>
      </c>
      <c r="Q133" s="1"/>
      <c r="R133" s="111" t="str">
        <f t="shared" si="10"/>
        <v/>
      </c>
      <c r="S133" s="13" t="s">
        <v>248</v>
      </c>
      <c r="T133" s="110" t="s">
        <v>77</v>
      </c>
      <c r="U133" s="1"/>
      <c r="V133" s="111" t="str">
        <f t="shared" si="11"/>
        <v/>
      </c>
      <c r="W133" s="13" t="s">
        <v>249</v>
      </c>
      <c r="X133" s="110" t="s">
        <v>148</v>
      </c>
      <c r="Y133" s="115"/>
      <c r="Z133" s="116" t="str">
        <f t="shared" si="12"/>
        <v/>
      </c>
      <c r="AA133" s="117" t="s">
        <v>250</v>
      </c>
      <c r="AB133" s="110" t="s">
        <v>148</v>
      </c>
      <c r="AC133" s="115"/>
      <c r="AD133" s="116" t="str">
        <f t="shared" si="7"/>
        <v/>
      </c>
      <c r="AE133" s="117" t="s">
        <v>251</v>
      </c>
      <c r="AF133" s="110" t="s">
        <v>148</v>
      </c>
      <c r="AG133" s="115"/>
      <c r="AH133" s="116" t="str">
        <f t="shared" si="13"/>
        <v/>
      </c>
      <c r="AI133" s="117" t="s">
        <v>252</v>
      </c>
      <c r="AJ133" s="113">
        <f t="shared" si="8"/>
        <v>0</v>
      </c>
      <c r="AK133" s="192" t="str">
        <f>ご契約内容!$C$2</f>
        <v>エースサイクル</v>
      </c>
    </row>
    <row r="134" spans="1:37" ht="15" customHeight="1">
      <c r="A134" s="101" t="s">
        <v>423</v>
      </c>
      <c r="B134" s="102" t="s">
        <v>417</v>
      </c>
      <c r="C134" s="103" t="s">
        <v>392</v>
      </c>
      <c r="D134" s="104"/>
      <c r="E134" s="105" t="s">
        <v>422</v>
      </c>
      <c r="F134" s="106"/>
      <c r="G134" s="106"/>
      <c r="H134" s="104"/>
      <c r="I134" s="107">
        <v>48</v>
      </c>
      <c r="J134" s="108">
        <v>360000</v>
      </c>
      <c r="K134" s="109"/>
      <c r="L134" s="110" t="s">
        <v>77</v>
      </c>
      <c r="M134" s="1"/>
      <c r="N134" s="111" t="str">
        <f t="shared" si="9"/>
        <v/>
      </c>
      <c r="O134" s="13" t="s">
        <v>247</v>
      </c>
      <c r="P134" s="110" t="s">
        <v>77</v>
      </c>
      <c r="Q134" s="1"/>
      <c r="R134" s="111" t="str">
        <f t="shared" si="10"/>
        <v/>
      </c>
      <c r="S134" s="13" t="s">
        <v>248</v>
      </c>
      <c r="T134" s="110" t="s">
        <v>77</v>
      </c>
      <c r="U134" s="1"/>
      <c r="V134" s="111" t="str">
        <f t="shared" si="11"/>
        <v/>
      </c>
      <c r="W134" s="13" t="s">
        <v>249</v>
      </c>
      <c r="X134" s="110" t="s">
        <v>77</v>
      </c>
      <c r="Y134" s="1"/>
      <c r="Z134" s="111" t="str">
        <f t="shared" si="12"/>
        <v/>
      </c>
      <c r="AA134" s="13" t="s">
        <v>250</v>
      </c>
      <c r="AB134" s="110" t="s">
        <v>77</v>
      </c>
      <c r="AC134" s="1"/>
      <c r="AD134" s="111" t="str">
        <f t="shared" si="7"/>
        <v/>
      </c>
      <c r="AE134" s="13" t="s">
        <v>251</v>
      </c>
      <c r="AF134" s="110" t="s">
        <v>77</v>
      </c>
      <c r="AG134" s="1"/>
      <c r="AH134" s="111" t="str">
        <f t="shared" si="13"/>
        <v/>
      </c>
      <c r="AI134" s="13" t="s">
        <v>252</v>
      </c>
      <c r="AJ134" s="113">
        <f t="shared" si="8"/>
        <v>0</v>
      </c>
      <c r="AK134" s="192" t="str">
        <f>ご契約内容!$C$2</f>
        <v>エースサイクル</v>
      </c>
    </row>
    <row r="135" spans="1:37" ht="15" customHeight="1">
      <c r="A135" s="101" t="s">
        <v>424</v>
      </c>
      <c r="B135" s="102" t="s">
        <v>417</v>
      </c>
      <c r="C135" s="103" t="s">
        <v>392</v>
      </c>
      <c r="D135" s="104"/>
      <c r="E135" s="105" t="s">
        <v>422</v>
      </c>
      <c r="F135" s="106"/>
      <c r="G135" s="106"/>
      <c r="H135" s="104"/>
      <c r="I135" s="107">
        <v>51</v>
      </c>
      <c r="J135" s="108">
        <v>360000</v>
      </c>
      <c r="K135" s="109"/>
      <c r="L135" s="110" t="s">
        <v>77</v>
      </c>
      <c r="M135" s="1"/>
      <c r="N135" s="111" t="str">
        <f t="shared" si="9"/>
        <v/>
      </c>
      <c r="O135" s="13" t="s">
        <v>247</v>
      </c>
      <c r="P135" s="110" t="s">
        <v>77</v>
      </c>
      <c r="Q135" s="1"/>
      <c r="R135" s="111" t="str">
        <f t="shared" si="10"/>
        <v/>
      </c>
      <c r="S135" s="13" t="s">
        <v>248</v>
      </c>
      <c r="T135" s="110" t="s">
        <v>77</v>
      </c>
      <c r="U135" s="1"/>
      <c r="V135" s="111" t="str">
        <f t="shared" si="11"/>
        <v/>
      </c>
      <c r="W135" s="13" t="s">
        <v>249</v>
      </c>
      <c r="X135" s="110" t="s">
        <v>77</v>
      </c>
      <c r="Y135" s="1"/>
      <c r="Z135" s="111" t="str">
        <f t="shared" si="12"/>
        <v/>
      </c>
      <c r="AA135" s="13" t="s">
        <v>250</v>
      </c>
      <c r="AB135" s="110" t="s">
        <v>77</v>
      </c>
      <c r="AC135" s="1"/>
      <c r="AD135" s="111" t="str">
        <f t="shared" si="7"/>
        <v/>
      </c>
      <c r="AE135" s="13" t="s">
        <v>251</v>
      </c>
      <c r="AF135" s="110" t="s">
        <v>77</v>
      </c>
      <c r="AG135" s="1"/>
      <c r="AH135" s="111" t="str">
        <f t="shared" si="13"/>
        <v/>
      </c>
      <c r="AI135" s="13" t="s">
        <v>252</v>
      </c>
      <c r="AJ135" s="113">
        <f t="shared" si="8"/>
        <v>0</v>
      </c>
      <c r="AK135" s="192" t="str">
        <f>ご契約内容!$C$2</f>
        <v>エースサイクル</v>
      </c>
    </row>
    <row r="136" spans="1:37" ht="15" customHeight="1">
      <c r="A136" s="101" t="s">
        <v>425</v>
      </c>
      <c r="B136" s="102" t="s">
        <v>417</v>
      </c>
      <c r="C136" s="103" t="s">
        <v>392</v>
      </c>
      <c r="D136" s="104"/>
      <c r="E136" s="105" t="s">
        <v>426</v>
      </c>
      <c r="F136" s="106"/>
      <c r="G136" s="106"/>
      <c r="H136" s="104"/>
      <c r="I136" s="107">
        <v>44</v>
      </c>
      <c r="J136" s="108">
        <v>360000</v>
      </c>
      <c r="K136" s="109"/>
      <c r="L136" s="110" t="s">
        <v>77</v>
      </c>
      <c r="M136" s="1"/>
      <c r="N136" s="111" t="str">
        <f t="shared" si="9"/>
        <v/>
      </c>
      <c r="O136" s="13" t="s">
        <v>247</v>
      </c>
      <c r="P136" s="110" t="s">
        <v>77</v>
      </c>
      <c r="Q136" s="1"/>
      <c r="R136" s="111" t="str">
        <f t="shared" si="10"/>
        <v/>
      </c>
      <c r="S136" s="13" t="s">
        <v>248</v>
      </c>
      <c r="T136" s="110" t="s">
        <v>77</v>
      </c>
      <c r="U136" s="1"/>
      <c r="V136" s="111" t="str">
        <f t="shared" si="11"/>
        <v/>
      </c>
      <c r="W136" s="13" t="s">
        <v>249</v>
      </c>
      <c r="X136" s="110" t="s">
        <v>77</v>
      </c>
      <c r="Y136" s="1"/>
      <c r="Z136" s="111" t="str">
        <f t="shared" si="12"/>
        <v/>
      </c>
      <c r="AA136" s="13" t="s">
        <v>250</v>
      </c>
      <c r="AB136" s="110" t="s">
        <v>77</v>
      </c>
      <c r="AC136" s="1"/>
      <c r="AD136" s="111" t="str">
        <f t="shared" si="7"/>
        <v/>
      </c>
      <c r="AE136" s="13" t="s">
        <v>251</v>
      </c>
      <c r="AF136" s="110" t="s">
        <v>77</v>
      </c>
      <c r="AG136" s="1"/>
      <c r="AH136" s="111" t="str">
        <f t="shared" si="13"/>
        <v/>
      </c>
      <c r="AI136" s="13" t="s">
        <v>252</v>
      </c>
      <c r="AJ136" s="113">
        <f t="shared" ref="AJ136:AJ199" si="14">SUM(M136,Q136,U136,Y136,AC136,AG136)</f>
        <v>0</v>
      </c>
      <c r="AK136" s="192" t="str">
        <f>ご契約内容!$C$2</f>
        <v>エースサイクル</v>
      </c>
    </row>
    <row r="137" spans="1:37" ht="15" customHeight="1">
      <c r="A137" s="101" t="s">
        <v>427</v>
      </c>
      <c r="B137" s="102" t="s">
        <v>417</v>
      </c>
      <c r="C137" s="103" t="s">
        <v>392</v>
      </c>
      <c r="D137" s="104"/>
      <c r="E137" s="105" t="s">
        <v>426</v>
      </c>
      <c r="F137" s="106"/>
      <c r="G137" s="106"/>
      <c r="H137" s="104"/>
      <c r="I137" s="107">
        <v>48</v>
      </c>
      <c r="J137" s="108">
        <v>360000</v>
      </c>
      <c r="K137" s="109"/>
      <c r="L137" s="110" t="s">
        <v>77</v>
      </c>
      <c r="M137" s="1"/>
      <c r="N137" s="111" t="str">
        <f t="shared" si="9"/>
        <v/>
      </c>
      <c r="O137" s="13" t="s">
        <v>247</v>
      </c>
      <c r="P137" s="110" t="s">
        <v>77</v>
      </c>
      <c r="Q137" s="1"/>
      <c r="R137" s="111" t="str">
        <f t="shared" si="10"/>
        <v/>
      </c>
      <c r="S137" s="13" t="s">
        <v>248</v>
      </c>
      <c r="T137" s="110" t="s">
        <v>77</v>
      </c>
      <c r="U137" s="1"/>
      <c r="V137" s="111" t="str">
        <f t="shared" si="11"/>
        <v/>
      </c>
      <c r="W137" s="13" t="s">
        <v>249</v>
      </c>
      <c r="X137" s="110" t="s">
        <v>77</v>
      </c>
      <c r="Y137" s="1"/>
      <c r="Z137" s="111" t="str">
        <f t="shared" si="12"/>
        <v/>
      </c>
      <c r="AA137" s="13" t="s">
        <v>250</v>
      </c>
      <c r="AB137" s="110" t="s">
        <v>77</v>
      </c>
      <c r="AC137" s="1"/>
      <c r="AD137" s="111" t="str">
        <f t="shared" si="7"/>
        <v/>
      </c>
      <c r="AE137" s="13" t="s">
        <v>251</v>
      </c>
      <c r="AF137" s="110" t="s">
        <v>77</v>
      </c>
      <c r="AG137" s="1"/>
      <c r="AH137" s="111" t="str">
        <f t="shared" si="13"/>
        <v/>
      </c>
      <c r="AI137" s="13" t="s">
        <v>252</v>
      </c>
      <c r="AJ137" s="113">
        <f t="shared" si="14"/>
        <v>0</v>
      </c>
      <c r="AK137" s="192" t="str">
        <f>ご契約内容!$C$2</f>
        <v>エースサイクル</v>
      </c>
    </row>
    <row r="138" spans="1:37" ht="15" customHeight="1">
      <c r="A138" s="101" t="s">
        <v>428</v>
      </c>
      <c r="B138" s="102" t="s">
        <v>417</v>
      </c>
      <c r="C138" s="103" t="s">
        <v>392</v>
      </c>
      <c r="D138" s="104"/>
      <c r="E138" s="105" t="s">
        <v>426</v>
      </c>
      <c r="F138" s="106"/>
      <c r="G138" s="106"/>
      <c r="H138" s="104"/>
      <c r="I138" s="107">
        <v>51</v>
      </c>
      <c r="J138" s="108">
        <v>360000</v>
      </c>
      <c r="K138" s="109"/>
      <c r="L138" s="110" t="s">
        <v>77</v>
      </c>
      <c r="M138" s="1"/>
      <c r="N138" s="111" t="str">
        <f t="shared" si="9"/>
        <v/>
      </c>
      <c r="O138" s="13" t="s">
        <v>247</v>
      </c>
      <c r="P138" s="110" t="s">
        <v>77</v>
      </c>
      <c r="Q138" s="1"/>
      <c r="R138" s="111" t="str">
        <f t="shared" si="10"/>
        <v/>
      </c>
      <c r="S138" s="13" t="s">
        <v>248</v>
      </c>
      <c r="T138" s="110" t="s">
        <v>77</v>
      </c>
      <c r="U138" s="1"/>
      <c r="V138" s="111" t="str">
        <f t="shared" si="11"/>
        <v/>
      </c>
      <c r="W138" s="13" t="s">
        <v>249</v>
      </c>
      <c r="X138" s="110" t="s">
        <v>77</v>
      </c>
      <c r="Y138" s="1"/>
      <c r="Z138" s="111" t="str">
        <f t="shared" si="12"/>
        <v/>
      </c>
      <c r="AA138" s="13" t="s">
        <v>250</v>
      </c>
      <c r="AB138" s="110" t="s">
        <v>77</v>
      </c>
      <c r="AC138" s="1"/>
      <c r="AD138" s="111" t="str">
        <f t="shared" si="7"/>
        <v/>
      </c>
      <c r="AE138" s="13" t="s">
        <v>251</v>
      </c>
      <c r="AF138" s="110" t="s">
        <v>77</v>
      </c>
      <c r="AG138" s="1"/>
      <c r="AH138" s="111" t="str">
        <f t="shared" si="13"/>
        <v/>
      </c>
      <c r="AI138" s="13" t="s">
        <v>252</v>
      </c>
      <c r="AJ138" s="113">
        <f t="shared" si="14"/>
        <v>0</v>
      </c>
      <c r="AK138" s="192" t="str">
        <f>ご契約内容!$C$2</f>
        <v>エースサイクル</v>
      </c>
    </row>
    <row r="139" spans="1:37" ht="15" customHeight="1">
      <c r="A139" s="101" t="s">
        <v>429</v>
      </c>
      <c r="B139" s="102" t="s">
        <v>417</v>
      </c>
      <c r="C139" s="103" t="s">
        <v>289</v>
      </c>
      <c r="D139" s="104"/>
      <c r="E139" s="105" t="s">
        <v>430</v>
      </c>
      <c r="F139" s="106"/>
      <c r="G139" s="106"/>
      <c r="H139" s="104"/>
      <c r="I139" s="107">
        <v>44</v>
      </c>
      <c r="J139" s="108">
        <v>270000</v>
      </c>
      <c r="K139" s="109"/>
      <c r="L139" s="110" t="s">
        <v>77</v>
      </c>
      <c r="M139" s="1"/>
      <c r="N139" s="111" t="str">
        <f t="shared" ref="N139:N202" si="15">IF(M139="","",$J139*$A$4*M139)</f>
        <v/>
      </c>
      <c r="O139" s="13" t="s">
        <v>247</v>
      </c>
      <c r="P139" s="110" t="s">
        <v>77</v>
      </c>
      <c r="Q139" s="1"/>
      <c r="R139" s="111" t="str">
        <f t="shared" ref="R139:R202" si="16">IF(Q139="","",$J139*$A$4*Q139)</f>
        <v/>
      </c>
      <c r="S139" s="13" t="s">
        <v>248</v>
      </c>
      <c r="T139" s="110" t="s">
        <v>77</v>
      </c>
      <c r="U139" s="1"/>
      <c r="V139" s="111" t="str">
        <f t="shared" ref="V139:V202" si="17">IF(U139="","",$J139*$A$4*U139)</f>
        <v/>
      </c>
      <c r="W139" s="13" t="s">
        <v>249</v>
      </c>
      <c r="X139" s="110" t="s">
        <v>77</v>
      </c>
      <c r="Y139" s="1"/>
      <c r="Z139" s="111" t="str">
        <f t="shared" ref="Z139:Z202" si="18">IF(Y139="","",$J139*$A$4*Y139)</f>
        <v/>
      </c>
      <c r="AA139" s="13" t="s">
        <v>250</v>
      </c>
      <c r="AB139" s="110" t="s">
        <v>77</v>
      </c>
      <c r="AC139" s="1"/>
      <c r="AD139" s="111" t="str">
        <f t="shared" ref="AD139:AD202" si="19">IF(AC139="","",$J139*$A$4*AC139)</f>
        <v/>
      </c>
      <c r="AE139" s="13" t="s">
        <v>251</v>
      </c>
      <c r="AF139" s="110" t="s">
        <v>77</v>
      </c>
      <c r="AG139" s="1"/>
      <c r="AH139" s="111" t="str">
        <f t="shared" ref="AH139:AH202" si="20">IF(AG139="","",$J139*$A$4*AG139)</f>
        <v/>
      </c>
      <c r="AI139" s="13" t="s">
        <v>252</v>
      </c>
      <c r="AJ139" s="113">
        <f t="shared" si="14"/>
        <v>0</v>
      </c>
      <c r="AK139" s="192" t="str">
        <f>ご契約内容!$C$2</f>
        <v>エースサイクル</v>
      </c>
    </row>
    <row r="140" spans="1:37" ht="15" customHeight="1">
      <c r="A140" s="101" t="s">
        <v>431</v>
      </c>
      <c r="B140" s="102" t="s">
        <v>417</v>
      </c>
      <c r="C140" s="103" t="s">
        <v>289</v>
      </c>
      <c r="D140" s="104"/>
      <c r="E140" s="105" t="s">
        <v>430</v>
      </c>
      <c r="F140" s="106"/>
      <c r="G140" s="106"/>
      <c r="H140" s="104"/>
      <c r="I140" s="107">
        <v>48</v>
      </c>
      <c r="J140" s="108">
        <v>270000</v>
      </c>
      <c r="K140" s="109"/>
      <c r="L140" s="110" t="s">
        <v>77</v>
      </c>
      <c r="M140" s="1"/>
      <c r="N140" s="111" t="str">
        <f t="shared" si="15"/>
        <v/>
      </c>
      <c r="O140" s="13" t="s">
        <v>247</v>
      </c>
      <c r="P140" s="110" t="s">
        <v>77</v>
      </c>
      <c r="Q140" s="1"/>
      <c r="R140" s="111" t="str">
        <f t="shared" si="16"/>
        <v/>
      </c>
      <c r="S140" s="13" t="s">
        <v>248</v>
      </c>
      <c r="T140" s="110" t="s">
        <v>77</v>
      </c>
      <c r="U140" s="1"/>
      <c r="V140" s="111" t="str">
        <f t="shared" si="17"/>
        <v/>
      </c>
      <c r="W140" s="13" t="s">
        <v>249</v>
      </c>
      <c r="X140" s="110" t="s">
        <v>77</v>
      </c>
      <c r="Y140" s="1"/>
      <c r="Z140" s="111" t="str">
        <f t="shared" si="18"/>
        <v/>
      </c>
      <c r="AA140" s="13" t="s">
        <v>250</v>
      </c>
      <c r="AB140" s="110" t="s">
        <v>77</v>
      </c>
      <c r="AC140" s="1"/>
      <c r="AD140" s="111" t="str">
        <f t="shared" si="19"/>
        <v/>
      </c>
      <c r="AE140" s="13" t="s">
        <v>251</v>
      </c>
      <c r="AF140" s="110" t="s">
        <v>77</v>
      </c>
      <c r="AG140" s="1"/>
      <c r="AH140" s="111" t="str">
        <f t="shared" si="20"/>
        <v/>
      </c>
      <c r="AI140" s="13" t="s">
        <v>252</v>
      </c>
      <c r="AJ140" s="113">
        <f t="shared" si="14"/>
        <v>0</v>
      </c>
      <c r="AK140" s="192" t="str">
        <f>ご契約内容!$C$2</f>
        <v>エースサイクル</v>
      </c>
    </row>
    <row r="141" spans="1:37" ht="15" customHeight="1">
      <c r="A141" s="101" t="s">
        <v>432</v>
      </c>
      <c r="B141" s="102" t="s">
        <v>417</v>
      </c>
      <c r="C141" s="103" t="s">
        <v>289</v>
      </c>
      <c r="D141" s="104"/>
      <c r="E141" s="105" t="s">
        <v>430</v>
      </c>
      <c r="F141" s="106"/>
      <c r="G141" s="106"/>
      <c r="H141" s="104"/>
      <c r="I141" s="107">
        <v>51</v>
      </c>
      <c r="J141" s="108">
        <v>270000</v>
      </c>
      <c r="K141" s="109"/>
      <c r="L141" s="110" t="s">
        <v>77</v>
      </c>
      <c r="M141" s="1"/>
      <c r="N141" s="111" t="str">
        <f t="shared" si="15"/>
        <v/>
      </c>
      <c r="O141" s="13" t="s">
        <v>247</v>
      </c>
      <c r="P141" s="110" t="s">
        <v>77</v>
      </c>
      <c r="Q141" s="1"/>
      <c r="R141" s="111" t="str">
        <f t="shared" si="16"/>
        <v/>
      </c>
      <c r="S141" s="13" t="s">
        <v>248</v>
      </c>
      <c r="T141" s="110" t="s">
        <v>77</v>
      </c>
      <c r="U141" s="1"/>
      <c r="V141" s="111" t="str">
        <f t="shared" si="17"/>
        <v/>
      </c>
      <c r="W141" s="13" t="s">
        <v>249</v>
      </c>
      <c r="X141" s="110" t="s">
        <v>77</v>
      </c>
      <c r="Y141" s="1"/>
      <c r="Z141" s="111" t="str">
        <f t="shared" si="18"/>
        <v/>
      </c>
      <c r="AA141" s="13" t="s">
        <v>250</v>
      </c>
      <c r="AB141" s="110" t="s">
        <v>77</v>
      </c>
      <c r="AC141" s="1"/>
      <c r="AD141" s="111" t="str">
        <f t="shared" si="19"/>
        <v/>
      </c>
      <c r="AE141" s="13" t="s">
        <v>251</v>
      </c>
      <c r="AF141" s="110" t="s">
        <v>77</v>
      </c>
      <c r="AG141" s="1"/>
      <c r="AH141" s="111" t="str">
        <f t="shared" si="20"/>
        <v/>
      </c>
      <c r="AI141" s="13" t="s">
        <v>252</v>
      </c>
      <c r="AJ141" s="113">
        <f t="shared" si="14"/>
        <v>0</v>
      </c>
      <c r="AK141" s="192" t="str">
        <f>ご契約内容!$C$2</f>
        <v>エースサイクル</v>
      </c>
    </row>
    <row r="142" spans="1:37" ht="15" customHeight="1">
      <c r="A142" s="101" t="s">
        <v>433</v>
      </c>
      <c r="B142" s="102" t="s">
        <v>417</v>
      </c>
      <c r="C142" s="103" t="s">
        <v>289</v>
      </c>
      <c r="D142" s="104"/>
      <c r="E142" s="105" t="s">
        <v>434</v>
      </c>
      <c r="F142" s="106"/>
      <c r="G142" s="106"/>
      <c r="H142" s="104"/>
      <c r="I142" s="107">
        <v>44</v>
      </c>
      <c r="J142" s="108">
        <v>270000</v>
      </c>
      <c r="K142" s="109"/>
      <c r="L142" s="110" t="s">
        <v>77</v>
      </c>
      <c r="M142" s="1"/>
      <c r="N142" s="111" t="str">
        <f t="shared" si="15"/>
        <v/>
      </c>
      <c r="O142" s="13" t="s">
        <v>247</v>
      </c>
      <c r="P142" s="110" t="s">
        <v>77</v>
      </c>
      <c r="Q142" s="1"/>
      <c r="R142" s="111" t="str">
        <f t="shared" si="16"/>
        <v/>
      </c>
      <c r="S142" s="13" t="s">
        <v>248</v>
      </c>
      <c r="T142" s="110" t="s">
        <v>77</v>
      </c>
      <c r="U142" s="1"/>
      <c r="V142" s="111" t="str">
        <f t="shared" si="17"/>
        <v/>
      </c>
      <c r="W142" s="13" t="s">
        <v>249</v>
      </c>
      <c r="X142" s="110" t="s">
        <v>77</v>
      </c>
      <c r="Y142" s="1"/>
      <c r="Z142" s="111" t="str">
        <f t="shared" si="18"/>
        <v/>
      </c>
      <c r="AA142" s="13" t="s">
        <v>250</v>
      </c>
      <c r="AB142" s="110" t="s">
        <v>77</v>
      </c>
      <c r="AC142" s="1"/>
      <c r="AD142" s="111" t="str">
        <f t="shared" si="19"/>
        <v/>
      </c>
      <c r="AE142" s="13" t="s">
        <v>251</v>
      </c>
      <c r="AF142" s="110" t="s">
        <v>77</v>
      </c>
      <c r="AG142" s="1"/>
      <c r="AH142" s="111" t="str">
        <f t="shared" si="20"/>
        <v/>
      </c>
      <c r="AI142" s="13" t="s">
        <v>252</v>
      </c>
      <c r="AJ142" s="113">
        <f t="shared" si="14"/>
        <v>0</v>
      </c>
      <c r="AK142" s="192" t="str">
        <f>ご契約内容!$C$2</f>
        <v>エースサイクル</v>
      </c>
    </row>
    <row r="143" spans="1:37" ht="15" customHeight="1">
      <c r="A143" s="101" t="s">
        <v>435</v>
      </c>
      <c r="B143" s="102" t="s">
        <v>417</v>
      </c>
      <c r="C143" s="103" t="s">
        <v>289</v>
      </c>
      <c r="D143" s="104"/>
      <c r="E143" s="105" t="s">
        <v>434</v>
      </c>
      <c r="F143" s="106"/>
      <c r="G143" s="106"/>
      <c r="H143" s="104"/>
      <c r="I143" s="107">
        <v>48</v>
      </c>
      <c r="J143" s="108">
        <v>270000</v>
      </c>
      <c r="K143" s="109"/>
      <c r="L143" s="110" t="s">
        <v>77</v>
      </c>
      <c r="M143" s="1"/>
      <c r="N143" s="111" t="str">
        <f t="shared" si="15"/>
        <v/>
      </c>
      <c r="O143" s="13" t="s">
        <v>247</v>
      </c>
      <c r="P143" s="110" t="s">
        <v>77</v>
      </c>
      <c r="Q143" s="1"/>
      <c r="R143" s="111" t="str">
        <f t="shared" si="16"/>
        <v/>
      </c>
      <c r="S143" s="13" t="s">
        <v>248</v>
      </c>
      <c r="T143" s="110" t="s">
        <v>77</v>
      </c>
      <c r="U143" s="1"/>
      <c r="V143" s="111" t="str">
        <f t="shared" si="17"/>
        <v/>
      </c>
      <c r="W143" s="13" t="s">
        <v>249</v>
      </c>
      <c r="X143" s="110" t="s">
        <v>77</v>
      </c>
      <c r="Y143" s="1"/>
      <c r="Z143" s="111" t="str">
        <f t="shared" si="18"/>
        <v/>
      </c>
      <c r="AA143" s="13" t="s">
        <v>250</v>
      </c>
      <c r="AB143" s="110" t="s">
        <v>77</v>
      </c>
      <c r="AC143" s="1"/>
      <c r="AD143" s="111" t="str">
        <f t="shared" si="19"/>
        <v/>
      </c>
      <c r="AE143" s="13" t="s">
        <v>251</v>
      </c>
      <c r="AF143" s="110" t="s">
        <v>148</v>
      </c>
      <c r="AG143" s="115"/>
      <c r="AH143" s="116" t="str">
        <f t="shared" si="20"/>
        <v/>
      </c>
      <c r="AI143" s="117" t="s">
        <v>252</v>
      </c>
      <c r="AJ143" s="113">
        <f t="shared" si="14"/>
        <v>0</v>
      </c>
      <c r="AK143" s="192" t="str">
        <f>ご契約内容!$C$2</f>
        <v>エースサイクル</v>
      </c>
    </row>
    <row r="144" spans="1:37" ht="15" customHeight="1">
      <c r="A144" s="101" t="s">
        <v>436</v>
      </c>
      <c r="B144" s="102" t="s">
        <v>417</v>
      </c>
      <c r="C144" s="103" t="s">
        <v>289</v>
      </c>
      <c r="D144" s="104"/>
      <c r="E144" s="105" t="s">
        <v>434</v>
      </c>
      <c r="F144" s="106"/>
      <c r="G144" s="106"/>
      <c r="H144" s="104"/>
      <c r="I144" s="107">
        <v>51</v>
      </c>
      <c r="J144" s="108">
        <v>270000</v>
      </c>
      <c r="K144" s="109"/>
      <c r="L144" s="110" t="s">
        <v>77</v>
      </c>
      <c r="M144" s="1"/>
      <c r="N144" s="111" t="str">
        <f t="shared" si="15"/>
        <v/>
      </c>
      <c r="O144" s="13" t="s">
        <v>247</v>
      </c>
      <c r="P144" s="110" t="s">
        <v>77</v>
      </c>
      <c r="Q144" s="1"/>
      <c r="R144" s="111" t="str">
        <f t="shared" si="16"/>
        <v/>
      </c>
      <c r="S144" s="13" t="s">
        <v>248</v>
      </c>
      <c r="T144" s="110" t="s">
        <v>77</v>
      </c>
      <c r="U144" s="1"/>
      <c r="V144" s="111" t="str">
        <f t="shared" si="17"/>
        <v/>
      </c>
      <c r="W144" s="13" t="s">
        <v>249</v>
      </c>
      <c r="X144" s="110" t="s">
        <v>77</v>
      </c>
      <c r="Y144" s="1"/>
      <c r="Z144" s="111" t="str">
        <f t="shared" si="18"/>
        <v/>
      </c>
      <c r="AA144" s="13" t="s">
        <v>250</v>
      </c>
      <c r="AB144" s="110" t="s">
        <v>77</v>
      </c>
      <c r="AC144" s="1"/>
      <c r="AD144" s="111" t="str">
        <f t="shared" si="19"/>
        <v/>
      </c>
      <c r="AE144" s="13" t="s">
        <v>251</v>
      </c>
      <c r="AF144" s="110" t="s">
        <v>77</v>
      </c>
      <c r="AG144" s="1"/>
      <c r="AH144" s="111" t="str">
        <f t="shared" si="20"/>
        <v/>
      </c>
      <c r="AI144" s="13" t="s">
        <v>252</v>
      </c>
      <c r="AJ144" s="113">
        <f t="shared" si="14"/>
        <v>0</v>
      </c>
      <c r="AK144" s="192" t="str">
        <f>ご契約内容!$C$2</f>
        <v>エースサイクル</v>
      </c>
    </row>
    <row r="145" spans="1:37" ht="15" customHeight="1">
      <c r="A145" s="101" t="s">
        <v>437</v>
      </c>
      <c r="B145" s="102" t="s">
        <v>438</v>
      </c>
      <c r="C145" s="103" t="s">
        <v>307</v>
      </c>
      <c r="D145" s="104"/>
      <c r="E145" s="105" t="s">
        <v>439</v>
      </c>
      <c r="F145" s="106"/>
      <c r="G145" s="106"/>
      <c r="H145" s="104"/>
      <c r="I145" s="107">
        <v>50</v>
      </c>
      <c r="J145" s="108">
        <v>240000</v>
      </c>
      <c r="K145" s="109"/>
      <c r="L145" s="110" t="s">
        <v>77</v>
      </c>
      <c r="M145" s="1"/>
      <c r="N145" s="111" t="str">
        <f t="shared" si="15"/>
        <v/>
      </c>
      <c r="O145" s="13" t="s">
        <v>247</v>
      </c>
      <c r="P145" s="110" t="s">
        <v>77</v>
      </c>
      <c r="Q145" s="1"/>
      <c r="R145" s="111" t="str">
        <f t="shared" si="16"/>
        <v/>
      </c>
      <c r="S145" s="13" t="s">
        <v>248</v>
      </c>
      <c r="T145" s="110" t="s">
        <v>77</v>
      </c>
      <c r="U145" s="1"/>
      <c r="V145" s="111" t="str">
        <f t="shared" si="17"/>
        <v/>
      </c>
      <c r="W145" s="13" t="s">
        <v>249</v>
      </c>
      <c r="X145" s="110" t="s">
        <v>77</v>
      </c>
      <c r="Y145" s="1"/>
      <c r="Z145" s="111" t="str">
        <f t="shared" si="18"/>
        <v/>
      </c>
      <c r="AA145" s="13" t="s">
        <v>250</v>
      </c>
      <c r="AB145" s="110" t="s">
        <v>77</v>
      </c>
      <c r="AC145" s="1"/>
      <c r="AD145" s="111" t="str">
        <f t="shared" si="19"/>
        <v/>
      </c>
      <c r="AE145" s="13" t="s">
        <v>251</v>
      </c>
      <c r="AF145" s="110" t="s">
        <v>77</v>
      </c>
      <c r="AG145" s="1"/>
      <c r="AH145" s="111" t="str">
        <f t="shared" si="20"/>
        <v/>
      </c>
      <c r="AI145" s="13" t="s">
        <v>252</v>
      </c>
      <c r="AJ145" s="113">
        <f t="shared" si="14"/>
        <v>0</v>
      </c>
      <c r="AK145" s="192" t="str">
        <f>ご契約内容!$C$2</f>
        <v>エースサイクル</v>
      </c>
    </row>
    <row r="146" spans="1:37" ht="15" customHeight="1">
      <c r="A146" s="101" t="s">
        <v>440</v>
      </c>
      <c r="B146" s="102" t="s">
        <v>438</v>
      </c>
      <c r="C146" s="103" t="s">
        <v>307</v>
      </c>
      <c r="D146" s="104"/>
      <c r="E146" s="105" t="s">
        <v>439</v>
      </c>
      <c r="F146" s="106"/>
      <c r="G146" s="106"/>
      <c r="H146" s="104"/>
      <c r="I146" s="107">
        <v>52</v>
      </c>
      <c r="J146" s="108">
        <v>240000</v>
      </c>
      <c r="K146" s="109"/>
      <c r="L146" s="110" t="s">
        <v>77</v>
      </c>
      <c r="M146" s="1"/>
      <c r="N146" s="111" t="str">
        <f t="shared" si="15"/>
        <v/>
      </c>
      <c r="O146" s="13" t="s">
        <v>247</v>
      </c>
      <c r="P146" s="110" t="s">
        <v>77</v>
      </c>
      <c r="Q146" s="1"/>
      <c r="R146" s="111" t="str">
        <f t="shared" si="16"/>
        <v/>
      </c>
      <c r="S146" s="13" t="s">
        <v>248</v>
      </c>
      <c r="T146" s="110" t="s">
        <v>77</v>
      </c>
      <c r="U146" s="1"/>
      <c r="V146" s="111" t="str">
        <f t="shared" si="17"/>
        <v/>
      </c>
      <c r="W146" s="13" t="s">
        <v>249</v>
      </c>
      <c r="X146" s="110" t="s">
        <v>77</v>
      </c>
      <c r="Y146" s="1"/>
      <c r="Z146" s="111" t="str">
        <f t="shared" si="18"/>
        <v/>
      </c>
      <c r="AA146" s="13" t="s">
        <v>250</v>
      </c>
      <c r="AB146" s="110" t="s">
        <v>77</v>
      </c>
      <c r="AC146" s="1"/>
      <c r="AD146" s="111" t="str">
        <f t="shared" si="19"/>
        <v/>
      </c>
      <c r="AE146" s="13" t="s">
        <v>251</v>
      </c>
      <c r="AF146" s="110" t="s">
        <v>77</v>
      </c>
      <c r="AG146" s="1"/>
      <c r="AH146" s="111" t="str">
        <f t="shared" si="20"/>
        <v/>
      </c>
      <c r="AI146" s="13" t="s">
        <v>252</v>
      </c>
      <c r="AJ146" s="113">
        <f t="shared" si="14"/>
        <v>0</v>
      </c>
      <c r="AK146" s="192" t="str">
        <f>ご契約内容!$C$2</f>
        <v>エースサイクル</v>
      </c>
    </row>
    <row r="147" spans="1:37" ht="15" customHeight="1">
      <c r="A147" s="101" t="s">
        <v>441</v>
      </c>
      <c r="B147" s="102" t="s">
        <v>438</v>
      </c>
      <c r="C147" s="103" t="s">
        <v>307</v>
      </c>
      <c r="D147" s="104"/>
      <c r="E147" s="105" t="s">
        <v>439</v>
      </c>
      <c r="F147" s="106"/>
      <c r="G147" s="106"/>
      <c r="H147" s="104"/>
      <c r="I147" s="107">
        <v>54</v>
      </c>
      <c r="J147" s="108">
        <v>240000</v>
      </c>
      <c r="K147" s="109"/>
      <c r="L147" s="110" t="s">
        <v>77</v>
      </c>
      <c r="M147" s="1"/>
      <c r="N147" s="111" t="str">
        <f t="shared" si="15"/>
        <v/>
      </c>
      <c r="O147" s="13" t="s">
        <v>247</v>
      </c>
      <c r="P147" s="110" t="s">
        <v>77</v>
      </c>
      <c r="Q147" s="1"/>
      <c r="R147" s="111" t="str">
        <f t="shared" si="16"/>
        <v/>
      </c>
      <c r="S147" s="13" t="s">
        <v>248</v>
      </c>
      <c r="T147" s="110" t="s">
        <v>77</v>
      </c>
      <c r="U147" s="1"/>
      <c r="V147" s="111" t="str">
        <f t="shared" si="17"/>
        <v/>
      </c>
      <c r="W147" s="13" t="s">
        <v>249</v>
      </c>
      <c r="X147" s="110" t="s">
        <v>77</v>
      </c>
      <c r="Y147" s="1"/>
      <c r="Z147" s="111" t="str">
        <f t="shared" si="18"/>
        <v/>
      </c>
      <c r="AA147" s="13" t="s">
        <v>250</v>
      </c>
      <c r="AB147" s="110" t="s">
        <v>77</v>
      </c>
      <c r="AC147" s="1"/>
      <c r="AD147" s="111" t="str">
        <f t="shared" si="19"/>
        <v/>
      </c>
      <c r="AE147" s="13" t="s">
        <v>251</v>
      </c>
      <c r="AF147" s="110" t="s">
        <v>77</v>
      </c>
      <c r="AG147" s="1"/>
      <c r="AH147" s="111" t="str">
        <f t="shared" si="20"/>
        <v/>
      </c>
      <c r="AI147" s="13" t="s">
        <v>252</v>
      </c>
      <c r="AJ147" s="113">
        <f t="shared" si="14"/>
        <v>0</v>
      </c>
      <c r="AK147" s="192" t="str">
        <f>ご契約内容!$C$2</f>
        <v>エースサイクル</v>
      </c>
    </row>
    <row r="148" spans="1:37" ht="15" customHeight="1">
      <c r="A148" s="101" t="s">
        <v>442</v>
      </c>
      <c r="B148" s="102" t="s">
        <v>438</v>
      </c>
      <c r="C148" s="103" t="s">
        <v>307</v>
      </c>
      <c r="D148" s="104"/>
      <c r="E148" s="105" t="s">
        <v>439</v>
      </c>
      <c r="F148" s="106"/>
      <c r="G148" s="106"/>
      <c r="H148" s="104"/>
      <c r="I148" s="107">
        <v>56</v>
      </c>
      <c r="J148" s="108">
        <v>240000</v>
      </c>
      <c r="K148" s="109"/>
      <c r="L148" s="110" t="s">
        <v>77</v>
      </c>
      <c r="M148" s="1"/>
      <c r="N148" s="111" t="str">
        <f t="shared" si="15"/>
        <v/>
      </c>
      <c r="O148" s="13" t="s">
        <v>247</v>
      </c>
      <c r="P148" s="110" t="s">
        <v>77</v>
      </c>
      <c r="Q148" s="1"/>
      <c r="R148" s="111" t="str">
        <f t="shared" si="16"/>
        <v/>
      </c>
      <c r="S148" s="13" t="s">
        <v>248</v>
      </c>
      <c r="T148" s="110" t="s">
        <v>77</v>
      </c>
      <c r="U148" s="1"/>
      <c r="V148" s="111" t="str">
        <f t="shared" si="17"/>
        <v/>
      </c>
      <c r="W148" s="13" t="s">
        <v>249</v>
      </c>
      <c r="X148" s="110" t="s">
        <v>77</v>
      </c>
      <c r="Y148" s="1"/>
      <c r="Z148" s="111" t="str">
        <f t="shared" si="18"/>
        <v/>
      </c>
      <c r="AA148" s="13" t="s">
        <v>250</v>
      </c>
      <c r="AB148" s="110" t="s">
        <v>77</v>
      </c>
      <c r="AC148" s="1"/>
      <c r="AD148" s="111" t="str">
        <f t="shared" si="19"/>
        <v/>
      </c>
      <c r="AE148" s="13" t="s">
        <v>251</v>
      </c>
      <c r="AF148" s="110" t="s">
        <v>77</v>
      </c>
      <c r="AG148" s="1"/>
      <c r="AH148" s="111" t="str">
        <f t="shared" si="20"/>
        <v/>
      </c>
      <c r="AI148" s="13" t="s">
        <v>252</v>
      </c>
      <c r="AJ148" s="113">
        <f t="shared" si="14"/>
        <v>0</v>
      </c>
      <c r="AK148" s="192" t="str">
        <f>ご契約内容!$C$2</f>
        <v>エースサイクル</v>
      </c>
    </row>
    <row r="149" spans="1:37" ht="15" customHeight="1">
      <c r="A149" s="101" t="s">
        <v>443</v>
      </c>
      <c r="B149" s="102" t="s">
        <v>122</v>
      </c>
      <c r="C149" s="103" t="s">
        <v>444</v>
      </c>
      <c r="D149" s="104"/>
      <c r="E149" s="105" t="s">
        <v>445</v>
      </c>
      <c r="F149" s="106"/>
      <c r="G149" s="106"/>
      <c r="H149" s="104"/>
      <c r="I149" s="107" t="s">
        <v>125</v>
      </c>
      <c r="J149" s="108">
        <v>800000</v>
      </c>
      <c r="K149" s="109" t="s">
        <v>126</v>
      </c>
      <c r="L149" s="110" t="s">
        <v>148</v>
      </c>
      <c r="M149" s="115"/>
      <c r="N149" s="116" t="str">
        <f t="shared" si="15"/>
        <v/>
      </c>
      <c r="O149" s="117" t="s">
        <v>247</v>
      </c>
      <c r="P149" s="110" t="s">
        <v>148</v>
      </c>
      <c r="Q149" s="115"/>
      <c r="R149" s="116" t="str">
        <f t="shared" si="16"/>
        <v/>
      </c>
      <c r="S149" s="117" t="s">
        <v>248</v>
      </c>
      <c r="T149" s="110" t="s">
        <v>148</v>
      </c>
      <c r="U149" s="115"/>
      <c r="V149" s="116" t="str">
        <f t="shared" si="17"/>
        <v/>
      </c>
      <c r="W149" s="117" t="s">
        <v>249</v>
      </c>
      <c r="X149" s="110" t="s">
        <v>148</v>
      </c>
      <c r="Y149" s="115"/>
      <c r="Z149" s="116" t="str">
        <f t="shared" si="18"/>
        <v/>
      </c>
      <c r="AA149" s="117" t="s">
        <v>250</v>
      </c>
      <c r="AB149" s="110" t="s">
        <v>148</v>
      </c>
      <c r="AC149" s="115"/>
      <c r="AD149" s="116" t="str">
        <f t="shared" si="19"/>
        <v/>
      </c>
      <c r="AE149" s="117" t="s">
        <v>251</v>
      </c>
      <c r="AF149" s="110" t="s">
        <v>77</v>
      </c>
      <c r="AG149" s="1"/>
      <c r="AH149" s="111" t="str">
        <f t="shared" si="20"/>
        <v/>
      </c>
      <c r="AI149" s="13" t="s">
        <v>252</v>
      </c>
      <c r="AJ149" s="113">
        <f t="shared" si="14"/>
        <v>0</v>
      </c>
      <c r="AK149" s="192" t="str">
        <f>ご契約内容!$C$2</f>
        <v>エースサイクル</v>
      </c>
    </row>
    <row r="150" spans="1:37" ht="15" customHeight="1">
      <c r="A150" s="101" t="s">
        <v>446</v>
      </c>
      <c r="B150" s="102" t="s">
        <v>122</v>
      </c>
      <c r="C150" s="103" t="s">
        <v>444</v>
      </c>
      <c r="D150" s="104"/>
      <c r="E150" s="105" t="s">
        <v>445</v>
      </c>
      <c r="F150" s="106"/>
      <c r="G150" s="106"/>
      <c r="H150" s="104"/>
      <c r="I150" s="107" t="s">
        <v>130</v>
      </c>
      <c r="J150" s="108">
        <v>800000</v>
      </c>
      <c r="K150" s="109" t="s">
        <v>126</v>
      </c>
      <c r="L150" s="110" t="s">
        <v>148</v>
      </c>
      <c r="M150" s="115"/>
      <c r="N150" s="116" t="str">
        <f t="shared" si="15"/>
        <v/>
      </c>
      <c r="O150" s="117" t="s">
        <v>247</v>
      </c>
      <c r="P150" s="110" t="s">
        <v>148</v>
      </c>
      <c r="Q150" s="115"/>
      <c r="R150" s="116" t="str">
        <f t="shared" si="16"/>
        <v/>
      </c>
      <c r="S150" s="117" t="s">
        <v>248</v>
      </c>
      <c r="T150" s="110" t="s">
        <v>148</v>
      </c>
      <c r="U150" s="115"/>
      <c r="V150" s="116" t="str">
        <f t="shared" si="17"/>
        <v/>
      </c>
      <c r="W150" s="117" t="s">
        <v>249</v>
      </c>
      <c r="X150" s="110" t="s">
        <v>148</v>
      </c>
      <c r="Y150" s="115"/>
      <c r="Z150" s="116" t="str">
        <f t="shared" si="18"/>
        <v/>
      </c>
      <c r="AA150" s="117" t="s">
        <v>250</v>
      </c>
      <c r="AB150" s="110" t="s">
        <v>148</v>
      </c>
      <c r="AC150" s="115"/>
      <c r="AD150" s="116" t="str">
        <f t="shared" si="19"/>
        <v/>
      </c>
      <c r="AE150" s="117" t="s">
        <v>251</v>
      </c>
      <c r="AF150" s="110" t="s">
        <v>77</v>
      </c>
      <c r="AG150" s="1"/>
      <c r="AH150" s="111" t="str">
        <f t="shared" si="20"/>
        <v/>
      </c>
      <c r="AI150" s="13" t="s">
        <v>252</v>
      </c>
      <c r="AJ150" s="113">
        <f t="shared" si="14"/>
        <v>0</v>
      </c>
      <c r="AK150" s="192" t="str">
        <f>ご契約内容!$C$2</f>
        <v>エースサイクル</v>
      </c>
    </row>
    <row r="151" spans="1:37" ht="15" customHeight="1">
      <c r="A151" s="101" t="s">
        <v>447</v>
      </c>
      <c r="B151" s="102" t="s">
        <v>122</v>
      </c>
      <c r="C151" s="103" t="s">
        <v>444</v>
      </c>
      <c r="D151" s="104"/>
      <c r="E151" s="105" t="s">
        <v>445</v>
      </c>
      <c r="F151" s="106"/>
      <c r="G151" s="106"/>
      <c r="H151" s="104"/>
      <c r="I151" s="107" t="s">
        <v>132</v>
      </c>
      <c r="J151" s="108">
        <v>800000</v>
      </c>
      <c r="K151" s="109" t="s">
        <v>126</v>
      </c>
      <c r="L151" s="110" t="s">
        <v>148</v>
      </c>
      <c r="M151" s="115"/>
      <c r="N151" s="116" t="str">
        <f t="shared" si="15"/>
        <v/>
      </c>
      <c r="O151" s="117" t="s">
        <v>247</v>
      </c>
      <c r="P151" s="110" t="s">
        <v>148</v>
      </c>
      <c r="Q151" s="115"/>
      <c r="R151" s="116" t="str">
        <f t="shared" si="16"/>
        <v/>
      </c>
      <c r="S151" s="117" t="s">
        <v>248</v>
      </c>
      <c r="T151" s="110" t="s">
        <v>148</v>
      </c>
      <c r="U151" s="115"/>
      <c r="V151" s="116" t="str">
        <f t="shared" si="17"/>
        <v/>
      </c>
      <c r="W151" s="117" t="s">
        <v>249</v>
      </c>
      <c r="X151" s="110" t="s">
        <v>148</v>
      </c>
      <c r="Y151" s="115"/>
      <c r="Z151" s="116" t="str">
        <f t="shared" si="18"/>
        <v/>
      </c>
      <c r="AA151" s="117" t="s">
        <v>250</v>
      </c>
      <c r="AB151" s="110" t="s">
        <v>148</v>
      </c>
      <c r="AC151" s="115"/>
      <c r="AD151" s="116" t="str">
        <f t="shared" si="19"/>
        <v/>
      </c>
      <c r="AE151" s="117" t="s">
        <v>251</v>
      </c>
      <c r="AF151" s="110" t="s">
        <v>77</v>
      </c>
      <c r="AG151" s="1"/>
      <c r="AH151" s="111" t="str">
        <f t="shared" si="20"/>
        <v/>
      </c>
      <c r="AI151" s="13" t="s">
        <v>252</v>
      </c>
      <c r="AJ151" s="113">
        <f t="shared" si="14"/>
        <v>0</v>
      </c>
      <c r="AK151" s="192" t="str">
        <f>ご契約内容!$C$2</f>
        <v>エースサイクル</v>
      </c>
    </row>
    <row r="152" spans="1:37" ht="15" customHeight="1">
      <c r="A152" s="101" t="s">
        <v>448</v>
      </c>
      <c r="B152" s="102" t="s">
        <v>122</v>
      </c>
      <c r="C152" s="103" t="s">
        <v>444</v>
      </c>
      <c r="D152" s="104"/>
      <c r="E152" s="105" t="s">
        <v>445</v>
      </c>
      <c r="F152" s="106"/>
      <c r="G152" s="106"/>
      <c r="H152" s="104"/>
      <c r="I152" s="107" t="s">
        <v>134</v>
      </c>
      <c r="J152" s="108">
        <v>800000</v>
      </c>
      <c r="K152" s="109" t="s">
        <v>126</v>
      </c>
      <c r="L152" s="110" t="s">
        <v>148</v>
      </c>
      <c r="M152" s="115"/>
      <c r="N152" s="116" t="str">
        <f t="shared" si="15"/>
        <v/>
      </c>
      <c r="O152" s="117" t="s">
        <v>247</v>
      </c>
      <c r="P152" s="110" t="s">
        <v>148</v>
      </c>
      <c r="Q152" s="115"/>
      <c r="R152" s="116" t="str">
        <f t="shared" si="16"/>
        <v/>
      </c>
      <c r="S152" s="117" t="s">
        <v>248</v>
      </c>
      <c r="T152" s="110" t="s">
        <v>148</v>
      </c>
      <c r="U152" s="115"/>
      <c r="V152" s="116" t="str">
        <f t="shared" si="17"/>
        <v/>
      </c>
      <c r="W152" s="117" t="s">
        <v>249</v>
      </c>
      <c r="X152" s="110" t="s">
        <v>148</v>
      </c>
      <c r="Y152" s="115"/>
      <c r="Z152" s="116" t="str">
        <f t="shared" si="18"/>
        <v/>
      </c>
      <c r="AA152" s="117" t="s">
        <v>250</v>
      </c>
      <c r="AB152" s="110" t="s">
        <v>148</v>
      </c>
      <c r="AC152" s="115"/>
      <c r="AD152" s="116" t="str">
        <f t="shared" si="19"/>
        <v/>
      </c>
      <c r="AE152" s="117" t="s">
        <v>251</v>
      </c>
      <c r="AF152" s="110" t="s">
        <v>77</v>
      </c>
      <c r="AG152" s="1"/>
      <c r="AH152" s="111" t="str">
        <f t="shared" si="20"/>
        <v/>
      </c>
      <c r="AI152" s="13" t="s">
        <v>252</v>
      </c>
      <c r="AJ152" s="113">
        <f t="shared" si="14"/>
        <v>0</v>
      </c>
      <c r="AK152" s="192" t="str">
        <f>ご契約内容!$C$2</f>
        <v>エースサイクル</v>
      </c>
    </row>
    <row r="153" spans="1:37" ht="15" customHeight="1">
      <c r="A153" s="101" t="s">
        <v>449</v>
      </c>
      <c r="B153" s="102" t="s">
        <v>177</v>
      </c>
      <c r="C153" s="103" t="s">
        <v>450</v>
      </c>
      <c r="D153" s="104"/>
      <c r="E153" s="105" t="s">
        <v>451</v>
      </c>
      <c r="F153" s="106"/>
      <c r="G153" s="106"/>
      <c r="H153" s="104"/>
      <c r="I153" s="107">
        <v>49</v>
      </c>
      <c r="J153" s="108">
        <v>490000</v>
      </c>
      <c r="K153" s="109"/>
      <c r="L153" s="110" t="s">
        <v>77</v>
      </c>
      <c r="M153" s="1"/>
      <c r="N153" s="111" t="str">
        <f t="shared" si="15"/>
        <v/>
      </c>
      <c r="O153" s="13" t="s">
        <v>247</v>
      </c>
      <c r="P153" s="110" t="s">
        <v>77</v>
      </c>
      <c r="Q153" s="1"/>
      <c r="R153" s="111" t="str">
        <f t="shared" si="16"/>
        <v/>
      </c>
      <c r="S153" s="13" t="s">
        <v>248</v>
      </c>
      <c r="T153" s="110" t="s">
        <v>77</v>
      </c>
      <c r="U153" s="1"/>
      <c r="V153" s="111" t="str">
        <f t="shared" si="17"/>
        <v/>
      </c>
      <c r="W153" s="13" t="s">
        <v>249</v>
      </c>
      <c r="X153" s="110" t="s">
        <v>77</v>
      </c>
      <c r="Y153" s="1"/>
      <c r="Z153" s="111" t="str">
        <f t="shared" si="18"/>
        <v/>
      </c>
      <c r="AA153" s="13" t="s">
        <v>250</v>
      </c>
      <c r="AB153" s="110" t="s">
        <v>77</v>
      </c>
      <c r="AC153" s="1"/>
      <c r="AD153" s="111" t="str">
        <f t="shared" si="19"/>
        <v/>
      </c>
      <c r="AE153" s="13" t="s">
        <v>251</v>
      </c>
      <c r="AF153" s="110" t="s">
        <v>98</v>
      </c>
      <c r="AG153" s="1"/>
      <c r="AH153" s="111" t="str">
        <f t="shared" si="20"/>
        <v/>
      </c>
      <c r="AI153" s="13" t="s">
        <v>252</v>
      </c>
      <c r="AJ153" s="113">
        <f t="shared" si="14"/>
        <v>0</v>
      </c>
      <c r="AK153" s="192" t="str">
        <f>ご契約内容!$C$2</f>
        <v>エースサイクル</v>
      </c>
    </row>
    <row r="154" spans="1:37" ht="15" customHeight="1">
      <c r="A154" s="101" t="s">
        <v>452</v>
      </c>
      <c r="B154" s="102" t="s">
        <v>177</v>
      </c>
      <c r="C154" s="103" t="s">
        <v>450</v>
      </c>
      <c r="D154" s="104"/>
      <c r="E154" s="105" t="s">
        <v>451</v>
      </c>
      <c r="F154" s="106"/>
      <c r="G154" s="106"/>
      <c r="H154" s="104"/>
      <c r="I154" s="107">
        <v>52</v>
      </c>
      <c r="J154" s="108">
        <v>490000</v>
      </c>
      <c r="K154" s="109"/>
      <c r="L154" s="110" t="s">
        <v>98</v>
      </c>
      <c r="M154" s="1"/>
      <c r="N154" s="111" t="str">
        <f t="shared" si="15"/>
        <v/>
      </c>
      <c r="O154" s="13" t="s">
        <v>247</v>
      </c>
      <c r="P154" s="110" t="s">
        <v>98</v>
      </c>
      <c r="Q154" s="1"/>
      <c r="R154" s="111" t="str">
        <f t="shared" si="16"/>
        <v/>
      </c>
      <c r="S154" s="13" t="s">
        <v>248</v>
      </c>
      <c r="T154" s="110" t="s">
        <v>98</v>
      </c>
      <c r="U154" s="1"/>
      <c r="V154" s="111" t="str">
        <f t="shared" si="17"/>
        <v/>
      </c>
      <c r="W154" s="13" t="s">
        <v>249</v>
      </c>
      <c r="X154" s="110" t="s">
        <v>98</v>
      </c>
      <c r="Y154" s="1"/>
      <c r="Z154" s="111" t="str">
        <f t="shared" si="18"/>
        <v/>
      </c>
      <c r="AA154" s="13" t="s">
        <v>250</v>
      </c>
      <c r="AB154" s="110" t="s">
        <v>98</v>
      </c>
      <c r="AC154" s="1"/>
      <c r="AD154" s="111" t="str">
        <f t="shared" si="19"/>
        <v/>
      </c>
      <c r="AE154" s="13" t="s">
        <v>251</v>
      </c>
      <c r="AF154" s="110" t="s">
        <v>98</v>
      </c>
      <c r="AG154" s="1"/>
      <c r="AH154" s="111" t="str">
        <f t="shared" si="20"/>
        <v/>
      </c>
      <c r="AI154" s="13" t="s">
        <v>252</v>
      </c>
      <c r="AJ154" s="113">
        <f t="shared" si="14"/>
        <v>0</v>
      </c>
      <c r="AK154" s="192" t="str">
        <f>ご契約内容!$C$2</f>
        <v>エースサイクル</v>
      </c>
    </row>
    <row r="155" spans="1:37" ht="15" customHeight="1">
      <c r="A155" s="101" t="s">
        <v>453</v>
      </c>
      <c r="B155" s="102" t="s">
        <v>177</v>
      </c>
      <c r="C155" s="103" t="s">
        <v>450</v>
      </c>
      <c r="D155" s="104"/>
      <c r="E155" s="105" t="s">
        <v>451</v>
      </c>
      <c r="F155" s="106"/>
      <c r="G155" s="106"/>
      <c r="H155" s="104"/>
      <c r="I155" s="107">
        <v>54</v>
      </c>
      <c r="J155" s="108">
        <v>490000</v>
      </c>
      <c r="K155" s="109"/>
      <c r="L155" s="110" t="s">
        <v>98</v>
      </c>
      <c r="M155" s="1"/>
      <c r="N155" s="111" t="str">
        <f t="shared" si="15"/>
        <v/>
      </c>
      <c r="O155" s="13" t="s">
        <v>247</v>
      </c>
      <c r="P155" s="110" t="s">
        <v>98</v>
      </c>
      <c r="Q155" s="1"/>
      <c r="R155" s="111" t="str">
        <f t="shared" si="16"/>
        <v/>
      </c>
      <c r="S155" s="13" t="s">
        <v>248</v>
      </c>
      <c r="T155" s="110" t="s">
        <v>98</v>
      </c>
      <c r="U155" s="1"/>
      <c r="V155" s="111" t="str">
        <f t="shared" si="17"/>
        <v/>
      </c>
      <c r="W155" s="13" t="s">
        <v>249</v>
      </c>
      <c r="X155" s="110" t="s">
        <v>98</v>
      </c>
      <c r="Y155" s="1"/>
      <c r="Z155" s="111" t="str">
        <f t="shared" si="18"/>
        <v/>
      </c>
      <c r="AA155" s="13" t="s">
        <v>250</v>
      </c>
      <c r="AB155" s="110" t="s">
        <v>77</v>
      </c>
      <c r="AC155" s="1"/>
      <c r="AD155" s="111" t="str">
        <f t="shared" si="19"/>
        <v/>
      </c>
      <c r="AE155" s="13" t="s">
        <v>251</v>
      </c>
      <c r="AF155" s="110" t="s">
        <v>98</v>
      </c>
      <c r="AG155" s="1"/>
      <c r="AH155" s="111" t="str">
        <f t="shared" si="20"/>
        <v/>
      </c>
      <c r="AI155" s="13" t="s">
        <v>252</v>
      </c>
      <c r="AJ155" s="113">
        <f t="shared" si="14"/>
        <v>0</v>
      </c>
      <c r="AK155" s="192" t="str">
        <f>ご契約内容!$C$2</f>
        <v>エースサイクル</v>
      </c>
    </row>
    <row r="156" spans="1:37" ht="15" customHeight="1">
      <c r="A156" s="101" t="s">
        <v>454</v>
      </c>
      <c r="B156" s="102" t="s">
        <v>177</v>
      </c>
      <c r="C156" s="103" t="s">
        <v>450</v>
      </c>
      <c r="D156" s="104"/>
      <c r="E156" s="105" t="s">
        <v>451</v>
      </c>
      <c r="F156" s="106"/>
      <c r="G156" s="106"/>
      <c r="H156" s="104"/>
      <c r="I156" s="107">
        <v>56</v>
      </c>
      <c r="J156" s="108">
        <v>490000</v>
      </c>
      <c r="K156" s="109"/>
      <c r="L156" s="110" t="s">
        <v>77</v>
      </c>
      <c r="M156" s="1"/>
      <c r="N156" s="111" t="str">
        <f t="shared" si="15"/>
        <v/>
      </c>
      <c r="O156" s="13" t="s">
        <v>247</v>
      </c>
      <c r="P156" s="110" t="s">
        <v>77</v>
      </c>
      <c r="Q156" s="1"/>
      <c r="R156" s="111" t="str">
        <f t="shared" si="16"/>
        <v/>
      </c>
      <c r="S156" s="13" t="s">
        <v>248</v>
      </c>
      <c r="T156" s="110" t="s">
        <v>77</v>
      </c>
      <c r="U156" s="1"/>
      <c r="V156" s="111" t="str">
        <f t="shared" si="17"/>
        <v/>
      </c>
      <c r="W156" s="13" t="s">
        <v>249</v>
      </c>
      <c r="X156" s="110" t="s">
        <v>77</v>
      </c>
      <c r="Y156" s="1"/>
      <c r="Z156" s="111" t="str">
        <f t="shared" si="18"/>
        <v/>
      </c>
      <c r="AA156" s="13" t="s">
        <v>250</v>
      </c>
      <c r="AB156" s="110" t="s">
        <v>77</v>
      </c>
      <c r="AC156" s="1"/>
      <c r="AD156" s="111" t="str">
        <f t="shared" si="19"/>
        <v/>
      </c>
      <c r="AE156" s="13" t="s">
        <v>251</v>
      </c>
      <c r="AF156" s="110" t="s">
        <v>77</v>
      </c>
      <c r="AG156" s="1"/>
      <c r="AH156" s="111" t="str">
        <f t="shared" si="20"/>
        <v/>
      </c>
      <c r="AI156" s="13" t="s">
        <v>252</v>
      </c>
      <c r="AJ156" s="113">
        <f t="shared" si="14"/>
        <v>0</v>
      </c>
      <c r="AK156" s="192" t="str">
        <f>ご契約内容!$C$2</f>
        <v>エースサイクル</v>
      </c>
    </row>
    <row r="157" spans="1:37" ht="15" customHeight="1">
      <c r="A157" s="101" t="s">
        <v>455</v>
      </c>
      <c r="B157" s="102" t="s">
        <v>177</v>
      </c>
      <c r="C157" s="103" t="s">
        <v>450</v>
      </c>
      <c r="D157" s="104"/>
      <c r="E157" s="105" t="s">
        <v>451</v>
      </c>
      <c r="F157" s="106"/>
      <c r="G157" s="106"/>
      <c r="H157" s="104"/>
      <c r="I157" s="107">
        <v>58</v>
      </c>
      <c r="J157" s="108">
        <v>490000</v>
      </c>
      <c r="K157" s="109"/>
      <c r="L157" s="110" t="s">
        <v>77</v>
      </c>
      <c r="M157" s="1"/>
      <c r="N157" s="111" t="str">
        <f t="shared" si="15"/>
        <v/>
      </c>
      <c r="O157" s="13" t="s">
        <v>247</v>
      </c>
      <c r="P157" s="110" t="s">
        <v>77</v>
      </c>
      <c r="Q157" s="1"/>
      <c r="R157" s="111" t="str">
        <f t="shared" si="16"/>
        <v/>
      </c>
      <c r="S157" s="13" t="s">
        <v>248</v>
      </c>
      <c r="T157" s="110" t="s">
        <v>77</v>
      </c>
      <c r="U157" s="1"/>
      <c r="V157" s="111" t="str">
        <f t="shared" si="17"/>
        <v/>
      </c>
      <c r="W157" s="13" t="s">
        <v>249</v>
      </c>
      <c r="X157" s="110" t="s">
        <v>77</v>
      </c>
      <c r="Y157" s="1"/>
      <c r="Z157" s="111" t="str">
        <f t="shared" si="18"/>
        <v/>
      </c>
      <c r="AA157" s="13" t="s">
        <v>250</v>
      </c>
      <c r="AB157" s="110" t="s">
        <v>77</v>
      </c>
      <c r="AC157" s="1"/>
      <c r="AD157" s="111" t="str">
        <f t="shared" si="19"/>
        <v/>
      </c>
      <c r="AE157" s="13" t="s">
        <v>251</v>
      </c>
      <c r="AF157" s="110" t="s">
        <v>77</v>
      </c>
      <c r="AG157" s="1"/>
      <c r="AH157" s="111" t="str">
        <f t="shared" si="20"/>
        <v/>
      </c>
      <c r="AI157" s="13" t="s">
        <v>252</v>
      </c>
      <c r="AJ157" s="113">
        <f t="shared" si="14"/>
        <v>0</v>
      </c>
      <c r="AK157" s="192" t="str">
        <f>ご契約内容!$C$2</f>
        <v>エースサイクル</v>
      </c>
    </row>
    <row r="158" spans="1:37" ht="15" customHeight="1">
      <c r="A158" s="101" t="s">
        <v>456</v>
      </c>
      <c r="B158" s="102" t="s">
        <v>177</v>
      </c>
      <c r="C158" s="103" t="s">
        <v>450</v>
      </c>
      <c r="D158" s="104"/>
      <c r="E158" s="257" t="s">
        <v>457</v>
      </c>
      <c r="F158" s="258"/>
      <c r="G158" s="258"/>
      <c r="H158" s="259"/>
      <c r="I158" s="107">
        <v>49</v>
      </c>
      <c r="J158" s="108">
        <v>490000</v>
      </c>
      <c r="K158" s="109"/>
      <c r="L158" s="110" t="s">
        <v>77</v>
      </c>
      <c r="M158" s="1"/>
      <c r="N158" s="111" t="str">
        <f t="shared" si="15"/>
        <v/>
      </c>
      <c r="O158" s="13" t="s">
        <v>247</v>
      </c>
      <c r="P158" s="110" t="s">
        <v>77</v>
      </c>
      <c r="Q158" s="1"/>
      <c r="R158" s="111" t="str">
        <f t="shared" si="16"/>
        <v/>
      </c>
      <c r="S158" s="13" t="s">
        <v>248</v>
      </c>
      <c r="T158" s="110" t="s">
        <v>77</v>
      </c>
      <c r="U158" s="1"/>
      <c r="V158" s="111" t="str">
        <f t="shared" si="17"/>
        <v/>
      </c>
      <c r="W158" s="13" t="s">
        <v>249</v>
      </c>
      <c r="X158" s="110" t="s">
        <v>77</v>
      </c>
      <c r="Y158" s="1"/>
      <c r="Z158" s="111" t="str">
        <f t="shared" si="18"/>
        <v/>
      </c>
      <c r="AA158" s="13" t="s">
        <v>250</v>
      </c>
      <c r="AB158" s="110" t="s">
        <v>77</v>
      </c>
      <c r="AC158" s="1"/>
      <c r="AD158" s="111" t="str">
        <f t="shared" si="19"/>
        <v/>
      </c>
      <c r="AE158" s="13" t="s">
        <v>251</v>
      </c>
      <c r="AF158" s="110" t="s">
        <v>77</v>
      </c>
      <c r="AG158" s="1"/>
      <c r="AH158" s="111" t="str">
        <f t="shared" si="20"/>
        <v/>
      </c>
      <c r="AI158" s="13" t="s">
        <v>252</v>
      </c>
      <c r="AJ158" s="113">
        <f t="shared" si="14"/>
        <v>0</v>
      </c>
      <c r="AK158" s="192" t="str">
        <f>ご契約内容!$C$2</f>
        <v>エースサイクル</v>
      </c>
    </row>
    <row r="159" spans="1:37" ht="15" customHeight="1">
      <c r="A159" s="101" t="s">
        <v>458</v>
      </c>
      <c r="B159" s="102" t="s">
        <v>177</v>
      </c>
      <c r="C159" s="103" t="s">
        <v>450</v>
      </c>
      <c r="D159" s="104"/>
      <c r="E159" s="257" t="s">
        <v>457</v>
      </c>
      <c r="F159" s="258"/>
      <c r="G159" s="258"/>
      <c r="H159" s="259"/>
      <c r="I159" s="107">
        <v>52</v>
      </c>
      <c r="J159" s="108">
        <v>490000</v>
      </c>
      <c r="K159" s="109"/>
      <c r="L159" s="110" t="s">
        <v>98</v>
      </c>
      <c r="M159" s="1"/>
      <c r="N159" s="111" t="str">
        <f t="shared" si="15"/>
        <v/>
      </c>
      <c r="O159" s="13" t="s">
        <v>247</v>
      </c>
      <c r="P159" s="110" t="s">
        <v>98</v>
      </c>
      <c r="Q159" s="1"/>
      <c r="R159" s="111" t="str">
        <f t="shared" si="16"/>
        <v/>
      </c>
      <c r="S159" s="13" t="s">
        <v>248</v>
      </c>
      <c r="T159" s="110" t="s">
        <v>98</v>
      </c>
      <c r="U159" s="1"/>
      <c r="V159" s="111" t="str">
        <f t="shared" si="17"/>
        <v/>
      </c>
      <c r="W159" s="13" t="s">
        <v>249</v>
      </c>
      <c r="X159" s="110" t="s">
        <v>77</v>
      </c>
      <c r="Y159" s="1"/>
      <c r="Z159" s="111" t="str">
        <f t="shared" si="18"/>
        <v/>
      </c>
      <c r="AA159" s="13" t="s">
        <v>250</v>
      </c>
      <c r="AB159" s="110" t="s">
        <v>77</v>
      </c>
      <c r="AC159" s="1"/>
      <c r="AD159" s="111" t="str">
        <f t="shared" si="19"/>
        <v/>
      </c>
      <c r="AE159" s="13" t="s">
        <v>251</v>
      </c>
      <c r="AF159" s="110" t="s">
        <v>77</v>
      </c>
      <c r="AG159" s="1"/>
      <c r="AH159" s="111" t="str">
        <f t="shared" si="20"/>
        <v/>
      </c>
      <c r="AI159" s="13" t="s">
        <v>252</v>
      </c>
      <c r="AJ159" s="113">
        <f t="shared" si="14"/>
        <v>0</v>
      </c>
      <c r="AK159" s="192" t="str">
        <f>ご契約内容!$C$2</f>
        <v>エースサイクル</v>
      </c>
    </row>
    <row r="160" spans="1:37" ht="15" customHeight="1">
      <c r="A160" s="101" t="s">
        <v>459</v>
      </c>
      <c r="B160" s="102" t="s">
        <v>177</v>
      </c>
      <c r="C160" s="103" t="s">
        <v>450</v>
      </c>
      <c r="D160" s="104"/>
      <c r="E160" s="257" t="s">
        <v>457</v>
      </c>
      <c r="F160" s="258"/>
      <c r="G160" s="258"/>
      <c r="H160" s="259"/>
      <c r="I160" s="107">
        <v>54</v>
      </c>
      <c r="J160" s="108">
        <v>490000</v>
      </c>
      <c r="K160" s="109"/>
      <c r="L160" s="110" t="s">
        <v>77</v>
      </c>
      <c r="M160" s="1"/>
      <c r="N160" s="111" t="str">
        <f t="shared" si="15"/>
        <v/>
      </c>
      <c r="O160" s="13" t="s">
        <v>247</v>
      </c>
      <c r="P160" s="110" t="s">
        <v>77</v>
      </c>
      <c r="Q160" s="1"/>
      <c r="R160" s="111" t="str">
        <f t="shared" si="16"/>
        <v/>
      </c>
      <c r="S160" s="13" t="s">
        <v>248</v>
      </c>
      <c r="T160" s="110" t="s">
        <v>77</v>
      </c>
      <c r="U160" s="1"/>
      <c r="V160" s="111" t="str">
        <f t="shared" si="17"/>
        <v/>
      </c>
      <c r="W160" s="13" t="s">
        <v>249</v>
      </c>
      <c r="X160" s="110" t="s">
        <v>77</v>
      </c>
      <c r="Y160" s="1"/>
      <c r="Z160" s="111" t="str">
        <f t="shared" si="18"/>
        <v/>
      </c>
      <c r="AA160" s="13" t="s">
        <v>250</v>
      </c>
      <c r="AB160" s="110" t="s">
        <v>77</v>
      </c>
      <c r="AC160" s="1"/>
      <c r="AD160" s="111" t="str">
        <f t="shared" si="19"/>
        <v/>
      </c>
      <c r="AE160" s="13" t="s">
        <v>251</v>
      </c>
      <c r="AF160" s="110" t="s">
        <v>77</v>
      </c>
      <c r="AG160" s="1"/>
      <c r="AH160" s="111" t="str">
        <f t="shared" si="20"/>
        <v/>
      </c>
      <c r="AI160" s="13" t="s">
        <v>252</v>
      </c>
      <c r="AJ160" s="113">
        <f t="shared" si="14"/>
        <v>0</v>
      </c>
      <c r="AK160" s="192" t="str">
        <f>ご契約内容!$C$2</f>
        <v>エースサイクル</v>
      </c>
    </row>
    <row r="161" spans="1:37" ht="15" customHeight="1">
      <c r="A161" s="101" t="s">
        <v>460</v>
      </c>
      <c r="B161" s="102" t="s">
        <v>177</v>
      </c>
      <c r="C161" s="103" t="s">
        <v>450</v>
      </c>
      <c r="D161" s="104"/>
      <c r="E161" s="257" t="s">
        <v>457</v>
      </c>
      <c r="F161" s="258"/>
      <c r="G161" s="258"/>
      <c r="H161" s="259"/>
      <c r="I161" s="107">
        <v>56</v>
      </c>
      <c r="J161" s="108">
        <v>490000</v>
      </c>
      <c r="K161" s="109"/>
      <c r="L161" s="110" t="s">
        <v>77</v>
      </c>
      <c r="M161" s="1"/>
      <c r="N161" s="111" t="str">
        <f t="shared" si="15"/>
        <v/>
      </c>
      <c r="O161" s="13" t="s">
        <v>247</v>
      </c>
      <c r="P161" s="110" t="s">
        <v>77</v>
      </c>
      <c r="Q161" s="1"/>
      <c r="R161" s="111" t="str">
        <f t="shared" si="16"/>
        <v/>
      </c>
      <c r="S161" s="13" t="s">
        <v>248</v>
      </c>
      <c r="T161" s="110" t="s">
        <v>77</v>
      </c>
      <c r="U161" s="1"/>
      <c r="V161" s="111" t="str">
        <f t="shared" si="17"/>
        <v/>
      </c>
      <c r="W161" s="13" t="s">
        <v>249</v>
      </c>
      <c r="X161" s="110" t="s">
        <v>77</v>
      </c>
      <c r="Y161" s="1"/>
      <c r="Z161" s="111" t="str">
        <f t="shared" si="18"/>
        <v/>
      </c>
      <c r="AA161" s="13" t="s">
        <v>250</v>
      </c>
      <c r="AB161" s="110" t="s">
        <v>77</v>
      </c>
      <c r="AC161" s="1"/>
      <c r="AD161" s="111" t="str">
        <f t="shared" si="19"/>
        <v/>
      </c>
      <c r="AE161" s="13" t="s">
        <v>251</v>
      </c>
      <c r="AF161" s="110" t="s">
        <v>77</v>
      </c>
      <c r="AG161" s="1"/>
      <c r="AH161" s="111" t="str">
        <f t="shared" si="20"/>
        <v/>
      </c>
      <c r="AI161" s="13" t="s">
        <v>252</v>
      </c>
      <c r="AJ161" s="113">
        <f t="shared" si="14"/>
        <v>0</v>
      </c>
      <c r="AK161" s="192" t="str">
        <f>ご契約内容!$C$2</f>
        <v>エースサイクル</v>
      </c>
    </row>
    <row r="162" spans="1:37" ht="15" customHeight="1">
      <c r="A162" s="101" t="s">
        <v>461</v>
      </c>
      <c r="B162" s="102" t="s">
        <v>177</v>
      </c>
      <c r="C162" s="103" t="s">
        <v>450</v>
      </c>
      <c r="D162" s="104"/>
      <c r="E162" s="257" t="s">
        <v>457</v>
      </c>
      <c r="F162" s="258"/>
      <c r="G162" s="258"/>
      <c r="H162" s="259"/>
      <c r="I162" s="107">
        <v>58</v>
      </c>
      <c r="J162" s="108">
        <v>490000</v>
      </c>
      <c r="K162" s="109"/>
      <c r="L162" s="110" t="s">
        <v>148</v>
      </c>
      <c r="M162" s="115"/>
      <c r="N162" s="116" t="str">
        <f t="shared" si="15"/>
        <v/>
      </c>
      <c r="O162" s="117" t="s">
        <v>247</v>
      </c>
      <c r="P162" s="110" t="s">
        <v>77</v>
      </c>
      <c r="Q162" s="1"/>
      <c r="R162" s="111" t="str">
        <f t="shared" si="16"/>
        <v/>
      </c>
      <c r="S162" s="13" t="s">
        <v>248</v>
      </c>
      <c r="T162" s="110" t="s">
        <v>77</v>
      </c>
      <c r="U162" s="1"/>
      <c r="V162" s="111" t="str">
        <f t="shared" si="17"/>
        <v/>
      </c>
      <c r="W162" s="13" t="s">
        <v>249</v>
      </c>
      <c r="X162" s="110" t="s">
        <v>77</v>
      </c>
      <c r="Y162" s="1"/>
      <c r="Z162" s="111" t="str">
        <f t="shared" si="18"/>
        <v/>
      </c>
      <c r="AA162" s="13" t="s">
        <v>250</v>
      </c>
      <c r="AB162" s="110" t="s">
        <v>77</v>
      </c>
      <c r="AC162" s="1"/>
      <c r="AD162" s="111" t="str">
        <f t="shared" si="19"/>
        <v/>
      </c>
      <c r="AE162" s="13" t="s">
        <v>251</v>
      </c>
      <c r="AF162" s="110" t="s">
        <v>77</v>
      </c>
      <c r="AG162" s="1"/>
      <c r="AH162" s="111" t="str">
        <f t="shared" si="20"/>
        <v/>
      </c>
      <c r="AI162" s="13" t="s">
        <v>252</v>
      </c>
      <c r="AJ162" s="113">
        <f t="shared" si="14"/>
        <v>0</v>
      </c>
      <c r="AK162" s="192" t="str">
        <f>ご契約内容!$C$2</f>
        <v>エースサイクル</v>
      </c>
    </row>
    <row r="163" spans="1:37" ht="15" customHeight="1">
      <c r="A163" s="101" t="s">
        <v>462</v>
      </c>
      <c r="B163" s="102" t="s">
        <v>177</v>
      </c>
      <c r="C163" s="103" t="s">
        <v>463</v>
      </c>
      <c r="D163" s="104"/>
      <c r="E163" s="105" t="s">
        <v>387</v>
      </c>
      <c r="F163" s="106"/>
      <c r="G163" s="106"/>
      <c r="H163" s="104"/>
      <c r="I163" s="107">
        <v>49</v>
      </c>
      <c r="J163" s="108">
        <v>360000</v>
      </c>
      <c r="K163" s="109"/>
      <c r="L163" s="110" t="s">
        <v>77</v>
      </c>
      <c r="M163" s="1"/>
      <c r="N163" s="111" t="str">
        <f t="shared" si="15"/>
        <v/>
      </c>
      <c r="O163" s="13" t="s">
        <v>247</v>
      </c>
      <c r="P163" s="110" t="s">
        <v>77</v>
      </c>
      <c r="Q163" s="1"/>
      <c r="R163" s="111" t="str">
        <f t="shared" si="16"/>
        <v/>
      </c>
      <c r="S163" s="13" t="s">
        <v>248</v>
      </c>
      <c r="T163" s="110" t="s">
        <v>77</v>
      </c>
      <c r="U163" s="1"/>
      <c r="V163" s="111" t="str">
        <f t="shared" si="17"/>
        <v/>
      </c>
      <c r="W163" s="13" t="s">
        <v>249</v>
      </c>
      <c r="X163" s="110" t="s">
        <v>77</v>
      </c>
      <c r="Y163" s="1"/>
      <c r="Z163" s="111" t="str">
        <f t="shared" si="18"/>
        <v/>
      </c>
      <c r="AA163" s="13" t="s">
        <v>250</v>
      </c>
      <c r="AB163" s="110" t="s">
        <v>77</v>
      </c>
      <c r="AC163" s="1"/>
      <c r="AD163" s="111" t="str">
        <f t="shared" si="19"/>
        <v/>
      </c>
      <c r="AE163" s="13" t="s">
        <v>251</v>
      </c>
      <c r="AF163" s="110" t="s">
        <v>98</v>
      </c>
      <c r="AG163" s="1"/>
      <c r="AH163" s="111" t="str">
        <f t="shared" si="20"/>
        <v/>
      </c>
      <c r="AI163" s="13" t="s">
        <v>252</v>
      </c>
      <c r="AJ163" s="113">
        <f t="shared" si="14"/>
        <v>0</v>
      </c>
      <c r="AK163" s="192" t="str">
        <f>ご契約内容!$C$2</f>
        <v>エースサイクル</v>
      </c>
    </row>
    <row r="164" spans="1:37" ht="15" customHeight="1">
      <c r="A164" s="101" t="s">
        <v>464</v>
      </c>
      <c r="B164" s="102" t="s">
        <v>177</v>
      </c>
      <c r="C164" s="103" t="s">
        <v>463</v>
      </c>
      <c r="D164" s="104"/>
      <c r="E164" s="105" t="s">
        <v>387</v>
      </c>
      <c r="F164" s="106"/>
      <c r="G164" s="106"/>
      <c r="H164" s="104"/>
      <c r="I164" s="107">
        <v>52</v>
      </c>
      <c r="J164" s="108">
        <v>360000</v>
      </c>
      <c r="K164" s="109"/>
      <c r="L164" s="110" t="s">
        <v>98</v>
      </c>
      <c r="M164" s="1"/>
      <c r="N164" s="111" t="str">
        <f t="shared" si="15"/>
        <v/>
      </c>
      <c r="O164" s="13" t="s">
        <v>247</v>
      </c>
      <c r="P164" s="110" t="s">
        <v>98</v>
      </c>
      <c r="Q164" s="1"/>
      <c r="R164" s="111" t="str">
        <f t="shared" si="16"/>
        <v/>
      </c>
      <c r="S164" s="13" t="s">
        <v>248</v>
      </c>
      <c r="T164" s="110" t="s">
        <v>98</v>
      </c>
      <c r="U164" s="1"/>
      <c r="V164" s="111" t="str">
        <f t="shared" si="17"/>
        <v/>
      </c>
      <c r="W164" s="13" t="s">
        <v>249</v>
      </c>
      <c r="X164" s="110" t="s">
        <v>98</v>
      </c>
      <c r="Y164" s="1"/>
      <c r="Z164" s="111" t="str">
        <f t="shared" si="18"/>
        <v/>
      </c>
      <c r="AA164" s="13" t="s">
        <v>250</v>
      </c>
      <c r="AB164" s="110" t="s">
        <v>98</v>
      </c>
      <c r="AC164" s="1"/>
      <c r="AD164" s="111" t="str">
        <f t="shared" si="19"/>
        <v/>
      </c>
      <c r="AE164" s="13" t="s">
        <v>251</v>
      </c>
      <c r="AF164" s="110" t="s">
        <v>98</v>
      </c>
      <c r="AG164" s="1"/>
      <c r="AH164" s="111" t="str">
        <f t="shared" si="20"/>
        <v/>
      </c>
      <c r="AI164" s="13" t="s">
        <v>252</v>
      </c>
      <c r="AJ164" s="113">
        <f t="shared" si="14"/>
        <v>0</v>
      </c>
      <c r="AK164" s="192" t="str">
        <f>ご契約内容!$C$2</f>
        <v>エースサイクル</v>
      </c>
    </row>
    <row r="165" spans="1:37" ht="15" customHeight="1">
      <c r="A165" s="101" t="s">
        <v>465</v>
      </c>
      <c r="B165" s="102" t="s">
        <v>177</v>
      </c>
      <c r="C165" s="103" t="s">
        <v>463</v>
      </c>
      <c r="D165" s="104"/>
      <c r="E165" s="105" t="s">
        <v>387</v>
      </c>
      <c r="F165" s="106"/>
      <c r="G165" s="106"/>
      <c r="H165" s="104"/>
      <c r="I165" s="107">
        <v>54</v>
      </c>
      <c r="J165" s="108">
        <v>360000</v>
      </c>
      <c r="K165" s="109"/>
      <c r="L165" s="110" t="s">
        <v>98</v>
      </c>
      <c r="M165" s="1"/>
      <c r="N165" s="111" t="str">
        <f t="shared" si="15"/>
        <v/>
      </c>
      <c r="O165" s="13" t="s">
        <v>247</v>
      </c>
      <c r="P165" s="110" t="s">
        <v>98</v>
      </c>
      <c r="Q165" s="1"/>
      <c r="R165" s="111" t="str">
        <f t="shared" si="16"/>
        <v/>
      </c>
      <c r="S165" s="13" t="s">
        <v>248</v>
      </c>
      <c r="T165" s="110" t="s">
        <v>98</v>
      </c>
      <c r="U165" s="1"/>
      <c r="V165" s="111" t="str">
        <f t="shared" si="17"/>
        <v/>
      </c>
      <c r="W165" s="13" t="s">
        <v>249</v>
      </c>
      <c r="X165" s="110" t="s">
        <v>98</v>
      </c>
      <c r="Y165" s="1"/>
      <c r="Z165" s="111" t="str">
        <f t="shared" si="18"/>
        <v/>
      </c>
      <c r="AA165" s="13" t="s">
        <v>250</v>
      </c>
      <c r="AB165" s="110" t="s">
        <v>98</v>
      </c>
      <c r="AC165" s="1"/>
      <c r="AD165" s="111" t="str">
        <f t="shared" si="19"/>
        <v/>
      </c>
      <c r="AE165" s="13" t="s">
        <v>251</v>
      </c>
      <c r="AF165" s="110" t="s">
        <v>98</v>
      </c>
      <c r="AG165" s="1"/>
      <c r="AH165" s="111" t="str">
        <f t="shared" si="20"/>
        <v/>
      </c>
      <c r="AI165" s="13" t="s">
        <v>252</v>
      </c>
      <c r="AJ165" s="113">
        <f t="shared" si="14"/>
        <v>0</v>
      </c>
      <c r="AK165" s="192" t="str">
        <f>ご契約内容!$C$2</f>
        <v>エースサイクル</v>
      </c>
    </row>
    <row r="166" spans="1:37" ht="15" customHeight="1">
      <c r="A166" s="101" t="s">
        <v>466</v>
      </c>
      <c r="B166" s="102" t="s">
        <v>177</v>
      </c>
      <c r="C166" s="103" t="s">
        <v>463</v>
      </c>
      <c r="D166" s="104"/>
      <c r="E166" s="105" t="s">
        <v>387</v>
      </c>
      <c r="F166" s="106"/>
      <c r="G166" s="106"/>
      <c r="H166" s="104"/>
      <c r="I166" s="107">
        <v>56</v>
      </c>
      <c r="J166" s="108">
        <v>360000</v>
      </c>
      <c r="K166" s="109"/>
      <c r="L166" s="110" t="s">
        <v>77</v>
      </c>
      <c r="M166" s="1"/>
      <c r="N166" s="111" t="str">
        <f t="shared" si="15"/>
        <v/>
      </c>
      <c r="O166" s="13" t="s">
        <v>247</v>
      </c>
      <c r="P166" s="110" t="s">
        <v>77</v>
      </c>
      <c r="Q166" s="1"/>
      <c r="R166" s="111" t="str">
        <f t="shared" si="16"/>
        <v/>
      </c>
      <c r="S166" s="13" t="s">
        <v>248</v>
      </c>
      <c r="T166" s="110" t="s">
        <v>77</v>
      </c>
      <c r="U166" s="1"/>
      <c r="V166" s="111" t="str">
        <f t="shared" si="17"/>
        <v/>
      </c>
      <c r="W166" s="13" t="s">
        <v>249</v>
      </c>
      <c r="X166" s="110" t="s">
        <v>77</v>
      </c>
      <c r="Y166" s="1"/>
      <c r="Z166" s="111" t="str">
        <f t="shared" si="18"/>
        <v/>
      </c>
      <c r="AA166" s="13" t="s">
        <v>250</v>
      </c>
      <c r="AB166" s="110" t="s">
        <v>77</v>
      </c>
      <c r="AC166" s="1"/>
      <c r="AD166" s="111" t="str">
        <f t="shared" si="19"/>
        <v/>
      </c>
      <c r="AE166" s="13" t="s">
        <v>251</v>
      </c>
      <c r="AF166" s="110" t="s">
        <v>77</v>
      </c>
      <c r="AG166" s="1"/>
      <c r="AH166" s="111" t="str">
        <f t="shared" si="20"/>
        <v/>
      </c>
      <c r="AI166" s="13" t="s">
        <v>252</v>
      </c>
      <c r="AJ166" s="113">
        <f t="shared" si="14"/>
        <v>0</v>
      </c>
      <c r="AK166" s="192" t="str">
        <f>ご契約内容!$C$2</f>
        <v>エースサイクル</v>
      </c>
    </row>
    <row r="167" spans="1:37" ht="15" customHeight="1">
      <c r="A167" s="101" t="s">
        <v>467</v>
      </c>
      <c r="B167" s="102" t="s">
        <v>177</v>
      </c>
      <c r="C167" s="103" t="s">
        <v>463</v>
      </c>
      <c r="D167" s="104"/>
      <c r="E167" s="105" t="s">
        <v>387</v>
      </c>
      <c r="F167" s="106"/>
      <c r="G167" s="106"/>
      <c r="H167" s="104"/>
      <c r="I167" s="107">
        <v>58</v>
      </c>
      <c r="J167" s="108">
        <v>360000</v>
      </c>
      <c r="K167" s="109"/>
      <c r="L167" s="110" t="s">
        <v>77</v>
      </c>
      <c r="M167" s="1"/>
      <c r="N167" s="111" t="str">
        <f t="shared" si="15"/>
        <v/>
      </c>
      <c r="O167" s="13" t="s">
        <v>247</v>
      </c>
      <c r="P167" s="110" t="s">
        <v>77</v>
      </c>
      <c r="Q167" s="1"/>
      <c r="R167" s="111" t="str">
        <f t="shared" si="16"/>
        <v/>
      </c>
      <c r="S167" s="13" t="s">
        <v>248</v>
      </c>
      <c r="T167" s="110" t="s">
        <v>77</v>
      </c>
      <c r="U167" s="1"/>
      <c r="V167" s="111" t="str">
        <f t="shared" si="17"/>
        <v/>
      </c>
      <c r="W167" s="13" t="s">
        <v>249</v>
      </c>
      <c r="X167" s="110" t="s">
        <v>77</v>
      </c>
      <c r="Y167" s="1"/>
      <c r="Z167" s="111" t="str">
        <f t="shared" si="18"/>
        <v/>
      </c>
      <c r="AA167" s="13" t="s">
        <v>250</v>
      </c>
      <c r="AB167" s="110" t="s">
        <v>77</v>
      </c>
      <c r="AC167" s="1"/>
      <c r="AD167" s="111" t="str">
        <f t="shared" si="19"/>
        <v/>
      </c>
      <c r="AE167" s="13" t="s">
        <v>251</v>
      </c>
      <c r="AF167" s="110" t="s">
        <v>77</v>
      </c>
      <c r="AG167" s="1"/>
      <c r="AH167" s="111" t="str">
        <f t="shared" si="20"/>
        <v/>
      </c>
      <c r="AI167" s="13" t="s">
        <v>252</v>
      </c>
      <c r="AJ167" s="113">
        <f t="shared" si="14"/>
        <v>0</v>
      </c>
      <c r="AK167" s="192" t="str">
        <f>ご契約内容!$C$2</f>
        <v>エースサイクル</v>
      </c>
    </row>
    <row r="168" spans="1:37" ht="15" customHeight="1">
      <c r="A168" s="101" t="s">
        <v>468</v>
      </c>
      <c r="B168" s="102" t="s">
        <v>177</v>
      </c>
      <c r="C168" s="103" t="s">
        <v>463</v>
      </c>
      <c r="D168" s="104"/>
      <c r="E168" s="105" t="s">
        <v>387</v>
      </c>
      <c r="F168" s="106"/>
      <c r="G168" s="106"/>
      <c r="H168" s="104"/>
      <c r="I168" s="107">
        <v>61</v>
      </c>
      <c r="J168" s="108">
        <v>360000</v>
      </c>
      <c r="K168" s="109"/>
      <c r="L168" s="110" t="s">
        <v>148</v>
      </c>
      <c r="M168" s="115"/>
      <c r="N168" s="116" t="str">
        <f t="shared" si="15"/>
        <v/>
      </c>
      <c r="O168" s="117" t="s">
        <v>247</v>
      </c>
      <c r="P168" s="110" t="s">
        <v>148</v>
      </c>
      <c r="Q168" s="115"/>
      <c r="R168" s="116" t="str">
        <f t="shared" si="16"/>
        <v/>
      </c>
      <c r="S168" s="117" t="s">
        <v>248</v>
      </c>
      <c r="T168" s="110" t="s">
        <v>148</v>
      </c>
      <c r="U168" s="115"/>
      <c r="V168" s="116" t="str">
        <f t="shared" si="17"/>
        <v/>
      </c>
      <c r="W168" s="117" t="s">
        <v>249</v>
      </c>
      <c r="X168" s="110" t="s">
        <v>148</v>
      </c>
      <c r="Y168" s="115"/>
      <c r="Z168" s="116" t="str">
        <f t="shared" si="18"/>
        <v/>
      </c>
      <c r="AA168" s="117" t="s">
        <v>250</v>
      </c>
      <c r="AB168" s="110" t="s">
        <v>148</v>
      </c>
      <c r="AC168" s="115"/>
      <c r="AD168" s="116" t="str">
        <f t="shared" si="19"/>
        <v/>
      </c>
      <c r="AE168" s="117" t="s">
        <v>251</v>
      </c>
      <c r="AF168" s="110" t="s">
        <v>148</v>
      </c>
      <c r="AG168" s="115"/>
      <c r="AH168" s="116" t="str">
        <f t="shared" si="20"/>
        <v/>
      </c>
      <c r="AI168" s="117" t="s">
        <v>252</v>
      </c>
      <c r="AJ168" s="113">
        <f t="shared" si="14"/>
        <v>0</v>
      </c>
      <c r="AK168" s="192" t="str">
        <f>ご契約内容!$C$2</f>
        <v>エースサイクル</v>
      </c>
    </row>
    <row r="169" spans="1:37" ht="15" customHeight="1">
      <c r="A169" s="101" t="s">
        <v>469</v>
      </c>
      <c r="B169" s="102" t="s">
        <v>177</v>
      </c>
      <c r="C169" s="103" t="s">
        <v>463</v>
      </c>
      <c r="D169" s="104"/>
      <c r="E169" s="105" t="s">
        <v>470</v>
      </c>
      <c r="F169" s="106"/>
      <c r="G169" s="106"/>
      <c r="H169" s="104"/>
      <c r="I169" s="107">
        <v>49</v>
      </c>
      <c r="J169" s="108">
        <v>360000</v>
      </c>
      <c r="K169" s="109"/>
      <c r="L169" s="110" t="s">
        <v>77</v>
      </c>
      <c r="M169" s="1"/>
      <c r="N169" s="111" t="str">
        <f t="shared" si="15"/>
        <v/>
      </c>
      <c r="O169" s="13" t="s">
        <v>247</v>
      </c>
      <c r="P169" s="110" t="s">
        <v>77</v>
      </c>
      <c r="Q169" s="1"/>
      <c r="R169" s="111" t="str">
        <f t="shared" si="16"/>
        <v/>
      </c>
      <c r="S169" s="13" t="s">
        <v>248</v>
      </c>
      <c r="T169" s="110" t="s">
        <v>77</v>
      </c>
      <c r="U169" s="1"/>
      <c r="V169" s="111" t="str">
        <f t="shared" si="17"/>
        <v/>
      </c>
      <c r="W169" s="13" t="s">
        <v>249</v>
      </c>
      <c r="X169" s="110" t="s">
        <v>77</v>
      </c>
      <c r="Y169" s="1"/>
      <c r="Z169" s="111" t="str">
        <f t="shared" si="18"/>
        <v/>
      </c>
      <c r="AA169" s="13" t="s">
        <v>250</v>
      </c>
      <c r="AB169" s="110" t="s">
        <v>77</v>
      </c>
      <c r="AC169" s="1"/>
      <c r="AD169" s="111" t="str">
        <f t="shared" si="19"/>
        <v/>
      </c>
      <c r="AE169" s="13" t="s">
        <v>251</v>
      </c>
      <c r="AF169" s="110" t="s">
        <v>77</v>
      </c>
      <c r="AG169" s="1"/>
      <c r="AH169" s="111" t="str">
        <f t="shared" si="20"/>
        <v/>
      </c>
      <c r="AI169" s="13" t="s">
        <v>252</v>
      </c>
      <c r="AJ169" s="113">
        <f t="shared" si="14"/>
        <v>0</v>
      </c>
      <c r="AK169" s="192" t="str">
        <f>ご契約内容!$C$2</f>
        <v>エースサイクル</v>
      </c>
    </row>
    <row r="170" spans="1:37" ht="15" customHeight="1">
      <c r="A170" s="101" t="s">
        <v>471</v>
      </c>
      <c r="B170" s="102" t="s">
        <v>177</v>
      </c>
      <c r="C170" s="103" t="s">
        <v>463</v>
      </c>
      <c r="D170" s="104"/>
      <c r="E170" s="105" t="s">
        <v>470</v>
      </c>
      <c r="F170" s="106"/>
      <c r="G170" s="106"/>
      <c r="H170" s="104"/>
      <c r="I170" s="107">
        <v>52</v>
      </c>
      <c r="J170" s="108">
        <v>360000</v>
      </c>
      <c r="K170" s="109"/>
      <c r="L170" s="110" t="s">
        <v>98</v>
      </c>
      <c r="M170" s="1"/>
      <c r="N170" s="111" t="str">
        <f t="shared" si="15"/>
        <v/>
      </c>
      <c r="O170" s="13" t="s">
        <v>247</v>
      </c>
      <c r="P170" s="110" t="s">
        <v>98</v>
      </c>
      <c r="Q170" s="1"/>
      <c r="R170" s="111" t="str">
        <f t="shared" si="16"/>
        <v/>
      </c>
      <c r="S170" s="13" t="s">
        <v>248</v>
      </c>
      <c r="T170" s="110" t="s">
        <v>98</v>
      </c>
      <c r="U170" s="1"/>
      <c r="V170" s="111" t="str">
        <f t="shared" si="17"/>
        <v/>
      </c>
      <c r="W170" s="13" t="s">
        <v>249</v>
      </c>
      <c r="X170" s="110" t="s">
        <v>98</v>
      </c>
      <c r="Y170" s="1"/>
      <c r="Z170" s="111" t="str">
        <f t="shared" si="18"/>
        <v/>
      </c>
      <c r="AA170" s="13" t="s">
        <v>250</v>
      </c>
      <c r="AB170" s="110" t="s">
        <v>98</v>
      </c>
      <c r="AC170" s="1"/>
      <c r="AD170" s="111" t="str">
        <f t="shared" si="19"/>
        <v/>
      </c>
      <c r="AE170" s="13" t="s">
        <v>251</v>
      </c>
      <c r="AF170" s="110" t="s">
        <v>98</v>
      </c>
      <c r="AG170" s="1"/>
      <c r="AH170" s="111" t="str">
        <f t="shared" si="20"/>
        <v/>
      </c>
      <c r="AI170" s="13" t="s">
        <v>252</v>
      </c>
      <c r="AJ170" s="113">
        <f t="shared" si="14"/>
        <v>0</v>
      </c>
      <c r="AK170" s="192" t="str">
        <f>ご契約内容!$C$2</f>
        <v>エースサイクル</v>
      </c>
    </row>
    <row r="171" spans="1:37" ht="15" customHeight="1">
      <c r="A171" s="101" t="s">
        <v>472</v>
      </c>
      <c r="B171" s="102" t="s">
        <v>177</v>
      </c>
      <c r="C171" s="103" t="s">
        <v>463</v>
      </c>
      <c r="D171" s="104"/>
      <c r="E171" s="105" t="s">
        <v>470</v>
      </c>
      <c r="F171" s="106"/>
      <c r="G171" s="106"/>
      <c r="H171" s="104"/>
      <c r="I171" s="107">
        <v>54</v>
      </c>
      <c r="J171" s="108">
        <v>360000</v>
      </c>
      <c r="K171" s="109"/>
      <c r="L171" s="110" t="s">
        <v>98</v>
      </c>
      <c r="M171" s="1"/>
      <c r="N171" s="111" t="str">
        <f t="shared" si="15"/>
        <v/>
      </c>
      <c r="O171" s="13" t="s">
        <v>247</v>
      </c>
      <c r="P171" s="110" t="s">
        <v>98</v>
      </c>
      <c r="Q171" s="1"/>
      <c r="R171" s="111" t="str">
        <f t="shared" si="16"/>
        <v/>
      </c>
      <c r="S171" s="13" t="s">
        <v>248</v>
      </c>
      <c r="T171" s="110" t="s">
        <v>98</v>
      </c>
      <c r="U171" s="1"/>
      <c r="V171" s="111" t="str">
        <f t="shared" si="17"/>
        <v/>
      </c>
      <c r="W171" s="13" t="s">
        <v>249</v>
      </c>
      <c r="X171" s="110" t="s">
        <v>77</v>
      </c>
      <c r="Y171" s="1"/>
      <c r="Z171" s="111" t="str">
        <f t="shared" si="18"/>
        <v/>
      </c>
      <c r="AA171" s="13" t="s">
        <v>250</v>
      </c>
      <c r="AB171" s="110" t="s">
        <v>77</v>
      </c>
      <c r="AC171" s="1"/>
      <c r="AD171" s="111" t="str">
        <f t="shared" si="19"/>
        <v/>
      </c>
      <c r="AE171" s="13" t="s">
        <v>251</v>
      </c>
      <c r="AF171" s="110" t="s">
        <v>77</v>
      </c>
      <c r="AG171" s="1"/>
      <c r="AH171" s="111" t="str">
        <f t="shared" si="20"/>
        <v/>
      </c>
      <c r="AI171" s="13" t="s">
        <v>252</v>
      </c>
      <c r="AJ171" s="113">
        <f t="shared" si="14"/>
        <v>0</v>
      </c>
      <c r="AK171" s="192" t="str">
        <f>ご契約内容!$C$2</f>
        <v>エースサイクル</v>
      </c>
    </row>
    <row r="172" spans="1:37" ht="15" customHeight="1">
      <c r="A172" s="101" t="s">
        <v>473</v>
      </c>
      <c r="B172" s="102" t="s">
        <v>177</v>
      </c>
      <c r="C172" s="103" t="s">
        <v>463</v>
      </c>
      <c r="D172" s="104"/>
      <c r="E172" s="105" t="s">
        <v>470</v>
      </c>
      <c r="F172" s="106"/>
      <c r="G172" s="106"/>
      <c r="H172" s="104"/>
      <c r="I172" s="107">
        <v>56</v>
      </c>
      <c r="J172" s="108">
        <v>360000</v>
      </c>
      <c r="K172" s="109"/>
      <c r="L172" s="110" t="s">
        <v>77</v>
      </c>
      <c r="M172" s="1"/>
      <c r="N172" s="111" t="str">
        <f t="shared" si="15"/>
        <v/>
      </c>
      <c r="O172" s="13" t="s">
        <v>247</v>
      </c>
      <c r="P172" s="110" t="s">
        <v>77</v>
      </c>
      <c r="Q172" s="1"/>
      <c r="R172" s="111" t="str">
        <f t="shared" si="16"/>
        <v/>
      </c>
      <c r="S172" s="13" t="s">
        <v>248</v>
      </c>
      <c r="T172" s="110" t="s">
        <v>77</v>
      </c>
      <c r="U172" s="1"/>
      <c r="V172" s="111" t="str">
        <f t="shared" si="17"/>
        <v/>
      </c>
      <c r="W172" s="13" t="s">
        <v>249</v>
      </c>
      <c r="X172" s="110" t="s">
        <v>77</v>
      </c>
      <c r="Y172" s="1"/>
      <c r="Z172" s="111" t="str">
        <f t="shared" si="18"/>
        <v/>
      </c>
      <c r="AA172" s="13" t="s">
        <v>250</v>
      </c>
      <c r="AB172" s="110" t="s">
        <v>77</v>
      </c>
      <c r="AC172" s="1"/>
      <c r="AD172" s="111" t="str">
        <f t="shared" si="19"/>
        <v/>
      </c>
      <c r="AE172" s="13" t="s">
        <v>251</v>
      </c>
      <c r="AF172" s="110" t="s">
        <v>77</v>
      </c>
      <c r="AG172" s="1"/>
      <c r="AH172" s="111" t="str">
        <f t="shared" si="20"/>
        <v/>
      </c>
      <c r="AI172" s="13" t="s">
        <v>252</v>
      </c>
      <c r="AJ172" s="113">
        <f t="shared" si="14"/>
        <v>0</v>
      </c>
      <c r="AK172" s="192" t="str">
        <f>ご契約内容!$C$2</f>
        <v>エースサイクル</v>
      </c>
    </row>
    <row r="173" spans="1:37" ht="15" customHeight="1">
      <c r="A173" s="101" t="s">
        <v>474</v>
      </c>
      <c r="B173" s="102" t="s">
        <v>177</v>
      </c>
      <c r="C173" s="103" t="s">
        <v>463</v>
      </c>
      <c r="D173" s="104"/>
      <c r="E173" s="105" t="s">
        <v>470</v>
      </c>
      <c r="F173" s="106"/>
      <c r="G173" s="106"/>
      <c r="H173" s="104"/>
      <c r="I173" s="107">
        <v>58</v>
      </c>
      <c r="J173" s="108">
        <v>360000</v>
      </c>
      <c r="K173" s="109"/>
      <c r="L173" s="110" t="s">
        <v>77</v>
      </c>
      <c r="M173" s="1"/>
      <c r="N173" s="111" t="str">
        <f t="shared" si="15"/>
        <v/>
      </c>
      <c r="O173" s="13" t="s">
        <v>247</v>
      </c>
      <c r="P173" s="110" t="s">
        <v>77</v>
      </c>
      <c r="Q173" s="1"/>
      <c r="R173" s="111" t="str">
        <f t="shared" si="16"/>
        <v/>
      </c>
      <c r="S173" s="13" t="s">
        <v>248</v>
      </c>
      <c r="T173" s="110" t="s">
        <v>77</v>
      </c>
      <c r="U173" s="1"/>
      <c r="V173" s="111" t="str">
        <f t="shared" si="17"/>
        <v/>
      </c>
      <c r="W173" s="13" t="s">
        <v>249</v>
      </c>
      <c r="X173" s="110" t="s">
        <v>77</v>
      </c>
      <c r="Y173" s="1"/>
      <c r="Z173" s="111" t="str">
        <f t="shared" si="18"/>
        <v/>
      </c>
      <c r="AA173" s="13" t="s">
        <v>250</v>
      </c>
      <c r="AB173" s="110" t="s">
        <v>77</v>
      </c>
      <c r="AC173" s="1"/>
      <c r="AD173" s="111" t="str">
        <f t="shared" si="19"/>
        <v/>
      </c>
      <c r="AE173" s="13" t="s">
        <v>251</v>
      </c>
      <c r="AF173" s="110" t="s">
        <v>148</v>
      </c>
      <c r="AG173" s="115"/>
      <c r="AH173" s="116" t="str">
        <f t="shared" si="20"/>
        <v/>
      </c>
      <c r="AI173" s="117" t="s">
        <v>252</v>
      </c>
      <c r="AJ173" s="113">
        <f t="shared" si="14"/>
        <v>0</v>
      </c>
      <c r="AK173" s="192" t="str">
        <f>ご契約内容!$C$2</f>
        <v>エースサイクル</v>
      </c>
    </row>
    <row r="174" spans="1:37" ht="15" customHeight="1">
      <c r="A174" s="101" t="s">
        <v>475</v>
      </c>
      <c r="B174" s="102" t="s">
        <v>177</v>
      </c>
      <c r="C174" s="103" t="s">
        <v>463</v>
      </c>
      <c r="D174" s="104"/>
      <c r="E174" s="105" t="s">
        <v>470</v>
      </c>
      <c r="F174" s="106"/>
      <c r="G174" s="106"/>
      <c r="H174" s="104"/>
      <c r="I174" s="107">
        <v>61</v>
      </c>
      <c r="J174" s="108">
        <v>360000</v>
      </c>
      <c r="K174" s="109"/>
      <c r="L174" s="110" t="s">
        <v>148</v>
      </c>
      <c r="M174" s="115"/>
      <c r="N174" s="116" t="str">
        <f t="shared" si="15"/>
        <v/>
      </c>
      <c r="O174" s="117" t="s">
        <v>247</v>
      </c>
      <c r="P174" s="110" t="s">
        <v>148</v>
      </c>
      <c r="Q174" s="115"/>
      <c r="R174" s="116" t="str">
        <f t="shared" si="16"/>
        <v/>
      </c>
      <c r="S174" s="117" t="s">
        <v>248</v>
      </c>
      <c r="T174" s="110" t="s">
        <v>148</v>
      </c>
      <c r="U174" s="115"/>
      <c r="V174" s="116" t="str">
        <f t="shared" si="17"/>
        <v/>
      </c>
      <c r="W174" s="117" t="s">
        <v>249</v>
      </c>
      <c r="X174" s="110" t="s">
        <v>148</v>
      </c>
      <c r="Y174" s="115"/>
      <c r="Z174" s="116" t="str">
        <f t="shared" si="18"/>
        <v/>
      </c>
      <c r="AA174" s="117" t="s">
        <v>250</v>
      </c>
      <c r="AB174" s="110" t="s">
        <v>148</v>
      </c>
      <c r="AC174" s="115"/>
      <c r="AD174" s="116" t="str">
        <f t="shared" si="19"/>
        <v/>
      </c>
      <c r="AE174" s="117" t="s">
        <v>251</v>
      </c>
      <c r="AF174" s="110" t="s">
        <v>148</v>
      </c>
      <c r="AG174" s="115"/>
      <c r="AH174" s="116" t="str">
        <f t="shared" si="20"/>
        <v/>
      </c>
      <c r="AI174" s="117" t="s">
        <v>252</v>
      </c>
      <c r="AJ174" s="113">
        <f t="shared" si="14"/>
        <v>0</v>
      </c>
      <c r="AK174" s="192" t="str">
        <f>ご契約内容!$C$2</f>
        <v>エースサイクル</v>
      </c>
    </row>
    <row r="175" spans="1:37" ht="15" customHeight="1">
      <c r="A175" s="101" t="s">
        <v>476</v>
      </c>
      <c r="B175" s="102" t="s">
        <v>177</v>
      </c>
      <c r="C175" s="103" t="s">
        <v>477</v>
      </c>
      <c r="D175" s="104"/>
      <c r="E175" s="105" t="s">
        <v>145</v>
      </c>
      <c r="F175" s="106"/>
      <c r="G175" s="106"/>
      <c r="H175" s="104"/>
      <c r="I175" s="107">
        <v>49</v>
      </c>
      <c r="J175" s="108">
        <v>320000</v>
      </c>
      <c r="K175" s="109"/>
      <c r="L175" s="110" t="s">
        <v>98</v>
      </c>
      <c r="M175" s="1"/>
      <c r="N175" s="111" t="str">
        <f t="shared" si="15"/>
        <v/>
      </c>
      <c r="O175" s="13" t="s">
        <v>247</v>
      </c>
      <c r="P175" s="110" t="s">
        <v>98</v>
      </c>
      <c r="Q175" s="1"/>
      <c r="R175" s="111" t="str">
        <f t="shared" si="16"/>
        <v/>
      </c>
      <c r="S175" s="13" t="s">
        <v>248</v>
      </c>
      <c r="T175" s="110" t="s">
        <v>98</v>
      </c>
      <c r="U175" s="1"/>
      <c r="V175" s="111" t="str">
        <f t="shared" si="17"/>
        <v/>
      </c>
      <c r="W175" s="13" t="s">
        <v>249</v>
      </c>
      <c r="X175" s="110" t="s">
        <v>98</v>
      </c>
      <c r="Y175" s="1"/>
      <c r="Z175" s="111" t="str">
        <f t="shared" si="18"/>
        <v/>
      </c>
      <c r="AA175" s="13" t="s">
        <v>250</v>
      </c>
      <c r="AB175" s="110" t="s">
        <v>98</v>
      </c>
      <c r="AC175" s="1"/>
      <c r="AD175" s="111" t="str">
        <f t="shared" si="19"/>
        <v/>
      </c>
      <c r="AE175" s="13" t="s">
        <v>251</v>
      </c>
      <c r="AF175" s="110" t="s">
        <v>98</v>
      </c>
      <c r="AG175" s="1"/>
      <c r="AH175" s="111" t="str">
        <f t="shared" si="20"/>
        <v/>
      </c>
      <c r="AI175" s="13" t="s">
        <v>252</v>
      </c>
      <c r="AJ175" s="113">
        <f t="shared" si="14"/>
        <v>0</v>
      </c>
      <c r="AK175" s="192" t="str">
        <f>ご契約内容!$C$2</f>
        <v>エースサイクル</v>
      </c>
    </row>
    <row r="176" spans="1:37" ht="15" customHeight="1">
      <c r="A176" s="101" t="s">
        <v>478</v>
      </c>
      <c r="B176" s="102" t="s">
        <v>177</v>
      </c>
      <c r="C176" s="103" t="s">
        <v>477</v>
      </c>
      <c r="D176" s="104"/>
      <c r="E176" s="105" t="s">
        <v>145</v>
      </c>
      <c r="F176" s="106"/>
      <c r="G176" s="106"/>
      <c r="H176" s="104"/>
      <c r="I176" s="107">
        <v>52</v>
      </c>
      <c r="J176" s="108">
        <v>320000</v>
      </c>
      <c r="K176" s="109"/>
      <c r="L176" s="110" t="s">
        <v>98</v>
      </c>
      <c r="M176" s="1"/>
      <c r="N176" s="111" t="str">
        <f t="shared" si="15"/>
        <v/>
      </c>
      <c r="O176" s="13" t="s">
        <v>247</v>
      </c>
      <c r="P176" s="110" t="s">
        <v>98</v>
      </c>
      <c r="Q176" s="1"/>
      <c r="R176" s="111" t="str">
        <f t="shared" si="16"/>
        <v/>
      </c>
      <c r="S176" s="13" t="s">
        <v>248</v>
      </c>
      <c r="T176" s="110" t="s">
        <v>98</v>
      </c>
      <c r="U176" s="1"/>
      <c r="V176" s="111" t="str">
        <f t="shared" si="17"/>
        <v/>
      </c>
      <c r="W176" s="13" t="s">
        <v>249</v>
      </c>
      <c r="X176" s="110" t="s">
        <v>98</v>
      </c>
      <c r="Y176" s="1"/>
      <c r="Z176" s="111" t="str">
        <f t="shared" si="18"/>
        <v/>
      </c>
      <c r="AA176" s="13" t="s">
        <v>250</v>
      </c>
      <c r="AB176" s="110" t="s">
        <v>98</v>
      </c>
      <c r="AC176" s="1"/>
      <c r="AD176" s="111" t="str">
        <f t="shared" si="19"/>
        <v/>
      </c>
      <c r="AE176" s="13" t="s">
        <v>251</v>
      </c>
      <c r="AF176" s="110" t="s">
        <v>98</v>
      </c>
      <c r="AG176" s="1"/>
      <c r="AH176" s="111" t="str">
        <f t="shared" si="20"/>
        <v/>
      </c>
      <c r="AI176" s="13" t="s">
        <v>252</v>
      </c>
      <c r="AJ176" s="113">
        <f t="shared" si="14"/>
        <v>0</v>
      </c>
      <c r="AK176" s="192" t="str">
        <f>ご契約内容!$C$2</f>
        <v>エースサイクル</v>
      </c>
    </row>
    <row r="177" spans="1:37" ht="15" customHeight="1">
      <c r="A177" s="101" t="s">
        <v>479</v>
      </c>
      <c r="B177" s="102" t="s">
        <v>177</v>
      </c>
      <c r="C177" s="103" t="s">
        <v>477</v>
      </c>
      <c r="D177" s="104"/>
      <c r="E177" s="105" t="s">
        <v>145</v>
      </c>
      <c r="F177" s="106"/>
      <c r="G177" s="106"/>
      <c r="H177" s="104"/>
      <c r="I177" s="107">
        <v>54</v>
      </c>
      <c r="J177" s="108">
        <v>320000</v>
      </c>
      <c r="K177" s="109"/>
      <c r="L177" s="110" t="s">
        <v>98</v>
      </c>
      <c r="M177" s="1"/>
      <c r="N177" s="111" t="str">
        <f t="shared" si="15"/>
        <v/>
      </c>
      <c r="O177" s="13" t="s">
        <v>247</v>
      </c>
      <c r="P177" s="110" t="s">
        <v>98</v>
      </c>
      <c r="Q177" s="1"/>
      <c r="R177" s="111" t="str">
        <f t="shared" si="16"/>
        <v/>
      </c>
      <c r="S177" s="13" t="s">
        <v>248</v>
      </c>
      <c r="T177" s="110" t="s">
        <v>98</v>
      </c>
      <c r="U177" s="1"/>
      <c r="V177" s="111" t="str">
        <f t="shared" si="17"/>
        <v/>
      </c>
      <c r="W177" s="13" t="s">
        <v>249</v>
      </c>
      <c r="X177" s="110" t="s">
        <v>98</v>
      </c>
      <c r="Y177" s="1"/>
      <c r="Z177" s="111" t="str">
        <f t="shared" si="18"/>
        <v/>
      </c>
      <c r="AA177" s="13" t="s">
        <v>250</v>
      </c>
      <c r="AB177" s="110" t="s">
        <v>98</v>
      </c>
      <c r="AC177" s="1"/>
      <c r="AD177" s="111" t="str">
        <f t="shared" si="19"/>
        <v/>
      </c>
      <c r="AE177" s="13" t="s">
        <v>251</v>
      </c>
      <c r="AF177" s="110" t="s">
        <v>98</v>
      </c>
      <c r="AG177" s="1"/>
      <c r="AH177" s="111" t="str">
        <f t="shared" si="20"/>
        <v/>
      </c>
      <c r="AI177" s="13" t="s">
        <v>252</v>
      </c>
      <c r="AJ177" s="113">
        <f t="shared" si="14"/>
        <v>0</v>
      </c>
      <c r="AK177" s="192" t="str">
        <f>ご契約内容!$C$2</f>
        <v>エースサイクル</v>
      </c>
    </row>
    <row r="178" spans="1:37" ht="15" customHeight="1">
      <c r="A178" s="101" t="s">
        <v>480</v>
      </c>
      <c r="B178" s="102" t="s">
        <v>177</v>
      </c>
      <c r="C178" s="103" t="s">
        <v>477</v>
      </c>
      <c r="D178" s="104"/>
      <c r="E178" s="105" t="s">
        <v>145</v>
      </c>
      <c r="F178" s="106"/>
      <c r="G178" s="106"/>
      <c r="H178" s="104"/>
      <c r="I178" s="107">
        <v>56</v>
      </c>
      <c r="J178" s="108">
        <v>320000</v>
      </c>
      <c r="K178" s="109"/>
      <c r="L178" s="110" t="s">
        <v>77</v>
      </c>
      <c r="M178" s="1"/>
      <c r="N178" s="111" t="str">
        <f t="shared" si="15"/>
        <v/>
      </c>
      <c r="O178" s="13" t="s">
        <v>247</v>
      </c>
      <c r="P178" s="110" t="s">
        <v>77</v>
      </c>
      <c r="Q178" s="1"/>
      <c r="R178" s="111" t="str">
        <f t="shared" si="16"/>
        <v/>
      </c>
      <c r="S178" s="13" t="s">
        <v>248</v>
      </c>
      <c r="T178" s="110" t="s">
        <v>77</v>
      </c>
      <c r="U178" s="1"/>
      <c r="V178" s="111" t="str">
        <f t="shared" si="17"/>
        <v/>
      </c>
      <c r="W178" s="13" t="s">
        <v>249</v>
      </c>
      <c r="X178" s="110" t="s">
        <v>77</v>
      </c>
      <c r="Y178" s="1"/>
      <c r="Z178" s="111" t="str">
        <f t="shared" si="18"/>
        <v/>
      </c>
      <c r="AA178" s="13" t="s">
        <v>250</v>
      </c>
      <c r="AB178" s="110" t="s">
        <v>77</v>
      </c>
      <c r="AC178" s="1"/>
      <c r="AD178" s="111" t="str">
        <f t="shared" si="19"/>
        <v/>
      </c>
      <c r="AE178" s="13" t="s">
        <v>251</v>
      </c>
      <c r="AF178" s="110" t="s">
        <v>77</v>
      </c>
      <c r="AG178" s="1"/>
      <c r="AH178" s="111" t="str">
        <f t="shared" si="20"/>
        <v/>
      </c>
      <c r="AI178" s="13" t="s">
        <v>252</v>
      </c>
      <c r="AJ178" s="113">
        <f t="shared" si="14"/>
        <v>0</v>
      </c>
      <c r="AK178" s="192" t="str">
        <f>ご契約内容!$C$2</f>
        <v>エースサイクル</v>
      </c>
    </row>
    <row r="179" spans="1:37" ht="15" customHeight="1">
      <c r="A179" s="101" t="s">
        <v>481</v>
      </c>
      <c r="B179" s="102" t="s">
        <v>177</v>
      </c>
      <c r="C179" s="103" t="s">
        <v>477</v>
      </c>
      <c r="D179" s="104"/>
      <c r="E179" s="105" t="s">
        <v>145</v>
      </c>
      <c r="F179" s="106"/>
      <c r="G179" s="106"/>
      <c r="H179" s="104"/>
      <c r="I179" s="107">
        <v>58</v>
      </c>
      <c r="J179" s="108">
        <v>320000</v>
      </c>
      <c r="K179" s="109"/>
      <c r="L179" s="110" t="s">
        <v>77</v>
      </c>
      <c r="M179" s="1"/>
      <c r="N179" s="111" t="str">
        <f t="shared" si="15"/>
        <v/>
      </c>
      <c r="O179" s="13" t="s">
        <v>247</v>
      </c>
      <c r="P179" s="110" t="s">
        <v>77</v>
      </c>
      <c r="Q179" s="1"/>
      <c r="R179" s="111" t="str">
        <f t="shared" si="16"/>
        <v/>
      </c>
      <c r="S179" s="13" t="s">
        <v>248</v>
      </c>
      <c r="T179" s="110" t="s">
        <v>77</v>
      </c>
      <c r="U179" s="1"/>
      <c r="V179" s="111" t="str">
        <f t="shared" si="17"/>
        <v/>
      </c>
      <c r="W179" s="13" t="s">
        <v>249</v>
      </c>
      <c r="X179" s="110" t="s">
        <v>77</v>
      </c>
      <c r="Y179" s="1"/>
      <c r="Z179" s="111" t="str">
        <f t="shared" si="18"/>
        <v/>
      </c>
      <c r="AA179" s="13" t="s">
        <v>250</v>
      </c>
      <c r="AB179" s="110" t="s">
        <v>77</v>
      </c>
      <c r="AC179" s="1"/>
      <c r="AD179" s="111" t="str">
        <f t="shared" si="19"/>
        <v/>
      </c>
      <c r="AE179" s="13" t="s">
        <v>251</v>
      </c>
      <c r="AF179" s="110" t="s">
        <v>77</v>
      </c>
      <c r="AG179" s="1"/>
      <c r="AH179" s="111" t="str">
        <f t="shared" si="20"/>
        <v/>
      </c>
      <c r="AI179" s="13" t="s">
        <v>252</v>
      </c>
      <c r="AJ179" s="113">
        <f t="shared" si="14"/>
        <v>0</v>
      </c>
      <c r="AK179" s="192" t="str">
        <f>ご契約内容!$C$2</f>
        <v>エースサイクル</v>
      </c>
    </row>
    <row r="180" spans="1:37" ht="15" customHeight="1">
      <c r="A180" s="101" t="s">
        <v>482</v>
      </c>
      <c r="B180" s="102" t="s">
        <v>177</v>
      </c>
      <c r="C180" s="103" t="s">
        <v>477</v>
      </c>
      <c r="D180" s="104"/>
      <c r="E180" s="105" t="s">
        <v>145</v>
      </c>
      <c r="F180" s="106"/>
      <c r="G180" s="106"/>
      <c r="H180" s="104"/>
      <c r="I180" s="107">
        <v>61</v>
      </c>
      <c r="J180" s="108">
        <v>320000</v>
      </c>
      <c r="K180" s="109"/>
      <c r="L180" s="110" t="s">
        <v>77</v>
      </c>
      <c r="M180" s="1"/>
      <c r="N180" s="111" t="str">
        <f t="shared" si="15"/>
        <v/>
      </c>
      <c r="O180" s="13" t="s">
        <v>247</v>
      </c>
      <c r="P180" s="110" t="s">
        <v>77</v>
      </c>
      <c r="Q180" s="1"/>
      <c r="R180" s="111" t="str">
        <f t="shared" si="16"/>
        <v/>
      </c>
      <c r="S180" s="13" t="s">
        <v>248</v>
      </c>
      <c r="T180" s="110" t="s">
        <v>77</v>
      </c>
      <c r="U180" s="1"/>
      <c r="V180" s="111" t="str">
        <f t="shared" si="17"/>
        <v/>
      </c>
      <c r="W180" s="13" t="s">
        <v>249</v>
      </c>
      <c r="X180" s="110" t="s">
        <v>77</v>
      </c>
      <c r="Y180" s="1"/>
      <c r="Z180" s="111" t="str">
        <f t="shared" si="18"/>
        <v/>
      </c>
      <c r="AA180" s="13" t="s">
        <v>250</v>
      </c>
      <c r="AB180" s="110" t="s">
        <v>77</v>
      </c>
      <c r="AC180" s="1"/>
      <c r="AD180" s="111" t="str">
        <f t="shared" si="19"/>
        <v/>
      </c>
      <c r="AE180" s="13" t="s">
        <v>251</v>
      </c>
      <c r="AF180" s="110" t="s">
        <v>77</v>
      </c>
      <c r="AG180" s="1"/>
      <c r="AH180" s="111" t="str">
        <f t="shared" si="20"/>
        <v/>
      </c>
      <c r="AI180" s="13" t="s">
        <v>252</v>
      </c>
      <c r="AJ180" s="113">
        <f t="shared" si="14"/>
        <v>0</v>
      </c>
      <c r="AK180" s="192" t="str">
        <f>ご契約内容!$C$2</f>
        <v>エースサイクル</v>
      </c>
    </row>
    <row r="181" spans="1:37" ht="15" customHeight="1">
      <c r="A181" s="101" t="s">
        <v>483</v>
      </c>
      <c r="B181" s="102" t="s">
        <v>177</v>
      </c>
      <c r="C181" s="103" t="s">
        <v>477</v>
      </c>
      <c r="D181" s="104"/>
      <c r="E181" s="105" t="s">
        <v>484</v>
      </c>
      <c r="F181" s="106"/>
      <c r="G181" s="106"/>
      <c r="H181" s="104"/>
      <c r="I181" s="107">
        <v>49</v>
      </c>
      <c r="J181" s="108">
        <v>320000</v>
      </c>
      <c r="K181" s="109"/>
      <c r="L181" s="110" t="s">
        <v>98</v>
      </c>
      <c r="M181" s="1"/>
      <c r="N181" s="111" t="str">
        <f t="shared" si="15"/>
        <v/>
      </c>
      <c r="O181" s="13" t="s">
        <v>247</v>
      </c>
      <c r="P181" s="110" t="s">
        <v>98</v>
      </c>
      <c r="Q181" s="1"/>
      <c r="R181" s="111" t="str">
        <f t="shared" si="16"/>
        <v/>
      </c>
      <c r="S181" s="13" t="s">
        <v>248</v>
      </c>
      <c r="T181" s="110" t="s">
        <v>98</v>
      </c>
      <c r="U181" s="1"/>
      <c r="V181" s="111" t="str">
        <f t="shared" si="17"/>
        <v/>
      </c>
      <c r="W181" s="13" t="s">
        <v>249</v>
      </c>
      <c r="X181" s="110" t="s">
        <v>98</v>
      </c>
      <c r="Y181" s="1"/>
      <c r="Z181" s="111" t="str">
        <f t="shared" si="18"/>
        <v/>
      </c>
      <c r="AA181" s="13" t="s">
        <v>250</v>
      </c>
      <c r="AB181" s="110" t="s">
        <v>98</v>
      </c>
      <c r="AC181" s="1"/>
      <c r="AD181" s="111" t="str">
        <f t="shared" si="19"/>
        <v/>
      </c>
      <c r="AE181" s="13" t="s">
        <v>251</v>
      </c>
      <c r="AF181" s="110" t="s">
        <v>98</v>
      </c>
      <c r="AG181" s="1"/>
      <c r="AH181" s="111" t="str">
        <f t="shared" si="20"/>
        <v/>
      </c>
      <c r="AI181" s="13" t="s">
        <v>252</v>
      </c>
      <c r="AJ181" s="113">
        <f t="shared" si="14"/>
        <v>0</v>
      </c>
      <c r="AK181" s="192" t="str">
        <f>ご契約内容!$C$2</f>
        <v>エースサイクル</v>
      </c>
    </row>
    <row r="182" spans="1:37" ht="15" customHeight="1">
      <c r="A182" s="101" t="s">
        <v>485</v>
      </c>
      <c r="B182" s="102" t="s">
        <v>177</v>
      </c>
      <c r="C182" s="103" t="s">
        <v>477</v>
      </c>
      <c r="D182" s="104"/>
      <c r="E182" s="105" t="s">
        <v>484</v>
      </c>
      <c r="F182" s="106"/>
      <c r="G182" s="106"/>
      <c r="H182" s="104"/>
      <c r="I182" s="107">
        <v>52</v>
      </c>
      <c r="J182" s="108">
        <v>320000</v>
      </c>
      <c r="K182" s="109"/>
      <c r="L182" s="110" t="s">
        <v>98</v>
      </c>
      <c r="M182" s="1"/>
      <c r="N182" s="111" t="str">
        <f t="shared" si="15"/>
        <v/>
      </c>
      <c r="O182" s="13" t="s">
        <v>247</v>
      </c>
      <c r="P182" s="110" t="s">
        <v>98</v>
      </c>
      <c r="Q182" s="1"/>
      <c r="R182" s="111" t="str">
        <f t="shared" si="16"/>
        <v/>
      </c>
      <c r="S182" s="13" t="s">
        <v>248</v>
      </c>
      <c r="T182" s="110" t="s">
        <v>98</v>
      </c>
      <c r="U182" s="1"/>
      <c r="V182" s="111" t="str">
        <f t="shared" si="17"/>
        <v/>
      </c>
      <c r="W182" s="13" t="s">
        <v>249</v>
      </c>
      <c r="X182" s="110" t="s">
        <v>98</v>
      </c>
      <c r="Y182" s="1"/>
      <c r="Z182" s="111" t="str">
        <f t="shared" si="18"/>
        <v/>
      </c>
      <c r="AA182" s="13" t="s">
        <v>250</v>
      </c>
      <c r="AB182" s="110" t="s">
        <v>98</v>
      </c>
      <c r="AC182" s="1"/>
      <c r="AD182" s="111" t="str">
        <f t="shared" si="19"/>
        <v/>
      </c>
      <c r="AE182" s="13" t="s">
        <v>251</v>
      </c>
      <c r="AF182" s="110" t="s">
        <v>98</v>
      </c>
      <c r="AG182" s="1"/>
      <c r="AH182" s="111" t="str">
        <f t="shared" si="20"/>
        <v/>
      </c>
      <c r="AI182" s="13" t="s">
        <v>252</v>
      </c>
      <c r="AJ182" s="113">
        <f t="shared" si="14"/>
        <v>0</v>
      </c>
      <c r="AK182" s="192" t="str">
        <f>ご契約内容!$C$2</f>
        <v>エースサイクル</v>
      </c>
    </row>
    <row r="183" spans="1:37" ht="15" customHeight="1">
      <c r="A183" s="101" t="s">
        <v>486</v>
      </c>
      <c r="B183" s="102" t="s">
        <v>177</v>
      </c>
      <c r="C183" s="103" t="s">
        <v>477</v>
      </c>
      <c r="D183" s="104"/>
      <c r="E183" s="105" t="s">
        <v>484</v>
      </c>
      <c r="F183" s="106"/>
      <c r="G183" s="106"/>
      <c r="H183" s="104"/>
      <c r="I183" s="107">
        <v>54</v>
      </c>
      <c r="J183" s="108">
        <v>320000</v>
      </c>
      <c r="K183" s="109"/>
      <c r="L183" s="110" t="s">
        <v>98</v>
      </c>
      <c r="M183" s="1"/>
      <c r="N183" s="111" t="str">
        <f t="shared" si="15"/>
        <v/>
      </c>
      <c r="O183" s="13" t="s">
        <v>247</v>
      </c>
      <c r="P183" s="110" t="s">
        <v>98</v>
      </c>
      <c r="Q183" s="1"/>
      <c r="R183" s="111" t="str">
        <f t="shared" si="16"/>
        <v/>
      </c>
      <c r="S183" s="13" t="s">
        <v>248</v>
      </c>
      <c r="T183" s="110" t="s">
        <v>98</v>
      </c>
      <c r="U183" s="1"/>
      <c r="V183" s="111" t="str">
        <f t="shared" si="17"/>
        <v/>
      </c>
      <c r="W183" s="13" t="s">
        <v>249</v>
      </c>
      <c r="X183" s="110" t="s">
        <v>98</v>
      </c>
      <c r="Y183" s="1"/>
      <c r="Z183" s="111" t="str">
        <f t="shared" si="18"/>
        <v/>
      </c>
      <c r="AA183" s="13" t="s">
        <v>250</v>
      </c>
      <c r="AB183" s="110" t="s">
        <v>98</v>
      </c>
      <c r="AC183" s="1"/>
      <c r="AD183" s="111" t="str">
        <f t="shared" si="19"/>
        <v/>
      </c>
      <c r="AE183" s="13" t="s">
        <v>251</v>
      </c>
      <c r="AF183" s="110" t="s">
        <v>98</v>
      </c>
      <c r="AG183" s="1"/>
      <c r="AH183" s="111" t="str">
        <f t="shared" si="20"/>
        <v/>
      </c>
      <c r="AI183" s="13" t="s">
        <v>252</v>
      </c>
      <c r="AJ183" s="113">
        <f t="shared" si="14"/>
        <v>0</v>
      </c>
      <c r="AK183" s="192" t="str">
        <f>ご契約内容!$C$2</f>
        <v>エースサイクル</v>
      </c>
    </row>
    <row r="184" spans="1:37" ht="15" customHeight="1">
      <c r="A184" s="101" t="s">
        <v>487</v>
      </c>
      <c r="B184" s="102" t="s">
        <v>177</v>
      </c>
      <c r="C184" s="103" t="s">
        <v>477</v>
      </c>
      <c r="D184" s="104"/>
      <c r="E184" s="105" t="s">
        <v>484</v>
      </c>
      <c r="F184" s="106"/>
      <c r="G184" s="106"/>
      <c r="H184" s="104"/>
      <c r="I184" s="107">
        <v>56</v>
      </c>
      <c r="J184" s="108">
        <v>320000</v>
      </c>
      <c r="K184" s="109"/>
      <c r="L184" s="110" t="s">
        <v>77</v>
      </c>
      <c r="M184" s="1"/>
      <c r="N184" s="111" t="str">
        <f t="shared" si="15"/>
        <v/>
      </c>
      <c r="O184" s="13" t="s">
        <v>247</v>
      </c>
      <c r="P184" s="110" t="s">
        <v>77</v>
      </c>
      <c r="Q184" s="1"/>
      <c r="R184" s="111" t="str">
        <f t="shared" si="16"/>
        <v/>
      </c>
      <c r="S184" s="13" t="s">
        <v>248</v>
      </c>
      <c r="T184" s="110" t="s">
        <v>77</v>
      </c>
      <c r="U184" s="1"/>
      <c r="V184" s="111" t="str">
        <f t="shared" si="17"/>
        <v/>
      </c>
      <c r="W184" s="13" t="s">
        <v>249</v>
      </c>
      <c r="X184" s="110" t="s">
        <v>77</v>
      </c>
      <c r="Y184" s="1"/>
      <c r="Z184" s="111" t="str">
        <f t="shared" si="18"/>
        <v/>
      </c>
      <c r="AA184" s="13" t="s">
        <v>250</v>
      </c>
      <c r="AB184" s="110" t="s">
        <v>77</v>
      </c>
      <c r="AC184" s="1"/>
      <c r="AD184" s="111" t="str">
        <f t="shared" si="19"/>
        <v/>
      </c>
      <c r="AE184" s="13" t="s">
        <v>251</v>
      </c>
      <c r="AF184" s="110" t="s">
        <v>77</v>
      </c>
      <c r="AG184" s="1"/>
      <c r="AH184" s="111" t="str">
        <f t="shared" si="20"/>
        <v/>
      </c>
      <c r="AI184" s="13" t="s">
        <v>252</v>
      </c>
      <c r="AJ184" s="113">
        <f t="shared" si="14"/>
        <v>0</v>
      </c>
      <c r="AK184" s="192" t="str">
        <f>ご契約内容!$C$2</f>
        <v>エースサイクル</v>
      </c>
    </row>
    <row r="185" spans="1:37" ht="15" customHeight="1">
      <c r="A185" s="101" t="s">
        <v>488</v>
      </c>
      <c r="B185" s="102" t="s">
        <v>177</v>
      </c>
      <c r="C185" s="103" t="s">
        <v>477</v>
      </c>
      <c r="D185" s="104"/>
      <c r="E185" s="105" t="s">
        <v>484</v>
      </c>
      <c r="F185" s="106"/>
      <c r="G185" s="106"/>
      <c r="H185" s="104"/>
      <c r="I185" s="107">
        <v>58</v>
      </c>
      <c r="J185" s="108">
        <v>320000</v>
      </c>
      <c r="K185" s="109"/>
      <c r="L185" s="110" t="s">
        <v>77</v>
      </c>
      <c r="M185" s="1"/>
      <c r="N185" s="111" t="str">
        <f t="shared" si="15"/>
        <v/>
      </c>
      <c r="O185" s="13" t="s">
        <v>247</v>
      </c>
      <c r="P185" s="110" t="s">
        <v>77</v>
      </c>
      <c r="Q185" s="1"/>
      <c r="R185" s="111" t="str">
        <f t="shared" si="16"/>
        <v/>
      </c>
      <c r="S185" s="13" t="s">
        <v>248</v>
      </c>
      <c r="T185" s="110" t="s">
        <v>77</v>
      </c>
      <c r="U185" s="1"/>
      <c r="V185" s="111" t="str">
        <f t="shared" si="17"/>
        <v/>
      </c>
      <c r="W185" s="13" t="s">
        <v>249</v>
      </c>
      <c r="X185" s="110" t="s">
        <v>77</v>
      </c>
      <c r="Y185" s="1"/>
      <c r="Z185" s="111" t="str">
        <f t="shared" si="18"/>
        <v/>
      </c>
      <c r="AA185" s="13" t="s">
        <v>250</v>
      </c>
      <c r="AB185" s="110" t="s">
        <v>77</v>
      </c>
      <c r="AC185" s="1"/>
      <c r="AD185" s="111" t="str">
        <f t="shared" si="19"/>
        <v/>
      </c>
      <c r="AE185" s="13" t="s">
        <v>251</v>
      </c>
      <c r="AF185" s="110" t="s">
        <v>77</v>
      </c>
      <c r="AG185" s="1"/>
      <c r="AH185" s="111" t="str">
        <f t="shared" si="20"/>
        <v/>
      </c>
      <c r="AI185" s="13" t="s">
        <v>252</v>
      </c>
      <c r="AJ185" s="113">
        <f t="shared" si="14"/>
        <v>0</v>
      </c>
      <c r="AK185" s="192" t="str">
        <f>ご契約内容!$C$2</f>
        <v>エースサイクル</v>
      </c>
    </row>
    <row r="186" spans="1:37" ht="15" customHeight="1">
      <c r="A186" s="101" t="s">
        <v>489</v>
      </c>
      <c r="B186" s="102" t="s">
        <v>177</v>
      </c>
      <c r="C186" s="103" t="s">
        <v>477</v>
      </c>
      <c r="D186" s="104"/>
      <c r="E186" s="105" t="s">
        <v>484</v>
      </c>
      <c r="F186" s="106"/>
      <c r="G186" s="106"/>
      <c r="H186" s="104"/>
      <c r="I186" s="107">
        <v>61</v>
      </c>
      <c r="J186" s="108">
        <v>320000</v>
      </c>
      <c r="K186" s="109"/>
      <c r="L186" s="110" t="s">
        <v>77</v>
      </c>
      <c r="M186" s="1"/>
      <c r="N186" s="111" t="str">
        <f t="shared" si="15"/>
        <v/>
      </c>
      <c r="O186" s="13" t="s">
        <v>247</v>
      </c>
      <c r="P186" s="110" t="s">
        <v>77</v>
      </c>
      <c r="Q186" s="1"/>
      <c r="R186" s="111" t="str">
        <f t="shared" si="16"/>
        <v/>
      </c>
      <c r="S186" s="13" t="s">
        <v>248</v>
      </c>
      <c r="T186" s="110" t="s">
        <v>77</v>
      </c>
      <c r="U186" s="1"/>
      <c r="V186" s="111" t="str">
        <f t="shared" si="17"/>
        <v/>
      </c>
      <c r="W186" s="13" t="s">
        <v>249</v>
      </c>
      <c r="X186" s="110" t="s">
        <v>77</v>
      </c>
      <c r="Y186" s="1"/>
      <c r="Z186" s="111" t="str">
        <f t="shared" si="18"/>
        <v/>
      </c>
      <c r="AA186" s="13" t="s">
        <v>250</v>
      </c>
      <c r="AB186" s="110" t="s">
        <v>77</v>
      </c>
      <c r="AC186" s="1"/>
      <c r="AD186" s="111" t="str">
        <f t="shared" si="19"/>
        <v/>
      </c>
      <c r="AE186" s="13" t="s">
        <v>251</v>
      </c>
      <c r="AF186" s="110" t="s">
        <v>77</v>
      </c>
      <c r="AG186" s="1"/>
      <c r="AH186" s="111" t="str">
        <f t="shared" si="20"/>
        <v/>
      </c>
      <c r="AI186" s="13" t="s">
        <v>252</v>
      </c>
      <c r="AJ186" s="113">
        <f t="shared" si="14"/>
        <v>0</v>
      </c>
      <c r="AK186" s="192" t="str">
        <f>ご契約内容!$C$2</f>
        <v>エースサイクル</v>
      </c>
    </row>
    <row r="187" spans="1:37" ht="15" customHeight="1">
      <c r="A187" s="101" t="s">
        <v>490</v>
      </c>
      <c r="B187" s="102" t="s">
        <v>177</v>
      </c>
      <c r="C187" s="103" t="s">
        <v>477</v>
      </c>
      <c r="D187" s="104"/>
      <c r="E187" s="105" t="s">
        <v>491</v>
      </c>
      <c r="F187" s="106"/>
      <c r="G187" s="106"/>
      <c r="H187" s="104"/>
      <c r="I187" s="107">
        <v>49</v>
      </c>
      <c r="J187" s="108">
        <v>320000</v>
      </c>
      <c r="K187" s="109"/>
      <c r="L187" s="110" t="s">
        <v>77</v>
      </c>
      <c r="M187" s="1"/>
      <c r="N187" s="111" t="str">
        <f t="shared" si="15"/>
        <v/>
      </c>
      <c r="O187" s="13" t="s">
        <v>247</v>
      </c>
      <c r="P187" s="110" t="s">
        <v>77</v>
      </c>
      <c r="Q187" s="1"/>
      <c r="R187" s="111" t="str">
        <f t="shared" si="16"/>
        <v/>
      </c>
      <c r="S187" s="13" t="s">
        <v>248</v>
      </c>
      <c r="T187" s="110" t="s">
        <v>77</v>
      </c>
      <c r="U187" s="1"/>
      <c r="V187" s="111" t="str">
        <f t="shared" si="17"/>
        <v/>
      </c>
      <c r="W187" s="13" t="s">
        <v>249</v>
      </c>
      <c r="X187" s="110" t="s">
        <v>77</v>
      </c>
      <c r="Y187" s="1"/>
      <c r="Z187" s="111" t="str">
        <f t="shared" si="18"/>
        <v/>
      </c>
      <c r="AA187" s="13" t="s">
        <v>250</v>
      </c>
      <c r="AB187" s="110" t="s">
        <v>77</v>
      </c>
      <c r="AC187" s="1"/>
      <c r="AD187" s="111" t="str">
        <f t="shared" si="19"/>
        <v/>
      </c>
      <c r="AE187" s="13" t="s">
        <v>251</v>
      </c>
      <c r="AF187" s="110" t="s">
        <v>77</v>
      </c>
      <c r="AG187" s="1"/>
      <c r="AH187" s="111" t="str">
        <f t="shared" si="20"/>
        <v/>
      </c>
      <c r="AI187" s="13" t="s">
        <v>252</v>
      </c>
      <c r="AJ187" s="113">
        <f t="shared" si="14"/>
        <v>0</v>
      </c>
      <c r="AK187" s="192" t="str">
        <f>ご契約内容!$C$2</f>
        <v>エースサイクル</v>
      </c>
    </row>
    <row r="188" spans="1:37" ht="15" customHeight="1">
      <c r="A188" s="101" t="s">
        <v>492</v>
      </c>
      <c r="B188" s="102" t="s">
        <v>177</v>
      </c>
      <c r="C188" s="103" t="s">
        <v>477</v>
      </c>
      <c r="D188" s="104"/>
      <c r="E188" s="105" t="s">
        <v>491</v>
      </c>
      <c r="F188" s="106"/>
      <c r="G188" s="106"/>
      <c r="H188" s="104"/>
      <c r="I188" s="107">
        <v>52</v>
      </c>
      <c r="J188" s="108">
        <v>320000</v>
      </c>
      <c r="K188" s="109"/>
      <c r="L188" s="110" t="s">
        <v>98</v>
      </c>
      <c r="M188" s="1"/>
      <c r="N188" s="111" t="str">
        <f t="shared" si="15"/>
        <v/>
      </c>
      <c r="O188" s="13" t="s">
        <v>247</v>
      </c>
      <c r="P188" s="110" t="s">
        <v>98</v>
      </c>
      <c r="Q188" s="1"/>
      <c r="R188" s="111" t="str">
        <f t="shared" si="16"/>
        <v/>
      </c>
      <c r="S188" s="13" t="s">
        <v>248</v>
      </c>
      <c r="T188" s="110" t="s">
        <v>98</v>
      </c>
      <c r="U188" s="1"/>
      <c r="V188" s="111" t="str">
        <f t="shared" si="17"/>
        <v/>
      </c>
      <c r="W188" s="13" t="s">
        <v>249</v>
      </c>
      <c r="X188" s="110" t="s">
        <v>98</v>
      </c>
      <c r="Y188" s="1"/>
      <c r="Z188" s="111" t="str">
        <f t="shared" si="18"/>
        <v/>
      </c>
      <c r="AA188" s="13" t="s">
        <v>250</v>
      </c>
      <c r="AB188" s="110" t="s">
        <v>98</v>
      </c>
      <c r="AC188" s="1"/>
      <c r="AD188" s="111" t="str">
        <f t="shared" si="19"/>
        <v/>
      </c>
      <c r="AE188" s="13" t="s">
        <v>251</v>
      </c>
      <c r="AF188" s="110" t="s">
        <v>98</v>
      </c>
      <c r="AG188" s="1"/>
      <c r="AH188" s="111" t="str">
        <f t="shared" si="20"/>
        <v/>
      </c>
      <c r="AI188" s="13" t="s">
        <v>252</v>
      </c>
      <c r="AJ188" s="113">
        <f t="shared" si="14"/>
        <v>0</v>
      </c>
      <c r="AK188" s="192" t="str">
        <f>ご契約内容!$C$2</f>
        <v>エースサイクル</v>
      </c>
    </row>
    <row r="189" spans="1:37" ht="15" customHeight="1">
      <c r="A189" s="101" t="s">
        <v>493</v>
      </c>
      <c r="B189" s="102" t="s">
        <v>177</v>
      </c>
      <c r="C189" s="103" t="s">
        <v>477</v>
      </c>
      <c r="D189" s="104"/>
      <c r="E189" s="105" t="s">
        <v>491</v>
      </c>
      <c r="F189" s="106"/>
      <c r="G189" s="106"/>
      <c r="H189" s="104"/>
      <c r="I189" s="107">
        <v>54</v>
      </c>
      <c r="J189" s="108">
        <v>320000</v>
      </c>
      <c r="K189" s="109"/>
      <c r="L189" s="110" t="s">
        <v>98</v>
      </c>
      <c r="M189" s="1"/>
      <c r="N189" s="111" t="str">
        <f t="shared" si="15"/>
        <v/>
      </c>
      <c r="O189" s="13" t="s">
        <v>247</v>
      </c>
      <c r="P189" s="110" t="s">
        <v>98</v>
      </c>
      <c r="Q189" s="1"/>
      <c r="R189" s="111" t="str">
        <f t="shared" si="16"/>
        <v/>
      </c>
      <c r="S189" s="13" t="s">
        <v>248</v>
      </c>
      <c r="T189" s="110" t="s">
        <v>98</v>
      </c>
      <c r="U189" s="1"/>
      <c r="V189" s="111" t="str">
        <f t="shared" si="17"/>
        <v/>
      </c>
      <c r="W189" s="13" t="s">
        <v>249</v>
      </c>
      <c r="X189" s="110" t="s">
        <v>98</v>
      </c>
      <c r="Y189" s="1"/>
      <c r="Z189" s="111" t="str">
        <f t="shared" si="18"/>
        <v/>
      </c>
      <c r="AA189" s="13" t="s">
        <v>250</v>
      </c>
      <c r="AB189" s="110" t="s">
        <v>77</v>
      </c>
      <c r="AC189" s="1"/>
      <c r="AD189" s="111" t="str">
        <f t="shared" si="19"/>
        <v/>
      </c>
      <c r="AE189" s="13" t="s">
        <v>251</v>
      </c>
      <c r="AF189" s="110" t="s">
        <v>98</v>
      </c>
      <c r="AG189" s="1"/>
      <c r="AH189" s="111" t="str">
        <f t="shared" si="20"/>
        <v/>
      </c>
      <c r="AI189" s="13" t="s">
        <v>252</v>
      </c>
      <c r="AJ189" s="113">
        <f t="shared" si="14"/>
        <v>0</v>
      </c>
      <c r="AK189" s="192" t="str">
        <f>ご契約内容!$C$2</f>
        <v>エースサイクル</v>
      </c>
    </row>
    <row r="190" spans="1:37" ht="15" customHeight="1">
      <c r="A190" s="101" t="s">
        <v>494</v>
      </c>
      <c r="B190" s="102" t="s">
        <v>177</v>
      </c>
      <c r="C190" s="103" t="s">
        <v>477</v>
      </c>
      <c r="D190" s="104"/>
      <c r="E190" s="105" t="s">
        <v>491</v>
      </c>
      <c r="F190" s="106"/>
      <c r="G190" s="106"/>
      <c r="H190" s="104"/>
      <c r="I190" s="107">
        <v>56</v>
      </c>
      <c r="J190" s="108">
        <v>320000</v>
      </c>
      <c r="K190" s="109"/>
      <c r="L190" s="110" t="s">
        <v>77</v>
      </c>
      <c r="M190" s="1"/>
      <c r="N190" s="111" t="str">
        <f t="shared" si="15"/>
        <v/>
      </c>
      <c r="O190" s="13" t="s">
        <v>247</v>
      </c>
      <c r="P190" s="110" t="s">
        <v>77</v>
      </c>
      <c r="Q190" s="1"/>
      <c r="R190" s="111" t="str">
        <f t="shared" si="16"/>
        <v/>
      </c>
      <c r="S190" s="13" t="s">
        <v>248</v>
      </c>
      <c r="T190" s="110" t="s">
        <v>77</v>
      </c>
      <c r="U190" s="1"/>
      <c r="V190" s="111" t="str">
        <f t="shared" si="17"/>
        <v/>
      </c>
      <c r="W190" s="13" t="s">
        <v>249</v>
      </c>
      <c r="X190" s="110" t="s">
        <v>77</v>
      </c>
      <c r="Y190" s="1"/>
      <c r="Z190" s="111" t="str">
        <f t="shared" si="18"/>
        <v/>
      </c>
      <c r="AA190" s="13" t="s">
        <v>250</v>
      </c>
      <c r="AB190" s="110" t="s">
        <v>77</v>
      </c>
      <c r="AC190" s="1"/>
      <c r="AD190" s="111" t="str">
        <f t="shared" si="19"/>
        <v/>
      </c>
      <c r="AE190" s="13" t="s">
        <v>251</v>
      </c>
      <c r="AF190" s="110" t="s">
        <v>77</v>
      </c>
      <c r="AG190" s="1"/>
      <c r="AH190" s="111" t="str">
        <f t="shared" si="20"/>
        <v/>
      </c>
      <c r="AI190" s="13" t="s">
        <v>252</v>
      </c>
      <c r="AJ190" s="113">
        <f t="shared" si="14"/>
        <v>0</v>
      </c>
      <c r="AK190" s="192" t="str">
        <f>ご契約内容!$C$2</f>
        <v>エースサイクル</v>
      </c>
    </row>
    <row r="191" spans="1:37" ht="15" customHeight="1">
      <c r="A191" s="101" t="s">
        <v>495</v>
      </c>
      <c r="B191" s="102" t="s">
        <v>177</v>
      </c>
      <c r="C191" s="103" t="s">
        <v>477</v>
      </c>
      <c r="D191" s="104"/>
      <c r="E191" s="105" t="s">
        <v>491</v>
      </c>
      <c r="F191" s="106"/>
      <c r="G191" s="106"/>
      <c r="H191" s="104"/>
      <c r="I191" s="107">
        <v>58</v>
      </c>
      <c r="J191" s="108">
        <v>320000</v>
      </c>
      <c r="K191" s="109"/>
      <c r="L191" s="110" t="s">
        <v>77</v>
      </c>
      <c r="M191" s="1"/>
      <c r="N191" s="111" t="str">
        <f t="shared" si="15"/>
        <v/>
      </c>
      <c r="O191" s="13" t="s">
        <v>247</v>
      </c>
      <c r="P191" s="110" t="s">
        <v>77</v>
      </c>
      <c r="Q191" s="1"/>
      <c r="R191" s="111" t="str">
        <f t="shared" si="16"/>
        <v/>
      </c>
      <c r="S191" s="13" t="s">
        <v>248</v>
      </c>
      <c r="T191" s="110" t="s">
        <v>77</v>
      </c>
      <c r="U191" s="1"/>
      <c r="V191" s="111" t="str">
        <f t="shared" si="17"/>
        <v/>
      </c>
      <c r="W191" s="13" t="s">
        <v>249</v>
      </c>
      <c r="X191" s="110" t="s">
        <v>77</v>
      </c>
      <c r="Y191" s="1"/>
      <c r="Z191" s="111" t="str">
        <f t="shared" si="18"/>
        <v/>
      </c>
      <c r="AA191" s="13" t="s">
        <v>250</v>
      </c>
      <c r="AB191" s="110" t="s">
        <v>77</v>
      </c>
      <c r="AC191" s="1"/>
      <c r="AD191" s="111" t="str">
        <f t="shared" si="19"/>
        <v/>
      </c>
      <c r="AE191" s="13" t="s">
        <v>251</v>
      </c>
      <c r="AF191" s="110" t="s">
        <v>77</v>
      </c>
      <c r="AG191" s="1"/>
      <c r="AH191" s="111" t="str">
        <f t="shared" si="20"/>
        <v/>
      </c>
      <c r="AI191" s="13" t="s">
        <v>252</v>
      </c>
      <c r="AJ191" s="113">
        <f t="shared" si="14"/>
        <v>0</v>
      </c>
      <c r="AK191" s="192" t="str">
        <f>ご契約内容!$C$2</f>
        <v>エースサイクル</v>
      </c>
    </row>
    <row r="192" spans="1:37" ht="15" customHeight="1">
      <c r="A192" s="101" t="s">
        <v>496</v>
      </c>
      <c r="B192" s="102" t="s">
        <v>177</v>
      </c>
      <c r="C192" s="103" t="s">
        <v>477</v>
      </c>
      <c r="D192" s="104"/>
      <c r="E192" s="105" t="s">
        <v>491</v>
      </c>
      <c r="F192" s="106"/>
      <c r="G192" s="106"/>
      <c r="H192" s="104"/>
      <c r="I192" s="107">
        <v>61</v>
      </c>
      <c r="J192" s="108">
        <v>320000</v>
      </c>
      <c r="K192" s="109"/>
      <c r="L192" s="110" t="s">
        <v>77</v>
      </c>
      <c r="M192" s="1"/>
      <c r="N192" s="111" t="str">
        <f t="shared" si="15"/>
        <v/>
      </c>
      <c r="O192" s="13" t="s">
        <v>247</v>
      </c>
      <c r="P192" s="110" t="s">
        <v>77</v>
      </c>
      <c r="Q192" s="1"/>
      <c r="R192" s="111" t="str">
        <f t="shared" si="16"/>
        <v/>
      </c>
      <c r="S192" s="13" t="s">
        <v>248</v>
      </c>
      <c r="T192" s="110" t="s">
        <v>77</v>
      </c>
      <c r="U192" s="1"/>
      <c r="V192" s="111" t="str">
        <f t="shared" si="17"/>
        <v/>
      </c>
      <c r="W192" s="13" t="s">
        <v>249</v>
      </c>
      <c r="X192" s="110" t="s">
        <v>77</v>
      </c>
      <c r="Y192" s="1"/>
      <c r="Z192" s="111" t="str">
        <f t="shared" si="18"/>
        <v/>
      </c>
      <c r="AA192" s="13" t="s">
        <v>250</v>
      </c>
      <c r="AB192" s="110" t="s">
        <v>77</v>
      </c>
      <c r="AC192" s="1"/>
      <c r="AD192" s="111" t="str">
        <f t="shared" si="19"/>
        <v/>
      </c>
      <c r="AE192" s="13" t="s">
        <v>251</v>
      </c>
      <c r="AF192" s="110" t="s">
        <v>77</v>
      </c>
      <c r="AG192" s="1"/>
      <c r="AH192" s="111" t="str">
        <f t="shared" si="20"/>
        <v/>
      </c>
      <c r="AI192" s="13" t="s">
        <v>252</v>
      </c>
      <c r="AJ192" s="113">
        <f t="shared" si="14"/>
        <v>0</v>
      </c>
      <c r="AK192" s="192" t="str">
        <f>ご契約内容!$C$2</f>
        <v>エースサイクル</v>
      </c>
    </row>
    <row r="193" spans="1:37" ht="15" customHeight="1">
      <c r="A193" s="101" t="s">
        <v>497</v>
      </c>
      <c r="B193" s="102" t="s">
        <v>177</v>
      </c>
      <c r="C193" s="103" t="s">
        <v>498</v>
      </c>
      <c r="D193" s="104"/>
      <c r="E193" s="105" t="s">
        <v>499</v>
      </c>
      <c r="F193" s="106"/>
      <c r="G193" s="106"/>
      <c r="H193" s="104"/>
      <c r="I193" s="107">
        <v>49</v>
      </c>
      <c r="J193" s="108">
        <v>250000</v>
      </c>
      <c r="K193" s="109"/>
      <c r="L193" s="110" t="s">
        <v>98</v>
      </c>
      <c r="M193" s="1"/>
      <c r="N193" s="111" t="str">
        <f t="shared" si="15"/>
        <v/>
      </c>
      <c r="O193" s="13" t="s">
        <v>247</v>
      </c>
      <c r="P193" s="110" t="s">
        <v>98</v>
      </c>
      <c r="Q193" s="1"/>
      <c r="R193" s="111" t="str">
        <f t="shared" si="16"/>
        <v/>
      </c>
      <c r="S193" s="13" t="s">
        <v>248</v>
      </c>
      <c r="T193" s="110" t="s">
        <v>98</v>
      </c>
      <c r="U193" s="1"/>
      <c r="V193" s="111" t="str">
        <f t="shared" si="17"/>
        <v/>
      </c>
      <c r="W193" s="13" t="s">
        <v>249</v>
      </c>
      <c r="X193" s="110" t="s">
        <v>98</v>
      </c>
      <c r="Y193" s="1"/>
      <c r="Z193" s="111" t="str">
        <f t="shared" si="18"/>
        <v/>
      </c>
      <c r="AA193" s="13" t="s">
        <v>250</v>
      </c>
      <c r="AB193" s="110" t="s">
        <v>98</v>
      </c>
      <c r="AC193" s="1"/>
      <c r="AD193" s="111" t="str">
        <f t="shared" si="19"/>
        <v/>
      </c>
      <c r="AE193" s="13" t="s">
        <v>251</v>
      </c>
      <c r="AF193" s="110" t="s">
        <v>98</v>
      </c>
      <c r="AG193" s="1"/>
      <c r="AH193" s="111" t="str">
        <f t="shared" si="20"/>
        <v/>
      </c>
      <c r="AI193" s="13" t="s">
        <v>252</v>
      </c>
      <c r="AJ193" s="113">
        <f t="shared" si="14"/>
        <v>0</v>
      </c>
      <c r="AK193" s="192" t="str">
        <f>ご契約内容!$C$2</f>
        <v>エースサイクル</v>
      </c>
    </row>
    <row r="194" spans="1:37" ht="15" customHeight="1">
      <c r="A194" s="101" t="s">
        <v>500</v>
      </c>
      <c r="B194" s="102" t="s">
        <v>177</v>
      </c>
      <c r="C194" s="103" t="s">
        <v>498</v>
      </c>
      <c r="D194" s="104"/>
      <c r="E194" s="105" t="s">
        <v>499</v>
      </c>
      <c r="F194" s="106"/>
      <c r="G194" s="106"/>
      <c r="H194" s="104"/>
      <c r="I194" s="107">
        <v>52</v>
      </c>
      <c r="J194" s="108">
        <v>250000</v>
      </c>
      <c r="K194" s="109"/>
      <c r="L194" s="110" t="s">
        <v>98</v>
      </c>
      <c r="M194" s="1">
        <v>1</v>
      </c>
      <c r="N194" s="111">
        <f t="shared" si="15"/>
        <v>182500</v>
      </c>
      <c r="O194" s="13" t="s">
        <v>247</v>
      </c>
      <c r="P194" s="110" t="s">
        <v>98</v>
      </c>
      <c r="Q194" s="1"/>
      <c r="R194" s="111" t="str">
        <f t="shared" si="16"/>
        <v/>
      </c>
      <c r="S194" s="13" t="s">
        <v>248</v>
      </c>
      <c r="T194" s="110" t="s">
        <v>98</v>
      </c>
      <c r="U194" s="1"/>
      <c r="V194" s="111" t="str">
        <f t="shared" si="17"/>
        <v/>
      </c>
      <c r="W194" s="13" t="s">
        <v>249</v>
      </c>
      <c r="X194" s="110" t="s">
        <v>98</v>
      </c>
      <c r="Y194" s="1"/>
      <c r="Z194" s="111" t="str">
        <f t="shared" si="18"/>
        <v/>
      </c>
      <c r="AA194" s="13" t="s">
        <v>250</v>
      </c>
      <c r="AB194" s="110" t="s">
        <v>98</v>
      </c>
      <c r="AC194" s="1"/>
      <c r="AD194" s="111" t="str">
        <f t="shared" si="19"/>
        <v/>
      </c>
      <c r="AE194" s="13" t="s">
        <v>251</v>
      </c>
      <c r="AF194" s="110" t="s">
        <v>98</v>
      </c>
      <c r="AG194" s="1"/>
      <c r="AH194" s="111" t="str">
        <f t="shared" si="20"/>
        <v/>
      </c>
      <c r="AI194" s="13" t="s">
        <v>252</v>
      </c>
      <c r="AJ194" s="113">
        <f t="shared" si="14"/>
        <v>1</v>
      </c>
      <c r="AK194" s="192" t="str">
        <f>ご契約内容!$C$2</f>
        <v>エースサイクル</v>
      </c>
    </row>
    <row r="195" spans="1:37" ht="15" customHeight="1">
      <c r="A195" s="101" t="s">
        <v>501</v>
      </c>
      <c r="B195" s="102" t="s">
        <v>177</v>
      </c>
      <c r="C195" s="103" t="s">
        <v>498</v>
      </c>
      <c r="D195" s="104"/>
      <c r="E195" s="105" t="s">
        <v>499</v>
      </c>
      <c r="F195" s="106"/>
      <c r="G195" s="106"/>
      <c r="H195" s="104"/>
      <c r="I195" s="107">
        <v>54</v>
      </c>
      <c r="J195" s="108">
        <v>250000</v>
      </c>
      <c r="K195" s="109"/>
      <c r="L195" s="110" t="s">
        <v>98</v>
      </c>
      <c r="M195" s="1"/>
      <c r="N195" s="111" t="str">
        <f t="shared" si="15"/>
        <v/>
      </c>
      <c r="O195" s="13" t="s">
        <v>247</v>
      </c>
      <c r="P195" s="110" t="s">
        <v>98</v>
      </c>
      <c r="Q195" s="1"/>
      <c r="R195" s="111" t="str">
        <f t="shared" si="16"/>
        <v/>
      </c>
      <c r="S195" s="13" t="s">
        <v>248</v>
      </c>
      <c r="T195" s="110" t="s">
        <v>98</v>
      </c>
      <c r="U195" s="1"/>
      <c r="V195" s="111" t="str">
        <f t="shared" si="17"/>
        <v/>
      </c>
      <c r="W195" s="13" t="s">
        <v>249</v>
      </c>
      <c r="X195" s="110" t="s">
        <v>98</v>
      </c>
      <c r="Y195" s="1"/>
      <c r="Z195" s="111" t="str">
        <f t="shared" si="18"/>
        <v/>
      </c>
      <c r="AA195" s="13" t="s">
        <v>250</v>
      </c>
      <c r="AB195" s="110" t="s">
        <v>98</v>
      </c>
      <c r="AC195" s="1"/>
      <c r="AD195" s="111" t="str">
        <f t="shared" si="19"/>
        <v/>
      </c>
      <c r="AE195" s="13" t="s">
        <v>251</v>
      </c>
      <c r="AF195" s="110" t="s">
        <v>98</v>
      </c>
      <c r="AG195" s="1"/>
      <c r="AH195" s="111" t="str">
        <f t="shared" si="20"/>
        <v/>
      </c>
      <c r="AI195" s="13" t="s">
        <v>252</v>
      </c>
      <c r="AJ195" s="113">
        <f t="shared" si="14"/>
        <v>0</v>
      </c>
      <c r="AK195" s="192" t="str">
        <f>ご契約内容!$C$2</f>
        <v>エースサイクル</v>
      </c>
    </row>
    <row r="196" spans="1:37" ht="15" customHeight="1">
      <c r="A196" s="101" t="s">
        <v>502</v>
      </c>
      <c r="B196" s="102" t="s">
        <v>177</v>
      </c>
      <c r="C196" s="103" t="s">
        <v>498</v>
      </c>
      <c r="D196" s="104"/>
      <c r="E196" s="105" t="s">
        <v>499</v>
      </c>
      <c r="F196" s="106"/>
      <c r="G196" s="106"/>
      <c r="H196" s="104"/>
      <c r="I196" s="107">
        <v>56</v>
      </c>
      <c r="J196" s="108">
        <v>250000</v>
      </c>
      <c r="K196" s="109"/>
      <c r="L196" s="110" t="s">
        <v>98</v>
      </c>
      <c r="M196" s="1"/>
      <c r="N196" s="111" t="str">
        <f t="shared" si="15"/>
        <v/>
      </c>
      <c r="O196" s="13" t="s">
        <v>247</v>
      </c>
      <c r="P196" s="110" t="s">
        <v>98</v>
      </c>
      <c r="Q196" s="1"/>
      <c r="R196" s="111" t="str">
        <f t="shared" si="16"/>
        <v/>
      </c>
      <c r="S196" s="13" t="s">
        <v>248</v>
      </c>
      <c r="T196" s="110" t="s">
        <v>98</v>
      </c>
      <c r="U196" s="1"/>
      <c r="V196" s="111" t="str">
        <f t="shared" si="17"/>
        <v/>
      </c>
      <c r="W196" s="13" t="s">
        <v>249</v>
      </c>
      <c r="X196" s="110" t="s">
        <v>98</v>
      </c>
      <c r="Y196" s="1"/>
      <c r="Z196" s="111" t="str">
        <f t="shared" si="18"/>
        <v/>
      </c>
      <c r="AA196" s="13" t="s">
        <v>250</v>
      </c>
      <c r="AB196" s="110" t="s">
        <v>98</v>
      </c>
      <c r="AC196" s="1"/>
      <c r="AD196" s="111" t="str">
        <f t="shared" si="19"/>
        <v/>
      </c>
      <c r="AE196" s="13" t="s">
        <v>251</v>
      </c>
      <c r="AF196" s="110" t="s">
        <v>98</v>
      </c>
      <c r="AG196" s="1"/>
      <c r="AH196" s="111" t="str">
        <f t="shared" si="20"/>
        <v/>
      </c>
      <c r="AI196" s="13" t="s">
        <v>252</v>
      </c>
      <c r="AJ196" s="113">
        <f t="shared" si="14"/>
        <v>0</v>
      </c>
      <c r="AK196" s="192" t="str">
        <f>ご契約内容!$C$2</f>
        <v>エースサイクル</v>
      </c>
    </row>
    <row r="197" spans="1:37" ht="15" customHeight="1">
      <c r="A197" s="101" t="s">
        <v>503</v>
      </c>
      <c r="B197" s="102" t="s">
        <v>177</v>
      </c>
      <c r="C197" s="103" t="s">
        <v>498</v>
      </c>
      <c r="D197" s="104"/>
      <c r="E197" s="105" t="s">
        <v>499</v>
      </c>
      <c r="F197" s="106"/>
      <c r="G197" s="106"/>
      <c r="H197" s="104"/>
      <c r="I197" s="107">
        <v>58</v>
      </c>
      <c r="J197" s="108">
        <v>250000</v>
      </c>
      <c r="K197" s="109"/>
      <c r="L197" s="110" t="s">
        <v>77</v>
      </c>
      <c r="M197" s="1"/>
      <c r="N197" s="111" t="str">
        <f t="shared" si="15"/>
        <v/>
      </c>
      <c r="O197" s="13" t="s">
        <v>247</v>
      </c>
      <c r="P197" s="110" t="s">
        <v>98</v>
      </c>
      <c r="Q197" s="1"/>
      <c r="R197" s="111" t="str">
        <f t="shared" si="16"/>
        <v/>
      </c>
      <c r="S197" s="13" t="s">
        <v>248</v>
      </c>
      <c r="T197" s="110" t="s">
        <v>98</v>
      </c>
      <c r="U197" s="1"/>
      <c r="V197" s="111" t="str">
        <f t="shared" si="17"/>
        <v/>
      </c>
      <c r="W197" s="13" t="s">
        <v>249</v>
      </c>
      <c r="X197" s="110" t="s">
        <v>77</v>
      </c>
      <c r="Y197" s="1"/>
      <c r="Z197" s="111" t="str">
        <f t="shared" si="18"/>
        <v/>
      </c>
      <c r="AA197" s="13" t="s">
        <v>250</v>
      </c>
      <c r="AB197" s="110" t="s">
        <v>98</v>
      </c>
      <c r="AC197" s="1"/>
      <c r="AD197" s="111" t="str">
        <f t="shared" si="19"/>
        <v/>
      </c>
      <c r="AE197" s="13" t="s">
        <v>251</v>
      </c>
      <c r="AF197" s="110" t="s">
        <v>98</v>
      </c>
      <c r="AG197" s="1"/>
      <c r="AH197" s="111" t="str">
        <f t="shared" si="20"/>
        <v/>
      </c>
      <c r="AI197" s="13" t="s">
        <v>252</v>
      </c>
      <c r="AJ197" s="113">
        <f t="shared" si="14"/>
        <v>0</v>
      </c>
      <c r="AK197" s="192" t="str">
        <f>ご契約内容!$C$2</f>
        <v>エースサイクル</v>
      </c>
    </row>
    <row r="198" spans="1:37" ht="15" customHeight="1">
      <c r="A198" s="101" t="s">
        <v>504</v>
      </c>
      <c r="B198" s="102" t="s">
        <v>177</v>
      </c>
      <c r="C198" s="103" t="s">
        <v>498</v>
      </c>
      <c r="D198" s="104"/>
      <c r="E198" s="105" t="s">
        <v>499</v>
      </c>
      <c r="F198" s="106"/>
      <c r="G198" s="106"/>
      <c r="H198" s="104"/>
      <c r="I198" s="107">
        <v>61</v>
      </c>
      <c r="J198" s="108">
        <v>250000</v>
      </c>
      <c r="K198" s="109"/>
      <c r="L198" s="110" t="s">
        <v>77</v>
      </c>
      <c r="M198" s="1"/>
      <c r="N198" s="111" t="str">
        <f t="shared" si="15"/>
        <v/>
      </c>
      <c r="O198" s="13" t="s">
        <v>247</v>
      </c>
      <c r="P198" s="110" t="s">
        <v>77</v>
      </c>
      <c r="Q198" s="1"/>
      <c r="R198" s="111" t="str">
        <f t="shared" si="16"/>
        <v/>
      </c>
      <c r="S198" s="13" t="s">
        <v>248</v>
      </c>
      <c r="T198" s="110" t="s">
        <v>77</v>
      </c>
      <c r="U198" s="1"/>
      <c r="V198" s="111" t="str">
        <f t="shared" si="17"/>
        <v/>
      </c>
      <c r="W198" s="13" t="s">
        <v>249</v>
      </c>
      <c r="X198" s="110" t="s">
        <v>77</v>
      </c>
      <c r="Y198" s="1"/>
      <c r="Z198" s="111" t="str">
        <f t="shared" si="18"/>
        <v/>
      </c>
      <c r="AA198" s="13" t="s">
        <v>250</v>
      </c>
      <c r="AB198" s="110" t="s">
        <v>77</v>
      </c>
      <c r="AC198" s="1"/>
      <c r="AD198" s="111" t="str">
        <f t="shared" si="19"/>
        <v/>
      </c>
      <c r="AE198" s="13" t="s">
        <v>251</v>
      </c>
      <c r="AF198" s="110" t="s">
        <v>77</v>
      </c>
      <c r="AG198" s="1"/>
      <c r="AH198" s="111" t="str">
        <f t="shared" si="20"/>
        <v/>
      </c>
      <c r="AI198" s="13" t="s">
        <v>252</v>
      </c>
      <c r="AJ198" s="113">
        <f t="shared" si="14"/>
        <v>0</v>
      </c>
      <c r="AK198" s="192" t="str">
        <f>ご契約内容!$C$2</f>
        <v>エースサイクル</v>
      </c>
    </row>
    <row r="199" spans="1:37" ht="15" customHeight="1">
      <c r="A199" s="101" t="s">
        <v>505</v>
      </c>
      <c r="B199" s="102" t="s">
        <v>177</v>
      </c>
      <c r="C199" s="103" t="s">
        <v>498</v>
      </c>
      <c r="D199" s="104"/>
      <c r="E199" s="105" t="s">
        <v>506</v>
      </c>
      <c r="F199" s="106"/>
      <c r="G199" s="106"/>
      <c r="H199" s="104"/>
      <c r="I199" s="107">
        <v>49</v>
      </c>
      <c r="J199" s="108">
        <v>250000</v>
      </c>
      <c r="K199" s="109"/>
      <c r="L199" s="110" t="s">
        <v>98</v>
      </c>
      <c r="M199" s="1"/>
      <c r="N199" s="111" t="str">
        <f t="shared" si="15"/>
        <v/>
      </c>
      <c r="O199" s="13" t="s">
        <v>247</v>
      </c>
      <c r="P199" s="110" t="s">
        <v>98</v>
      </c>
      <c r="Q199" s="1"/>
      <c r="R199" s="111" t="str">
        <f t="shared" si="16"/>
        <v/>
      </c>
      <c r="S199" s="13" t="s">
        <v>248</v>
      </c>
      <c r="T199" s="110" t="s">
        <v>98</v>
      </c>
      <c r="U199" s="1"/>
      <c r="V199" s="111" t="str">
        <f t="shared" si="17"/>
        <v/>
      </c>
      <c r="W199" s="13" t="s">
        <v>249</v>
      </c>
      <c r="X199" s="110" t="s">
        <v>98</v>
      </c>
      <c r="Y199" s="1"/>
      <c r="Z199" s="111" t="str">
        <f t="shared" si="18"/>
        <v/>
      </c>
      <c r="AA199" s="13" t="s">
        <v>250</v>
      </c>
      <c r="AB199" s="110" t="s">
        <v>98</v>
      </c>
      <c r="AC199" s="1"/>
      <c r="AD199" s="111" t="str">
        <f t="shared" si="19"/>
        <v/>
      </c>
      <c r="AE199" s="13" t="s">
        <v>251</v>
      </c>
      <c r="AF199" s="110" t="s">
        <v>98</v>
      </c>
      <c r="AG199" s="1"/>
      <c r="AH199" s="111" t="str">
        <f t="shared" si="20"/>
        <v/>
      </c>
      <c r="AI199" s="13" t="s">
        <v>252</v>
      </c>
      <c r="AJ199" s="113">
        <f t="shared" si="14"/>
        <v>0</v>
      </c>
      <c r="AK199" s="192" t="str">
        <f>ご契約内容!$C$2</f>
        <v>エースサイクル</v>
      </c>
    </row>
    <row r="200" spans="1:37" ht="15" customHeight="1">
      <c r="A200" s="101" t="s">
        <v>507</v>
      </c>
      <c r="B200" s="102" t="s">
        <v>177</v>
      </c>
      <c r="C200" s="103" t="s">
        <v>498</v>
      </c>
      <c r="D200" s="104"/>
      <c r="E200" s="105" t="s">
        <v>506</v>
      </c>
      <c r="F200" s="106"/>
      <c r="G200" s="106"/>
      <c r="H200" s="104"/>
      <c r="I200" s="107">
        <v>52</v>
      </c>
      <c r="J200" s="108">
        <v>250000</v>
      </c>
      <c r="K200" s="109"/>
      <c r="L200" s="110" t="s">
        <v>98</v>
      </c>
      <c r="M200" s="1"/>
      <c r="N200" s="111" t="str">
        <f t="shared" si="15"/>
        <v/>
      </c>
      <c r="O200" s="13" t="s">
        <v>247</v>
      </c>
      <c r="P200" s="110" t="s">
        <v>98</v>
      </c>
      <c r="Q200" s="1"/>
      <c r="R200" s="111" t="str">
        <f t="shared" si="16"/>
        <v/>
      </c>
      <c r="S200" s="13" t="s">
        <v>248</v>
      </c>
      <c r="T200" s="110" t="s">
        <v>98</v>
      </c>
      <c r="U200" s="1"/>
      <c r="V200" s="111" t="str">
        <f t="shared" si="17"/>
        <v/>
      </c>
      <c r="W200" s="13" t="s">
        <v>249</v>
      </c>
      <c r="X200" s="110" t="s">
        <v>98</v>
      </c>
      <c r="Y200" s="1"/>
      <c r="Z200" s="111" t="str">
        <f t="shared" si="18"/>
        <v/>
      </c>
      <c r="AA200" s="13" t="s">
        <v>250</v>
      </c>
      <c r="AB200" s="110" t="s">
        <v>98</v>
      </c>
      <c r="AC200" s="1"/>
      <c r="AD200" s="111" t="str">
        <f t="shared" si="19"/>
        <v/>
      </c>
      <c r="AE200" s="13" t="s">
        <v>251</v>
      </c>
      <c r="AF200" s="110" t="s">
        <v>98</v>
      </c>
      <c r="AG200" s="1"/>
      <c r="AH200" s="111" t="str">
        <f t="shared" si="20"/>
        <v/>
      </c>
      <c r="AI200" s="13" t="s">
        <v>252</v>
      </c>
      <c r="AJ200" s="113">
        <f t="shared" ref="AJ200:AJ223" si="21">SUM(M200,Q200,U200,Y200,AC200,AG200)</f>
        <v>0</v>
      </c>
      <c r="AK200" s="192" t="str">
        <f>ご契約内容!$C$2</f>
        <v>エースサイクル</v>
      </c>
    </row>
    <row r="201" spans="1:37" ht="15" customHeight="1">
      <c r="A201" s="101" t="s">
        <v>508</v>
      </c>
      <c r="B201" s="102" t="s">
        <v>177</v>
      </c>
      <c r="C201" s="103" t="s">
        <v>498</v>
      </c>
      <c r="D201" s="104"/>
      <c r="E201" s="105" t="s">
        <v>506</v>
      </c>
      <c r="F201" s="106"/>
      <c r="G201" s="106"/>
      <c r="H201" s="104"/>
      <c r="I201" s="107">
        <v>54</v>
      </c>
      <c r="J201" s="108">
        <v>250000</v>
      </c>
      <c r="K201" s="109"/>
      <c r="L201" s="110" t="s">
        <v>98</v>
      </c>
      <c r="M201" s="1"/>
      <c r="N201" s="111" t="str">
        <f t="shared" si="15"/>
        <v/>
      </c>
      <c r="O201" s="13" t="s">
        <v>247</v>
      </c>
      <c r="P201" s="110" t="s">
        <v>98</v>
      </c>
      <c r="Q201" s="1"/>
      <c r="R201" s="111" t="str">
        <f t="shared" si="16"/>
        <v/>
      </c>
      <c r="S201" s="13" t="s">
        <v>248</v>
      </c>
      <c r="T201" s="110" t="s">
        <v>98</v>
      </c>
      <c r="U201" s="1"/>
      <c r="V201" s="111" t="str">
        <f t="shared" si="17"/>
        <v/>
      </c>
      <c r="W201" s="13" t="s">
        <v>249</v>
      </c>
      <c r="X201" s="110" t="s">
        <v>98</v>
      </c>
      <c r="Y201" s="1"/>
      <c r="Z201" s="111" t="str">
        <f t="shared" si="18"/>
        <v/>
      </c>
      <c r="AA201" s="13" t="s">
        <v>250</v>
      </c>
      <c r="AB201" s="110" t="s">
        <v>98</v>
      </c>
      <c r="AC201" s="1"/>
      <c r="AD201" s="111" t="str">
        <f t="shared" si="19"/>
        <v/>
      </c>
      <c r="AE201" s="13" t="s">
        <v>251</v>
      </c>
      <c r="AF201" s="110" t="s">
        <v>98</v>
      </c>
      <c r="AG201" s="1"/>
      <c r="AH201" s="111" t="str">
        <f t="shared" si="20"/>
        <v/>
      </c>
      <c r="AI201" s="13" t="s">
        <v>252</v>
      </c>
      <c r="AJ201" s="113">
        <f t="shared" si="21"/>
        <v>0</v>
      </c>
      <c r="AK201" s="192" t="str">
        <f>ご契約内容!$C$2</f>
        <v>エースサイクル</v>
      </c>
    </row>
    <row r="202" spans="1:37" ht="15" customHeight="1">
      <c r="A202" s="101" t="s">
        <v>509</v>
      </c>
      <c r="B202" s="102" t="s">
        <v>177</v>
      </c>
      <c r="C202" s="103" t="s">
        <v>498</v>
      </c>
      <c r="D202" s="104"/>
      <c r="E202" s="105" t="s">
        <v>506</v>
      </c>
      <c r="F202" s="106"/>
      <c r="G202" s="106"/>
      <c r="H202" s="104"/>
      <c r="I202" s="107">
        <v>56</v>
      </c>
      <c r="J202" s="108">
        <v>250000</v>
      </c>
      <c r="K202" s="109"/>
      <c r="L202" s="110" t="s">
        <v>98</v>
      </c>
      <c r="M202" s="1"/>
      <c r="N202" s="111" t="str">
        <f t="shared" si="15"/>
        <v/>
      </c>
      <c r="O202" s="13" t="s">
        <v>247</v>
      </c>
      <c r="P202" s="110" t="s">
        <v>98</v>
      </c>
      <c r="Q202" s="1"/>
      <c r="R202" s="111" t="str">
        <f t="shared" si="16"/>
        <v/>
      </c>
      <c r="S202" s="13" t="s">
        <v>248</v>
      </c>
      <c r="T202" s="110" t="s">
        <v>98</v>
      </c>
      <c r="U202" s="1"/>
      <c r="V202" s="111" t="str">
        <f t="shared" si="17"/>
        <v/>
      </c>
      <c r="W202" s="13" t="s">
        <v>249</v>
      </c>
      <c r="X202" s="110" t="s">
        <v>98</v>
      </c>
      <c r="Y202" s="1"/>
      <c r="Z202" s="111" t="str">
        <f t="shared" si="18"/>
        <v/>
      </c>
      <c r="AA202" s="13" t="s">
        <v>250</v>
      </c>
      <c r="AB202" s="110" t="s">
        <v>98</v>
      </c>
      <c r="AC202" s="1"/>
      <c r="AD202" s="111" t="str">
        <f t="shared" si="19"/>
        <v/>
      </c>
      <c r="AE202" s="13" t="s">
        <v>251</v>
      </c>
      <c r="AF202" s="110" t="s">
        <v>98</v>
      </c>
      <c r="AG202" s="1"/>
      <c r="AH202" s="111" t="str">
        <f t="shared" si="20"/>
        <v/>
      </c>
      <c r="AI202" s="13" t="s">
        <v>252</v>
      </c>
      <c r="AJ202" s="113">
        <f t="shared" si="21"/>
        <v>0</v>
      </c>
      <c r="AK202" s="192" t="str">
        <f>ご契約内容!$C$2</f>
        <v>エースサイクル</v>
      </c>
    </row>
    <row r="203" spans="1:37" ht="15" customHeight="1">
      <c r="A203" s="101" t="s">
        <v>510</v>
      </c>
      <c r="B203" s="102" t="s">
        <v>177</v>
      </c>
      <c r="C203" s="103" t="s">
        <v>498</v>
      </c>
      <c r="D203" s="104"/>
      <c r="E203" s="105" t="s">
        <v>506</v>
      </c>
      <c r="F203" s="106"/>
      <c r="G203" s="106"/>
      <c r="H203" s="104"/>
      <c r="I203" s="107">
        <v>58</v>
      </c>
      <c r="J203" s="108">
        <v>250000</v>
      </c>
      <c r="K203" s="109"/>
      <c r="L203" s="110" t="s">
        <v>98</v>
      </c>
      <c r="M203" s="1"/>
      <c r="N203" s="111" t="str">
        <f t="shared" ref="N203:N223" si="22">IF(M203="","",$J203*$A$4*M203)</f>
        <v/>
      </c>
      <c r="O203" s="13" t="s">
        <v>247</v>
      </c>
      <c r="P203" s="110" t="s">
        <v>98</v>
      </c>
      <c r="Q203" s="1"/>
      <c r="R203" s="111" t="str">
        <f t="shared" ref="R203:R223" si="23">IF(Q203="","",$J203*$A$4*Q203)</f>
        <v/>
      </c>
      <c r="S203" s="13" t="s">
        <v>248</v>
      </c>
      <c r="T203" s="110" t="s">
        <v>98</v>
      </c>
      <c r="U203" s="1"/>
      <c r="V203" s="111" t="str">
        <f t="shared" ref="V203:V223" si="24">IF(U203="","",$J203*$A$4*U203)</f>
        <v/>
      </c>
      <c r="W203" s="13" t="s">
        <v>249</v>
      </c>
      <c r="X203" s="110" t="s">
        <v>98</v>
      </c>
      <c r="Y203" s="1"/>
      <c r="Z203" s="111" t="str">
        <f t="shared" ref="Z203:Z223" si="25">IF(Y203="","",$J203*$A$4*Y203)</f>
        <v/>
      </c>
      <c r="AA203" s="13" t="s">
        <v>250</v>
      </c>
      <c r="AB203" s="110" t="s">
        <v>98</v>
      </c>
      <c r="AC203" s="1"/>
      <c r="AD203" s="111" t="str">
        <f t="shared" ref="AD203:AD223" si="26">IF(AC203="","",$J203*$A$4*AC203)</f>
        <v/>
      </c>
      <c r="AE203" s="13" t="s">
        <v>251</v>
      </c>
      <c r="AF203" s="110" t="s">
        <v>98</v>
      </c>
      <c r="AG203" s="1"/>
      <c r="AH203" s="111" t="str">
        <f t="shared" ref="AH203:AH223" si="27">IF(AG203="","",$J203*$A$4*AG203)</f>
        <v/>
      </c>
      <c r="AI203" s="13" t="s">
        <v>252</v>
      </c>
      <c r="AJ203" s="113">
        <f t="shared" si="21"/>
        <v>0</v>
      </c>
      <c r="AK203" s="192" t="str">
        <f>ご契約内容!$C$2</f>
        <v>エースサイクル</v>
      </c>
    </row>
    <row r="204" spans="1:37" ht="15" customHeight="1">
      <c r="A204" s="101" t="s">
        <v>511</v>
      </c>
      <c r="B204" s="102" t="s">
        <v>177</v>
      </c>
      <c r="C204" s="103" t="s">
        <v>498</v>
      </c>
      <c r="D204" s="104"/>
      <c r="E204" s="105" t="s">
        <v>506</v>
      </c>
      <c r="F204" s="106"/>
      <c r="G204" s="106"/>
      <c r="H204" s="104"/>
      <c r="I204" s="107">
        <v>61</v>
      </c>
      <c r="J204" s="108">
        <v>250000</v>
      </c>
      <c r="K204" s="109"/>
      <c r="L204" s="110" t="s">
        <v>77</v>
      </c>
      <c r="M204" s="1"/>
      <c r="N204" s="111" t="str">
        <f t="shared" si="22"/>
        <v/>
      </c>
      <c r="O204" s="13" t="s">
        <v>247</v>
      </c>
      <c r="P204" s="110" t="s">
        <v>77</v>
      </c>
      <c r="Q204" s="1"/>
      <c r="R204" s="111" t="str">
        <f t="shared" si="23"/>
        <v/>
      </c>
      <c r="S204" s="13" t="s">
        <v>248</v>
      </c>
      <c r="T204" s="110" t="s">
        <v>77</v>
      </c>
      <c r="U204" s="1"/>
      <c r="V204" s="111" t="str">
        <f t="shared" si="24"/>
        <v/>
      </c>
      <c r="W204" s="13" t="s">
        <v>249</v>
      </c>
      <c r="X204" s="110" t="s">
        <v>77</v>
      </c>
      <c r="Y204" s="1"/>
      <c r="Z204" s="111" t="str">
        <f t="shared" si="25"/>
        <v/>
      </c>
      <c r="AA204" s="13" t="s">
        <v>250</v>
      </c>
      <c r="AB204" s="110" t="s">
        <v>77</v>
      </c>
      <c r="AC204" s="1"/>
      <c r="AD204" s="111" t="str">
        <f t="shared" si="26"/>
        <v/>
      </c>
      <c r="AE204" s="13" t="s">
        <v>251</v>
      </c>
      <c r="AF204" s="110" t="s">
        <v>77</v>
      </c>
      <c r="AG204" s="1"/>
      <c r="AH204" s="111" t="str">
        <f t="shared" si="27"/>
        <v/>
      </c>
      <c r="AI204" s="13" t="s">
        <v>252</v>
      </c>
      <c r="AJ204" s="113">
        <f t="shared" si="21"/>
        <v>0</v>
      </c>
      <c r="AK204" s="192" t="str">
        <f>ご契約内容!$C$2</f>
        <v>エースサイクル</v>
      </c>
    </row>
    <row r="205" spans="1:37" ht="15" customHeight="1">
      <c r="A205" s="101" t="s">
        <v>512</v>
      </c>
      <c r="B205" s="102" t="s">
        <v>194</v>
      </c>
      <c r="C205" s="103" t="s">
        <v>450</v>
      </c>
      <c r="D205" s="104"/>
      <c r="E205" s="105" t="s">
        <v>513</v>
      </c>
      <c r="F205" s="106"/>
      <c r="G205" s="106"/>
      <c r="H205" s="104"/>
      <c r="I205" s="107">
        <v>44</v>
      </c>
      <c r="J205" s="108">
        <v>500000</v>
      </c>
      <c r="K205" s="109"/>
      <c r="L205" s="110" t="s">
        <v>77</v>
      </c>
      <c r="M205" s="1"/>
      <c r="N205" s="111" t="str">
        <f t="shared" si="22"/>
        <v/>
      </c>
      <c r="O205" s="13" t="s">
        <v>247</v>
      </c>
      <c r="P205" s="110" t="s">
        <v>77</v>
      </c>
      <c r="Q205" s="1"/>
      <c r="R205" s="111" t="str">
        <f t="shared" si="23"/>
        <v/>
      </c>
      <c r="S205" s="13" t="s">
        <v>248</v>
      </c>
      <c r="T205" s="110" t="s">
        <v>77</v>
      </c>
      <c r="U205" s="1"/>
      <c r="V205" s="111" t="str">
        <f t="shared" si="24"/>
        <v/>
      </c>
      <c r="W205" s="13" t="s">
        <v>249</v>
      </c>
      <c r="X205" s="110" t="s">
        <v>77</v>
      </c>
      <c r="Y205" s="1"/>
      <c r="Z205" s="111" t="str">
        <f t="shared" si="25"/>
        <v/>
      </c>
      <c r="AA205" s="13" t="s">
        <v>250</v>
      </c>
      <c r="AB205" s="110" t="s">
        <v>77</v>
      </c>
      <c r="AC205" s="1"/>
      <c r="AD205" s="111" t="str">
        <f t="shared" si="26"/>
        <v/>
      </c>
      <c r="AE205" s="13" t="s">
        <v>251</v>
      </c>
      <c r="AF205" s="110" t="s">
        <v>77</v>
      </c>
      <c r="AG205" s="1"/>
      <c r="AH205" s="111" t="str">
        <f t="shared" si="27"/>
        <v/>
      </c>
      <c r="AI205" s="13" t="s">
        <v>252</v>
      </c>
      <c r="AJ205" s="113">
        <f t="shared" si="21"/>
        <v>0</v>
      </c>
      <c r="AK205" s="192" t="str">
        <f>ご契約内容!$C$2</f>
        <v>エースサイクル</v>
      </c>
    </row>
    <row r="206" spans="1:37" ht="15" customHeight="1">
      <c r="A206" s="101" t="s">
        <v>514</v>
      </c>
      <c r="B206" s="102" t="s">
        <v>194</v>
      </c>
      <c r="C206" s="103" t="s">
        <v>450</v>
      </c>
      <c r="D206" s="104"/>
      <c r="E206" s="105" t="s">
        <v>513</v>
      </c>
      <c r="F206" s="106"/>
      <c r="G206" s="106"/>
      <c r="H206" s="104"/>
      <c r="I206" s="107">
        <v>49</v>
      </c>
      <c r="J206" s="108">
        <v>500000</v>
      </c>
      <c r="K206" s="109"/>
      <c r="L206" s="110" t="s">
        <v>77</v>
      </c>
      <c r="M206" s="1"/>
      <c r="N206" s="111" t="str">
        <f t="shared" si="22"/>
        <v/>
      </c>
      <c r="O206" s="13" t="s">
        <v>247</v>
      </c>
      <c r="P206" s="110" t="s">
        <v>77</v>
      </c>
      <c r="Q206" s="1"/>
      <c r="R206" s="111" t="str">
        <f t="shared" si="23"/>
        <v/>
      </c>
      <c r="S206" s="13" t="s">
        <v>248</v>
      </c>
      <c r="T206" s="110" t="s">
        <v>77</v>
      </c>
      <c r="U206" s="1"/>
      <c r="V206" s="111" t="str">
        <f t="shared" si="24"/>
        <v/>
      </c>
      <c r="W206" s="13" t="s">
        <v>249</v>
      </c>
      <c r="X206" s="110" t="s">
        <v>77</v>
      </c>
      <c r="Y206" s="1"/>
      <c r="Z206" s="111" t="str">
        <f t="shared" si="25"/>
        <v/>
      </c>
      <c r="AA206" s="13" t="s">
        <v>250</v>
      </c>
      <c r="AB206" s="110" t="s">
        <v>77</v>
      </c>
      <c r="AC206" s="1"/>
      <c r="AD206" s="111" t="str">
        <f t="shared" si="26"/>
        <v/>
      </c>
      <c r="AE206" s="13" t="s">
        <v>251</v>
      </c>
      <c r="AF206" s="110" t="s">
        <v>77</v>
      </c>
      <c r="AG206" s="1"/>
      <c r="AH206" s="111" t="str">
        <f t="shared" si="27"/>
        <v/>
      </c>
      <c r="AI206" s="13" t="s">
        <v>252</v>
      </c>
      <c r="AJ206" s="113">
        <f t="shared" si="21"/>
        <v>0</v>
      </c>
      <c r="AK206" s="192" t="str">
        <f>ご契約内容!$C$2</f>
        <v>エースサイクル</v>
      </c>
    </row>
    <row r="207" spans="1:37" ht="15" customHeight="1">
      <c r="A207" s="101" t="s">
        <v>515</v>
      </c>
      <c r="B207" s="102" t="s">
        <v>194</v>
      </c>
      <c r="C207" s="103" t="s">
        <v>450</v>
      </c>
      <c r="D207" s="104"/>
      <c r="E207" s="105" t="s">
        <v>513</v>
      </c>
      <c r="F207" s="106"/>
      <c r="G207" s="106"/>
      <c r="H207" s="104"/>
      <c r="I207" s="107">
        <v>52</v>
      </c>
      <c r="J207" s="108">
        <v>500000</v>
      </c>
      <c r="K207" s="109"/>
      <c r="L207" s="110" t="s">
        <v>77</v>
      </c>
      <c r="M207" s="1"/>
      <c r="N207" s="111" t="str">
        <f t="shared" si="22"/>
        <v/>
      </c>
      <c r="O207" s="13" t="s">
        <v>247</v>
      </c>
      <c r="P207" s="110" t="s">
        <v>77</v>
      </c>
      <c r="Q207" s="1"/>
      <c r="R207" s="111" t="str">
        <f t="shared" si="23"/>
        <v/>
      </c>
      <c r="S207" s="13" t="s">
        <v>248</v>
      </c>
      <c r="T207" s="110" t="s">
        <v>77</v>
      </c>
      <c r="U207" s="1"/>
      <c r="V207" s="111" t="str">
        <f t="shared" si="24"/>
        <v/>
      </c>
      <c r="W207" s="13" t="s">
        <v>249</v>
      </c>
      <c r="X207" s="110" t="s">
        <v>77</v>
      </c>
      <c r="Y207" s="1"/>
      <c r="Z207" s="111" t="str">
        <f t="shared" si="25"/>
        <v/>
      </c>
      <c r="AA207" s="13" t="s">
        <v>250</v>
      </c>
      <c r="AB207" s="110" t="s">
        <v>77</v>
      </c>
      <c r="AC207" s="1"/>
      <c r="AD207" s="111" t="str">
        <f t="shared" si="26"/>
        <v/>
      </c>
      <c r="AE207" s="13" t="s">
        <v>251</v>
      </c>
      <c r="AF207" s="110" t="s">
        <v>77</v>
      </c>
      <c r="AG207" s="1"/>
      <c r="AH207" s="111" t="str">
        <f t="shared" si="27"/>
        <v/>
      </c>
      <c r="AI207" s="13" t="s">
        <v>252</v>
      </c>
      <c r="AJ207" s="113">
        <f t="shared" si="21"/>
        <v>0</v>
      </c>
      <c r="AK207" s="192" t="str">
        <f>ご契約内容!$C$2</f>
        <v>エースサイクル</v>
      </c>
    </row>
    <row r="208" spans="1:37" ht="15" customHeight="1">
      <c r="A208" s="101" t="s">
        <v>516</v>
      </c>
      <c r="B208" s="102" t="s">
        <v>194</v>
      </c>
      <c r="C208" s="103" t="s">
        <v>477</v>
      </c>
      <c r="D208" s="104"/>
      <c r="E208" s="105" t="s">
        <v>517</v>
      </c>
      <c r="F208" s="106"/>
      <c r="G208" s="106"/>
      <c r="H208" s="104"/>
      <c r="I208" s="107">
        <v>44</v>
      </c>
      <c r="J208" s="108">
        <v>320000</v>
      </c>
      <c r="K208" s="109"/>
      <c r="L208" s="110" t="s">
        <v>77</v>
      </c>
      <c r="M208" s="1"/>
      <c r="N208" s="111" t="str">
        <f t="shared" si="22"/>
        <v/>
      </c>
      <c r="O208" s="13" t="s">
        <v>247</v>
      </c>
      <c r="P208" s="110" t="s">
        <v>77</v>
      </c>
      <c r="Q208" s="1"/>
      <c r="R208" s="111" t="str">
        <f t="shared" si="23"/>
        <v/>
      </c>
      <c r="S208" s="13" t="s">
        <v>248</v>
      </c>
      <c r="T208" s="110" t="s">
        <v>77</v>
      </c>
      <c r="U208" s="1"/>
      <c r="V208" s="111" t="str">
        <f t="shared" si="24"/>
        <v/>
      </c>
      <c r="W208" s="13" t="s">
        <v>249</v>
      </c>
      <c r="X208" s="110" t="s">
        <v>77</v>
      </c>
      <c r="Y208" s="1"/>
      <c r="Z208" s="111" t="str">
        <f t="shared" si="25"/>
        <v/>
      </c>
      <c r="AA208" s="13" t="s">
        <v>250</v>
      </c>
      <c r="AB208" s="110" t="s">
        <v>77</v>
      </c>
      <c r="AC208" s="1"/>
      <c r="AD208" s="111" t="str">
        <f t="shared" si="26"/>
        <v/>
      </c>
      <c r="AE208" s="13" t="s">
        <v>251</v>
      </c>
      <c r="AF208" s="110" t="s">
        <v>77</v>
      </c>
      <c r="AG208" s="1"/>
      <c r="AH208" s="111" t="str">
        <f t="shared" si="27"/>
        <v/>
      </c>
      <c r="AI208" s="13" t="s">
        <v>252</v>
      </c>
      <c r="AJ208" s="113">
        <f t="shared" si="21"/>
        <v>0</v>
      </c>
      <c r="AK208" s="192" t="str">
        <f>ご契約内容!$C$2</f>
        <v>エースサイクル</v>
      </c>
    </row>
    <row r="209" spans="1:37" ht="15" customHeight="1">
      <c r="A209" s="101" t="s">
        <v>518</v>
      </c>
      <c r="B209" s="102" t="s">
        <v>194</v>
      </c>
      <c r="C209" s="103" t="s">
        <v>477</v>
      </c>
      <c r="D209" s="104"/>
      <c r="E209" s="105" t="s">
        <v>517</v>
      </c>
      <c r="F209" s="106"/>
      <c r="G209" s="106"/>
      <c r="H209" s="104"/>
      <c r="I209" s="107">
        <v>49</v>
      </c>
      <c r="J209" s="108">
        <v>320000</v>
      </c>
      <c r="K209" s="109"/>
      <c r="L209" s="110" t="s">
        <v>77</v>
      </c>
      <c r="M209" s="1"/>
      <c r="N209" s="111" t="str">
        <f t="shared" si="22"/>
        <v/>
      </c>
      <c r="O209" s="13" t="s">
        <v>247</v>
      </c>
      <c r="P209" s="110" t="s">
        <v>77</v>
      </c>
      <c r="Q209" s="1"/>
      <c r="R209" s="111" t="str">
        <f t="shared" si="23"/>
        <v/>
      </c>
      <c r="S209" s="13" t="s">
        <v>248</v>
      </c>
      <c r="T209" s="110" t="s">
        <v>77</v>
      </c>
      <c r="U209" s="1"/>
      <c r="V209" s="111" t="str">
        <f t="shared" si="24"/>
        <v/>
      </c>
      <c r="W209" s="13" t="s">
        <v>249</v>
      </c>
      <c r="X209" s="110" t="s">
        <v>77</v>
      </c>
      <c r="Y209" s="1"/>
      <c r="Z209" s="111" t="str">
        <f t="shared" si="25"/>
        <v/>
      </c>
      <c r="AA209" s="13" t="s">
        <v>250</v>
      </c>
      <c r="AB209" s="110" t="s">
        <v>77</v>
      </c>
      <c r="AC209" s="1"/>
      <c r="AD209" s="111" t="str">
        <f t="shared" si="26"/>
        <v/>
      </c>
      <c r="AE209" s="13" t="s">
        <v>251</v>
      </c>
      <c r="AF209" s="110" t="s">
        <v>77</v>
      </c>
      <c r="AG209" s="1"/>
      <c r="AH209" s="111" t="str">
        <f t="shared" si="27"/>
        <v/>
      </c>
      <c r="AI209" s="13" t="s">
        <v>252</v>
      </c>
      <c r="AJ209" s="113">
        <f t="shared" si="21"/>
        <v>0</v>
      </c>
      <c r="AK209" s="192" t="str">
        <f>ご契約内容!$C$2</f>
        <v>エースサイクル</v>
      </c>
    </row>
    <row r="210" spans="1:37" ht="15" customHeight="1">
      <c r="A210" s="101" t="s">
        <v>519</v>
      </c>
      <c r="B210" s="102" t="s">
        <v>194</v>
      </c>
      <c r="C210" s="103" t="s">
        <v>477</v>
      </c>
      <c r="D210" s="104"/>
      <c r="E210" s="105" t="s">
        <v>517</v>
      </c>
      <c r="F210" s="106"/>
      <c r="G210" s="106"/>
      <c r="H210" s="104"/>
      <c r="I210" s="107">
        <v>52</v>
      </c>
      <c r="J210" s="108">
        <v>320000</v>
      </c>
      <c r="K210" s="109"/>
      <c r="L210" s="110" t="s">
        <v>77</v>
      </c>
      <c r="M210" s="1"/>
      <c r="N210" s="111" t="str">
        <f t="shared" si="22"/>
        <v/>
      </c>
      <c r="O210" s="13" t="s">
        <v>247</v>
      </c>
      <c r="P210" s="110" t="s">
        <v>77</v>
      </c>
      <c r="Q210" s="1"/>
      <c r="R210" s="111" t="str">
        <f t="shared" si="23"/>
        <v/>
      </c>
      <c r="S210" s="13" t="s">
        <v>248</v>
      </c>
      <c r="T210" s="110" t="s">
        <v>77</v>
      </c>
      <c r="U210" s="1"/>
      <c r="V210" s="111" t="str">
        <f t="shared" si="24"/>
        <v/>
      </c>
      <c r="W210" s="13" t="s">
        <v>249</v>
      </c>
      <c r="X210" s="110" t="s">
        <v>77</v>
      </c>
      <c r="Y210" s="1"/>
      <c r="Z210" s="111" t="str">
        <f t="shared" si="25"/>
        <v/>
      </c>
      <c r="AA210" s="13" t="s">
        <v>250</v>
      </c>
      <c r="AB210" s="110" t="s">
        <v>77</v>
      </c>
      <c r="AC210" s="1"/>
      <c r="AD210" s="111" t="str">
        <f t="shared" si="26"/>
        <v/>
      </c>
      <c r="AE210" s="13" t="s">
        <v>251</v>
      </c>
      <c r="AF210" s="110" t="s">
        <v>77</v>
      </c>
      <c r="AG210" s="1"/>
      <c r="AH210" s="111" t="str">
        <f t="shared" si="27"/>
        <v/>
      </c>
      <c r="AI210" s="13" t="s">
        <v>252</v>
      </c>
      <c r="AJ210" s="113">
        <f t="shared" si="21"/>
        <v>0</v>
      </c>
      <c r="AK210" s="192" t="str">
        <f>ご契約内容!$C$2</f>
        <v>エースサイクル</v>
      </c>
    </row>
    <row r="211" spans="1:37" ht="15" customHeight="1">
      <c r="A211" s="101" t="s">
        <v>520</v>
      </c>
      <c r="B211" s="102" t="s">
        <v>194</v>
      </c>
      <c r="C211" s="103" t="s">
        <v>477</v>
      </c>
      <c r="D211" s="104"/>
      <c r="E211" s="105" t="s">
        <v>521</v>
      </c>
      <c r="F211" s="106"/>
      <c r="G211" s="106"/>
      <c r="H211" s="104"/>
      <c r="I211" s="107">
        <v>44</v>
      </c>
      <c r="J211" s="108">
        <v>320000</v>
      </c>
      <c r="K211" s="109"/>
      <c r="L211" s="110" t="s">
        <v>77</v>
      </c>
      <c r="M211" s="1"/>
      <c r="N211" s="111" t="str">
        <f t="shared" si="22"/>
        <v/>
      </c>
      <c r="O211" s="13" t="s">
        <v>247</v>
      </c>
      <c r="P211" s="110" t="s">
        <v>77</v>
      </c>
      <c r="Q211" s="1"/>
      <c r="R211" s="111" t="str">
        <f t="shared" si="23"/>
        <v/>
      </c>
      <c r="S211" s="13" t="s">
        <v>248</v>
      </c>
      <c r="T211" s="110" t="s">
        <v>77</v>
      </c>
      <c r="U211" s="1"/>
      <c r="V211" s="111" t="str">
        <f t="shared" si="24"/>
        <v/>
      </c>
      <c r="W211" s="13" t="s">
        <v>249</v>
      </c>
      <c r="X211" s="110" t="s">
        <v>77</v>
      </c>
      <c r="Y211" s="1"/>
      <c r="Z211" s="111" t="str">
        <f t="shared" si="25"/>
        <v/>
      </c>
      <c r="AA211" s="13" t="s">
        <v>250</v>
      </c>
      <c r="AB211" s="110" t="s">
        <v>77</v>
      </c>
      <c r="AC211" s="1"/>
      <c r="AD211" s="111" t="str">
        <f t="shared" si="26"/>
        <v/>
      </c>
      <c r="AE211" s="13" t="s">
        <v>251</v>
      </c>
      <c r="AF211" s="110" t="s">
        <v>77</v>
      </c>
      <c r="AG211" s="1"/>
      <c r="AH211" s="111" t="str">
        <f t="shared" si="27"/>
        <v/>
      </c>
      <c r="AI211" s="13" t="s">
        <v>252</v>
      </c>
      <c r="AJ211" s="113">
        <f t="shared" si="21"/>
        <v>0</v>
      </c>
      <c r="AK211" s="192" t="str">
        <f>ご契約内容!$C$2</f>
        <v>エースサイクル</v>
      </c>
    </row>
    <row r="212" spans="1:37" ht="15" customHeight="1">
      <c r="A212" s="101" t="s">
        <v>522</v>
      </c>
      <c r="B212" s="102" t="s">
        <v>194</v>
      </c>
      <c r="C212" s="103" t="s">
        <v>477</v>
      </c>
      <c r="D212" s="104"/>
      <c r="E212" s="105" t="s">
        <v>521</v>
      </c>
      <c r="F212" s="106"/>
      <c r="G212" s="106"/>
      <c r="H212" s="104"/>
      <c r="I212" s="107">
        <v>49</v>
      </c>
      <c r="J212" s="108">
        <v>320000</v>
      </c>
      <c r="K212" s="109"/>
      <c r="L212" s="110" t="s">
        <v>77</v>
      </c>
      <c r="M212" s="1"/>
      <c r="N212" s="111" t="str">
        <f t="shared" si="22"/>
        <v/>
      </c>
      <c r="O212" s="13" t="s">
        <v>247</v>
      </c>
      <c r="P212" s="110" t="s">
        <v>77</v>
      </c>
      <c r="Q212" s="1"/>
      <c r="R212" s="111" t="str">
        <f t="shared" si="23"/>
        <v/>
      </c>
      <c r="S212" s="13" t="s">
        <v>248</v>
      </c>
      <c r="T212" s="110" t="s">
        <v>77</v>
      </c>
      <c r="U212" s="1"/>
      <c r="V212" s="111" t="str">
        <f t="shared" si="24"/>
        <v/>
      </c>
      <c r="W212" s="13" t="s">
        <v>249</v>
      </c>
      <c r="X212" s="110" t="s">
        <v>77</v>
      </c>
      <c r="Y212" s="1"/>
      <c r="Z212" s="111" t="str">
        <f t="shared" si="25"/>
        <v/>
      </c>
      <c r="AA212" s="13" t="s">
        <v>250</v>
      </c>
      <c r="AB212" s="110" t="s">
        <v>77</v>
      </c>
      <c r="AC212" s="1"/>
      <c r="AD212" s="111" t="str">
        <f t="shared" si="26"/>
        <v/>
      </c>
      <c r="AE212" s="13" t="s">
        <v>251</v>
      </c>
      <c r="AF212" s="110" t="s">
        <v>77</v>
      </c>
      <c r="AG212" s="1"/>
      <c r="AH212" s="111" t="str">
        <f t="shared" si="27"/>
        <v/>
      </c>
      <c r="AI212" s="13" t="s">
        <v>252</v>
      </c>
      <c r="AJ212" s="113">
        <f t="shared" si="21"/>
        <v>0</v>
      </c>
      <c r="AK212" s="192" t="str">
        <f>ご契約内容!$C$2</f>
        <v>エースサイクル</v>
      </c>
    </row>
    <row r="213" spans="1:37" ht="15" customHeight="1">
      <c r="A213" s="101" t="s">
        <v>523</v>
      </c>
      <c r="B213" s="102" t="s">
        <v>194</v>
      </c>
      <c r="C213" s="103" t="s">
        <v>477</v>
      </c>
      <c r="D213" s="104"/>
      <c r="E213" s="105" t="s">
        <v>521</v>
      </c>
      <c r="F213" s="106"/>
      <c r="G213" s="106"/>
      <c r="H213" s="104"/>
      <c r="I213" s="107">
        <v>52</v>
      </c>
      <c r="J213" s="108">
        <v>320000</v>
      </c>
      <c r="K213" s="109"/>
      <c r="L213" s="110" t="s">
        <v>77</v>
      </c>
      <c r="M213" s="1"/>
      <c r="N213" s="111" t="str">
        <f t="shared" si="22"/>
        <v/>
      </c>
      <c r="O213" s="13" t="s">
        <v>247</v>
      </c>
      <c r="P213" s="110" t="s">
        <v>77</v>
      </c>
      <c r="Q213" s="1"/>
      <c r="R213" s="111" t="str">
        <f t="shared" si="23"/>
        <v/>
      </c>
      <c r="S213" s="13" t="s">
        <v>248</v>
      </c>
      <c r="T213" s="110" t="s">
        <v>77</v>
      </c>
      <c r="U213" s="1"/>
      <c r="V213" s="111" t="str">
        <f t="shared" si="24"/>
        <v/>
      </c>
      <c r="W213" s="13" t="s">
        <v>249</v>
      </c>
      <c r="X213" s="110" t="s">
        <v>77</v>
      </c>
      <c r="Y213" s="1"/>
      <c r="Z213" s="111" t="str">
        <f t="shared" si="25"/>
        <v/>
      </c>
      <c r="AA213" s="13" t="s">
        <v>250</v>
      </c>
      <c r="AB213" s="110" t="s">
        <v>77</v>
      </c>
      <c r="AC213" s="1"/>
      <c r="AD213" s="111" t="str">
        <f t="shared" si="26"/>
        <v/>
      </c>
      <c r="AE213" s="13" t="s">
        <v>251</v>
      </c>
      <c r="AF213" s="110" t="s">
        <v>77</v>
      </c>
      <c r="AG213" s="1"/>
      <c r="AH213" s="111" t="str">
        <f t="shared" si="27"/>
        <v/>
      </c>
      <c r="AI213" s="13" t="s">
        <v>252</v>
      </c>
      <c r="AJ213" s="113">
        <f t="shared" si="21"/>
        <v>0</v>
      </c>
      <c r="AK213" s="192" t="str">
        <f>ご契約内容!$C$2</f>
        <v>エースサイクル</v>
      </c>
    </row>
    <row r="214" spans="1:37" ht="15" customHeight="1">
      <c r="A214" s="101" t="s">
        <v>524</v>
      </c>
      <c r="B214" s="102" t="s">
        <v>194</v>
      </c>
      <c r="C214" s="103" t="s">
        <v>498</v>
      </c>
      <c r="D214" s="104"/>
      <c r="E214" s="105" t="s">
        <v>525</v>
      </c>
      <c r="F214" s="106"/>
      <c r="G214" s="106"/>
      <c r="H214" s="104"/>
      <c r="I214" s="107">
        <v>44</v>
      </c>
      <c r="J214" s="108">
        <v>250000</v>
      </c>
      <c r="K214" s="109"/>
      <c r="L214" s="110" t="s">
        <v>98</v>
      </c>
      <c r="M214" s="1"/>
      <c r="N214" s="111" t="str">
        <f t="shared" si="22"/>
        <v/>
      </c>
      <c r="O214" s="13" t="s">
        <v>247</v>
      </c>
      <c r="P214" s="110" t="s">
        <v>98</v>
      </c>
      <c r="Q214" s="1"/>
      <c r="R214" s="111" t="str">
        <f t="shared" si="23"/>
        <v/>
      </c>
      <c r="S214" s="13" t="s">
        <v>248</v>
      </c>
      <c r="T214" s="110" t="s">
        <v>98</v>
      </c>
      <c r="U214" s="1"/>
      <c r="V214" s="111" t="str">
        <f t="shared" si="24"/>
        <v/>
      </c>
      <c r="W214" s="13" t="s">
        <v>249</v>
      </c>
      <c r="X214" s="110" t="s">
        <v>98</v>
      </c>
      <c r="Y214" s="1"/>
      <c r="Z214" s="111" t="str">
        <f t="shared" si="25"/>
        <v/>
      </c>
      <c r="AA214" s="13" t="s">
        <v>250</v>
      </c>
      <c r="AB214" s="110" t="s">
        <v>98</v>
      </c>
      <c r="AC214" s="1"/>
      <c r="AD214" s="111" t="str">
        <f t="shared" si="26"/>
        <v/>
      </c>
      <c r="AE214" s="13" t="s">
        <v>251</v>
      </c>
      <c r="AF214" s="110" t="s">
        <v>77</v>
      </c>
      <c r="AG214" s="1"/>
      <c r="AH214" s="111" t="str">
        <f t="shared" si="27"/>
        <v/>
      </c>
      <c r="AI214" s="13" t="s">
        <v>252</v>
      </c>
      <c r="AJ214" s="113">
        <f t="shared" si="21"/>
        <v>0</v>
      </c>
      <c r="AK214" s="192" t="str">
        <f>ご契約内容!$C$2</f>
        <v>エースサイクル</v>
      </c>
    </row>
    <row r="215" spans="1:37" ht="15" customHeight="1">
      <c r="A215" s="101" t="s">
        <v>526</v>
      </c>
      <c r="B215" s="102" t="s">
        <v>194</v>
      </c>
      <c r="C215" s="103" t="s">
        <v>498</v>
      </c>
      <c r="D215" s="104"/>
      <c r="E215" s="105" t="s">
        <v>525</v>
      </c>
      <c r="F215" s="106"/>
      <c r="G215" s="106"/>
      <c r="H215" s="104"/>
      <c r="I215" s="107">
        <v>49</v>
      </c>
      <c r="J215" s="108">
        <v>250000</v>
      </c>
      <c r="K215" s="109"/>
      <c r="L215" s="110" t="s">
        <v>98</v>
      </c>
      <c r="M215" s="1"/>
      <c r="N215" s="111" t="str">
        <f t="shared" si="22"/>
        <v/>
      </c>
      <c r="O215" s="13" t="s">
        <v>247</v>
      </c>
      <c r="P215" s="110" t="s">
        <v>98</v>
      </c>
      <c r="Q215" s="1"/>
      <c r="R215" s="111" t="str">
        <f t="shared" si="23"/>
        <v/>
      </c>
      <c r="S215" s="13" t="s">
        <v>248</v>
      </c>
      <c r="T215" s="110" t="s">
        <v>98</v>
      </c>
      <c r="U215" s="1"/>
      <c r="V215" s="111" t="str">
        <f t="shared" si="24"/>
        <v/>
      </c>
      <c r="W215" s="13" t="s">
        <v>249</v>
      </c>
      <c r="X215" s="110" t="s">
        <v>98</v>
      </c>
      <c r="Y215" s="1"/>
      <c r="Z215" s="111" t="str">
        <f t="shared" si="25"/>
        <v/>
      </c>
      <c r="AA215" s="13" t="s">
        <v>250</v>
      </c>
      <c r="AB215" s="110" t="s">
        <v>98</v>
      </c>
      <c r="AC215" s="1"/>
      <c r="AD215" s="111" t="str">
        <f t="shared" si="26"/>
        <v/>
      </c>
      <c r="AE215" s="13" t="s">
        <v>251</v>
      </c>
      <c r="AF215" s="110" t="s">
        <v>98</v>
      </c>
      <c r="AG215" s="1"/>
      <c r="AH215" s="111" t="str">
        <f t="shared" si="27"/>
        <v/>
      </c>
      <c r="AI215" s="13" t="s">
        <v>252</v>
      </c>
      <c r="AJ215" s="113">
        <f t="shared" si="21"/>
        <v>0</v>
      </c>
      <c r="AK215" s="192" t="str">
        <f>ご契約内容!$C$2</f>
        <v>エースサイクル</v>
      </c>
    </row>
    <row r="216" spans="1:37" ht="15" customHeight="1">
      <c r="A216" s="101" t="s">
        <v>527</v>
      </c>
      <c r="B216" s="102" t="s">
        <v>194</v>
      </c>
      <c r="C216" s="103" t="s">
        <v>498</v>
      </c>
      <c r="D216" s="104"/>
      <c r="E216" s="105" t="s">
        <v>525</v>
      </c>
      <c r="F216" s="106"/>
      <c r="G216" s="106"/>
      <c r="H216" s="104"/>
      <c r="I216" s="107">
        <v>52</v>
      </c>
      <c r="J216" s="108">
        <v>250000</v>
      </c>
      <c r="K216" s="109"/>
      <c r="L216" s="110" t="s">
        <v>77</v>
      </c>
      <c r="M216" s="1"/>
      <c r="N216" s="111" t="str">
        <f t="shared" si="22"/>
        <v/>
      </c>
      <c r="O216" s="13" t="s">
        <v>247</v>
      </c>
      <c r="P216" s="110" t="s">
        <v>77</v>
      </c>
      <c r="Q216" s="1"/>
      <c r="R216" s="111" t="str">
        <f t="shared" si="23"/>
        <v/>
      </c>
      <c r="S216" s="13" t="s">
        <v>248</v>
      </c>
      <c r="T216" s="110" t="s">
        <v>77</v>
      </c>
      <c r="U216" s="1"/>
      <c r="V216" s="111" t="str">
        <f t="shared" si="24"/>
        <v/>
      </c>
      <c r="W216" s="13" t="s">
        <v>249</v>
      </c>
      <c r="X216" s="110" t="s">
        <v>77</v>
      </c>
      <c r="Y216" s="1"/>
      <c r="Z216" s="111" t="str">
        <f t="shared" si="25"/>
        <v/>
      </c>
      <c r="AA216" s="13" t="s">
        <v>250</v>
      </c>
      <c r="AB216" s="110" t="s">
        <v>77</v>
      </c>
      <c r="AC216" s="1"/>
      <c r="AD216" s="111" t="str">
        <f t="shared" si="26"/>
        <v/>
      </c>
      <c r="AE216" s="13" t="s">
        <v>251</v>
      </c>
      <c r="AF216" s="110" t="s">
        <v>77</v>
      </c>
      <c r="AG216" s="1"/>
      <c r="AH216" s="111" t="str">
        <f t="shared" si="27"/>
        <v/>
      </c>
      <c r="AI216" s="13" t="s">
        <v>252</v>
      </c>
      <c r="AJ216" s="113">
        <f t="shared" si="21"/>
        <v>0</v>
      </c>
      <c r="AK216" s="192" t="str">
        <f>ご契約内容!$C$2</f>
        <v>エースサイクル</v>
      </c>
    </row>
    <row r="217" spans="1:37" ht="15" customHeight="1">
      <c r="A217" s="101" t="s">
        <v>528</v>
      </c>
      <c r="B217" s="102" t="s">
        <v>194</v>
      </c>
      <c r="C217" s="103" t="s">
        <v>498</v>
      </c>
      <c r="D217" s="104"/>
      <c r="E217" s="105" t="s">
        <v>529</v>
      </c>
      <c r="F217" s="106"/>
      <c r="G217" s="106"/>
      <c r="H217" s="104"/>
      <c r="I217" s="107">
        <v>44</v>
      </c>
      <c r="J217" s="108">
        <v>250000</v>
      </c>
      <c r="K217" s="109"/>
      <c r="L217" s="110" t="s">
        <v>98</v>
      </c>
      <c r="M217" s="1"/>
      <c r="N217" s="111" t="str">
        <f t="shared" si="22"/>
        <v/>
      </c>
      <c r="O217" s="13" t="s">
        <v>247</v>
      </c>
      <c r="P217" s="110" t="s">
        <v>98</v>
      </c>
      <c r="Q217" s="1"/>
      <c r="R217" s="111" t="str">
        <f t="shared" si="23"/>
        <v/>
      </c>
      <c r="S217" s="13" t="s">
        <v>248</v>
      </c>
      <c r="T217" s="110" t="s">
        <v>98</v>
      </c>
      <c r="U217" s="1"/>
      <c r="V217" s="111" t="str">
        <f t="shared" si="24"/>
        <v/>
      </c>
      <c r="W217" s="13" t="s">
        <v>249</v>
      </c>
      <c r="X217" s="110" t="s">
        <v>98</v>
      </c>
      <c r="Y217" s="1"/>
      <c r="Z217" s="111" t="str">
        <f t="shared" si="25"/>
        <v/>
      </c>
      <c r="AA217" s="13" t="s">
        <v>250</v>
      </c>
      <c r="AB217" s="110" t="s">
        <v>98</v>
      </c>
      <c r="AC217" s="1"/>
      <c r="AD217" s="111" t="str">
        <f t="shared" si="26"/>
        <v/>
      </c>
      <c r="AE217" s="13" t="s">
        <v>251</v>
      </c>
      <c r="AF217" s="110" t="s">
        <v>98</v>
      </c>
      <c r="AG217" s="1"/>
      <c r="AH217" s="111" t="str">
        <f t="shared" si="27"/>
        <v/>
      </c>
      <c r="AI217" s="13" t="s">
        <v>252</v>
      </c>
      <c r="AJ217" s="113">
        <f t="shared" si="21"/>
        <v>0</v>
      </c>
      <c r="AK217" s="192" t="str">
        <f>ご契約内容!$C$2</f>
        <v>エースサイクル</v>
      </c>
    </row>
    <row r="218" spans="1:37" ht="15" customHeight="1">
      <c r="A218" s="101" t="s">
        <v>530</v>
      </c>
      <c r="B218" s="102" t="s">
        <v>194</v>
      </c>
      <c r="C218" s="103" t="s">
        <v>498</v>
      </c>
      <c r="D218" s="104"/>
      <c r="E218" s="105" t="s">
        <v>529</v>
      </c>
      <c r="F218" s="106"/>
      <c r="G218" s="106"/>
      <c r="H218" s="104"/>
      <c r="I218" s="107">
        <v>49</v>
      </c>
      <c r="J218" s="108">
        <v>250000</v>
      </c>
      <c r="K218" s="109"/>
      <c r="L218" s="110" t="s">
        <v>98</v>
      </c>
      <c r="M218" s="1"/>
      <c r="N218" s="111" t="str">
        <f t="shared" si="22"/>
        <v/>
      </c>
      <c r="O218" s="13" t="s">
        <v>247</v>
      </c>
      <c r="P218" s="110" t="s">
        <v>98</v>
      </c>
      <c r="Q218" s="1"/>
      <c r="R218" s="111" t="str">
        <f t="shared" si="23"/>
        <v/>
      </c>
      <c r="S218" s="13" t="s">
        <v>248</v>
      </c>
      <c r="T218" s="110" t="s">
        <v>98</v>
      </c>
      <c r="U218" s="1"/>
      <c r="V218" s="111" t="str">
        <f t="shared" si="24"/>
        <v/>
      </c>
      <c r="W218" s="13" t="s">
        <v>249</v>
      </c>
      <c r="X218" s="110" t="s">
        <v>98</v>
      </c>
      <c r="Y218" s="1"/>
      <c r="Z218" s="111" t="str">
        <f t="shared" si="25"/>
        <v/>
      </c>
      <c r="AA218" s="13" t="s">
        <v>250</v>
      </c>
      <c r="AB218" s="110" t="s">
        <v>98</v>
      </c>
      <c r="AC218" s="1"/>
      <c r="AD218" s="111" t="str">
        <f t="shared" si="26"/>
        <v/>
      </c>
      <c r="AE218" s="13" t="s">
        <v>251</v>
      </c>
      <c r="AF218" s="110" t="s">
        <v>98</v>
      </c>
      <c r="AG218" s="1"/>
      <c r="AH218" s="111" t="str">
        <f t="shared" si="27"/>
        <v/>
      </c>
      <c r="AI218" s="13" t="s">
        <v>252</v>
      </c>
      <c r="AJ218" s="113">
        <f t="shared" si="21"/>
        <v>0</v>
      </c>
      <c r="AK218" s="192" t="str">
        <f>ご契約内容!$C$2</f>
        <v>エースサイクル</v>
      </c>
    </row>
    <row r="219" spans="1:37" ht="15" customHeight="1">
      <c r="A219" s="101" t="s">
        <v>531</v>
      </c>
      <c r="B219" s="102" t="s">
        <v>194</v>
      </c>
      <c r="C219" s="103" t="s">
        <v>498</v>
      </c>
      <c r="D219" s="104"/>
      <c r="E219" s="105" t="s">
        <v>529</v>
      </c>
      <c r="F219" s="106"/>
      <c r="G219" s="106"/>
      <c r="H219" s="104"/>
      <c r="I219" s="107">
        <v>52</v>
      </c>
      <c r="J219" s="108">
        <v>250000</v>
      </c>
      <c r="K219" s="109"/>
      <c r="L219" s="110" t="s">
        <v>77</v>
      </c>
      <c r="M219" s="1"/>
      <c r="N219" s="111" t="str">
        <f t="shared" si="22"/>
        <v/>
      </c>
      <c r="O219" s="13" t="s">
        <v>247</v>
      </c>
      <c r="P219" s="110" t="s">
        <v>77</v>
      </c>
      <c r="Q219" s="1"/>
      <c r="R219" s="111" t="str">
        <f t="shared" si="23"/>
        <v/>
      </c>
      <c r="S219" s="13" t="s">
        <v>248</v>
      </c>
      <c r="T219" s="110" t="s">
        <v>77</v>
      </c>
      <c r="U219" s="1"/>
      <c r="V219" s="111" t="str">
        <f t="shared" si="24"/>
        <v/>
      </c>
      <c r="W219" s="13" t="s">
        <v>249</v>
      </c>
      <c r="X219" s="110" t="s">
        <v>77</v>
      </c>
      <c r="Y219" s="1"/>
      <c r="Z219" s="111" t="str">
        <f t="shared" si="25"/>
        <v/>
      </c>
      <c r="AA219" s="13" t="s">
        <v>250</v>
      </c>
      <c r="AB219" s="110" t="s">
        <v>77</v>
      </c>
      <c r="AC219" s="1"/>
      <c r="AD219" s="111" t="str">
        <f t="shared" si="26"/>
        <v/>
      </c>
      <c r="AE219" s="13" t="s">
        <v>251</v>
      </c>
      <c r="AF219" s="110" t="s">
        <v>77</v>
      </c>
      <c r="AG219" s="1"/>
      <c r="AH219" s="111" t="str">
        <f t="shared" si="27"/>
        <v/>
      </c>
      <c r="AI219" s="13" t="s">
        <v>252</v>
      </c>
      <c r="AJ219" s="113">
        <f t="shared" si="21"/>
        <v>0</v>
      </c>
      <c r="AK219" s="192" t="str">
        <f>ご契約内容!$C$2</f>
        <v>エースサイクル</v>
      </c>
    </row>
    <row r="220" spans="1:37" ht="15" customHeight="1">
      <c r="A220" s="101" t="s">
        <v>532</v>
      </c>
      <c r="B220" s="102" t="s">
        <v>199</v>
      </c>
      <c r="C220" s="103" t="s">
        <v>533</v>
      </c>
      <c r="D220" s="104"/>
      <c r="E220" s="105" t="s">
        <v>534</v>
      </c>
      <c r="F220" s="106"/>
      <c r="G220" s="106"/>
      <c r="H220" s="104"/>
      <c r="I220" s="107">
        <v>49</v>
      </c>
      <c r="J220" s="108">
        <v>690000</v>
      </c>
      <c r="K220" s="109"/>
      <c r="L220" s="110" t="s">
        <v>77</v>
      </c>
      <c r="M220" s="1"/>
      <c r="N220" s="111" t="str">
        <f t="shared" si="22"/>
        <v/>
      </c>
      <c r="O220" s="13" t="s">
        <v>247</v>
      </c>
      <c r="P220" s="110" t="s">
        <v>77</v>
      </c>
      <c r="Q220" s="1"/>
      <c r="R220" s="111" t="str">
        <f t="shared" si="23"/>
        <v/>
      </c>
      <c r="S220" s="13" t="s">
        <v>248</v>
      </c>
      <c r="T220" s="110" t="s">
        <v>77</v>
      </c>
      <c r="U220" s="1"/>
      <c r="V220" s="111" t="str">
        <f t="shared" si="24"/>
        <v/>
      </c>
      <c r="W220" s="13" t="s">
        <v>249</v>
      </c>
      <c r="X220" s="110" t="s">
        <v>148</v>
      </c>
      <c r="Y220" s="115"/>
      <c r="Z220" s="116" t="str">
        <f t="shared" si="25"/>
        <v/>
      </c>
      <c r="AA220" s="117" t="s">
        <v>250</v>
      </c>
      <c r="AB220" s="110" t="s">
        <v>148</v>
      </c>
      <c r="AC220" s="115"/>
      <c r="AD220" s="116" t="str">
        <f t="shared" si="26"/>
        <v/>
      </c>
      <c r="AE220" s="117" t="s">
        <v>251</v>
      </c>
      <c r="AF220" s="110" t="s">
        <v>148</v>
      </c>
      <c r="AG220" s="115"/>
      <c r="AH220" s="116" t="str">
        <f t="shared" si="27"/>
        <v/>
      </c>
      <c r="AI220" s="117" t="s">
        <v>252</v>
      </c>
      <c r="AJ220" s="113">
        <f t="shared" si="21"/>
        <v>0</v>
      </c>
      <c r="AK220" s="192" t="str">
        <f>ご契約内容!$C$2</f>
        <v>エースサイクル</v>
      </c>
    </row>
    <row r="221" spans="1:37" ht="15" customHeight="1">
      <c r="A221" s="101" t="s">
        <v>535</v>
      </c>
      <c r="B221" s="102" t="s">
        <v>199</v>
      </c>
      <c r="C221" s="103" t="s">
        <v>533</v>
      </c>
      <c r="D221" s="104"/>
      <c r="E221" s="105" t="s">
        <v>534</v>
      </c>
      <c r="F221" s="106"/>
      <c r="G221" s="106"/>
      <c r="H221" s="104"/>
      <c r="I221" s="107">
        <v>52</v>
      </c>
      <c r="J221" s="108">
        <v>690000</v>
      </c>
      <c r="K221" s="109"/>
      <c r="L221" s="110" t="s">
        <v>77</v>
      </c>
      <c r="M221" s="1"/>
      <c r="N221" s="111" t="str">
        <f t="shared" si="22"/>
        <v/>
      </c>
      <c r="O221" s="13" t="s">
        <v>247</v>
      </c>
      <c r="P221" s="110" t="s">
        <v>98</v>
      </c>
      <c r="Q221" s="1"/>
      <c r="R221" s="111" t="str">
        <f t="shared" si="23"/>
        <v/>
      </c>
      <c r="S221" s="13" t="s">
        <v>248</v>
      </c>
      <c r="T221" s="110" t="s">
        <v>98</v>
      </c>
      <c r="U221" s="1"/>
      <c r="V221" s="111" t="str">
        <f t="shared" si="24"/>
        <v/>
      </c>
      <c r="W221" s="13" t="s">
        <v>249</v>
      </c>
      <c r="X221" s="110" t="s">
        <v>148</v>
      </c>
      <c r="Y221" s="115"/>
      <c r="Z221" s="116" t="str">
        <f t="shared" si="25"/>
        <v/>
      </c>
      <c r="AA221" s="117" t="s">
        <v>250</v>
      </c>
      <c r="AB221" s="110" t="s">
        <v>148</v>
      </c>
      <c r="AC221" s="115"/>
      <c r="AD221" s="116" t="str">
        <f t="shared" si="26"/>
        <v/>
      </c>
      <c r="AE221" s="117" t="s">
        <v>251</v>
      </c>
      <c r="AF221" s="110" t="s">
        <v>148</v>
      </c>
      <c r="AG221" s="115"/>
      <c r="AH221" s="116" t="str">
        <f t="shared" si="27"/>
        <v/>
      </c>
      <c r="AI221" s="117" t="s">
        <v>252</v>
      </c>
      <c r="AJ221" s="113">
        <f t="shared" si="21"/>
        <v>0</v>
      </c>
      <c r="AK221" s="192" t="str">
        <f>ご契約内容!$C$2</f>
        <v>エースサイクル</v>
      </c>
    </row>
    <row r="222" spans="1:37" ht="15" customHeight="1">
      <c r="A222" s="101" t="s">
        <v>536</v>
      </c>
      <c r="B222" s="102" t="s">
        <v>199</v>
      </c>
      <c r="C222" s="103" t="s">
        <v>533</v>
      </c>
      <c r="D222" s="104"/>
      <c r="E222" s="105" t="s">
        <v>534</v>
      </c>
      <c r="F222" s="106"/>
      <c r="G222" s="106"/>
      <c r="H222" s="104"/>
      <c r="I222" s="107">
        <v>54</v>
      </c>
      <c r="J222" s="108">
        <v>690000</v>
      </c>
      <c r="K222" s="109"/>
      <c r="L222" s="110" t="s">
        <v>77</v>
      </c>
      <c r="M222" s="1"/>
      <c r="N222" s="111" t="str">
        <f t="shared" si="22"/>
        <v/>
      </c>
      <c r="O222" s="13" t="s">
        <v>247</v>
      </c>
      <c r="P222" s="110" t="s">
        <v>77</v>
      </c>
      <c r="Q222" s="1"/>
      <c r="R222" s="111" t="str">
        <f t="shared" si="23"/>
        <v/>
      </c>
      <c r="S222" s="13" t="s">
        <v>248</v>
      </c>
      <c r="T222" s="110" t="s">
        <v>77</v>
      </c>
      <c r="U222" s="1"/>
      <c r="V222" s="111" t="str">
        <f t="shared" si="24"/>
        <v/>
      </c>
      <c r="W222" s="13" t="s">
        <v>249</v>
      </c>
      <c r="X222" s="110" t="s">
        <v>77</v>
      </c>
      <c r="Y222" s="1"/>
      <c r="Z222" s="111" t="str">
        <f t="shared" si="25"/>
        <v/>
      </c>
      <c r="AA222" s="13" t="s">
        <v>250</v>
      </c>
      <c r="AB222" s="110" t="s">
        <v>77</v>
      </c>
      <c r="AC222" s="1"/>
      <c r="AD222" s="111" t="str">
        <f t="shared" si="26"/>
        <v/>
      </c>
      <c r="AE222" s="13" t="s">
        <v>251</v>
      </c>
      <c r="AF222" s="110" t="s">
        <v>77</v>
      </c>
      <c r="AG222" s="1"/>
      <c r="AH222" s="111" t="str">
        <f t="shared" si="27"/>
        <v/>
      </c>
      <c r="AI222" s="13" t="s">
        <v>252</v>
      </c>
      <c r="AJ222" s="113">
        <f t="shared" si="21"/>
        <v>0</v>
      </c>
      <c r="AK222" s="192" t="str">
        <f>ご契約内容!$C$2</f>
        <v>エースサイクル</v>
      </c>
    </row>
    <row r="223" spans="1:37" ht="15" customHeight="1">
      <c r="A223" s="101" t="s">
        <v>537</v>
      </c>
      <c r="B223" s="102" t="s">
        <v>199</v>
      </c>
      <c r="C223" s="103" t="s">
        <v>533</v>
      </c>
      <c r="D223" s="104"/>
      <c r="E223" s="105" t="s">
        <v>534</v>
      </c>
      <c r="F223" s="106"/>
      <c r="G223" s="106"/>
      <c r="H223" s="104"/>
      <c r="I223" s="107">
        <v>56</v>
      </c>
      <c r="J223" s="108">
        <v>690000</v>
      </c>
      <c r="K223" s="109"/>
      <c r="L223" s="110" t="s">
        <v>77</v>
      </c>
      <c r="M223" s="1"/>
      <c r="N223" s="111" t="str">
        <f t="shared" si="22"/>
        <v/>
      </c>
      <c r="O223" s="13" t="s">
        <v>247</v>
      </c>
      <c r="P223" s="110" t="s">
        <v>77</v>
      </c>
      <c r="Q223" s="1"/>
      <c r="R223" s="111" t="str">
        <f t="shared" si="23"/>
        <v/>
      </c>
      <c r="S223" s="13" t="s">
        <v>248</v>
      </c>
      <c r="T223" s="110" t="s">
        <v>77</v>
      </c>
      <c r="U223" s="1"/>
      <c r="V223" s="111" t="str">
        <f t="shared" si="24"/>
        <v/>
      </c>
      <c r="W223" s="13" t="s">
        <v>249</v>
      </c>
      <c r="X223" s="110" t="s">
        <v>77</v>
      </c>
      <c r="Y223" s="1"/>
      <c r="Z223" s="111" t="str">
        <f t="shared" si="25"/>
        <v/>
      </c>
      <c r="AA223" s="13" t="s">
        <v>250</v>
      </c>
      <c r="AB223" s="110" t="s">
        <v>77</v>
      </c>
      <c r="AC223" s="1"/>
      <c r="AD223" s="111" t="str">
        <f t="shared" si="26"/>
        <v/>
      </c>
      <c r="AE223" s="13" t="s">
        <v>251</v>
      </c>
      <c r="AF223" s="110" t="s">
        <v>77</v>
      </c>
      <c r="AG223" s="1"/>
      <c r="AH223" s="111" t="str">
        <f t="shared" si="27"/>
        <v/>
      </c>
      <c r="AI223" s="13" t="s">
        <v>252</v>
      </c>
      <c r="AJ223" s="113">
        <f t="shared" si="21"/>
        <v>0</v>
      </c>
      <c r="AK223" s="192" t="str">
        <f>ご契約内容!$C$2</f>
        <v>エースサイクル</v>
      </c>
    </row>
  </sheetData>
  <sheetProtection sheet="1" selectLockedCells="1" autoFilter="0"/>
  <autoFilter ref="A6:AJ223">
    <filterColumn colId="2" showButton="0"/>
    <filterColumn colId="4" showButton="0"/>
    <filterColumn colId="5" showButton="0"/>
    <filterColumn colId="6" showButton="0"/>
  </autoFilter>
  <mergeCells count="11">
    <mergeCell ref="E162:H162"/>
    <mergeCell ref="E117:H117"/>
    <mergeCell ref="E158:H158"/>
    <mergeCell ref="E159:H159"/>
    <mergeCell ref="E160:H160"/>
    <mergeCell ref="E161:H161"/>
    <mergeCell ref="C6:D6"/>
    <mergeCell ref="E6:H6"/>
    <mergeCell ref="E114:H114"/>
    <mergeCell ref="E115:H115"/>
    <mergeCell ref="E116:H116"/>
  </mergeCells>
  <phoneticPr fontId="3"/>
  <dataValidations count="6">
    <dataValidation type="list" allowBlank="1" showInputMessage="1" showErrorMessage="1" sqref="O7:O223">
      <formula1>OCT</formula1>
    </dataValidation>
    <dataValidation type="list" allowBlank="1" showInputMessage="1" showErrorMessage="1" sqref="S7:S223">
      <formula1>NOV</formula1>
    </dataValidation>
    <dataValidation type="list" allowBlank="1" showInputMessage="1" showErrorMessage="1" sqref="W7:W223">
      <formula1>DEC</formula1>
    </dataValidation>
    <dataValidation type="list" allowBlank="1" showInputMessage="1" showErrorMessage="1" sqref="AA7:AA223">
      <formula1>JAN</formula1>
    </dataValidation>
    <dataValidation type="list" allowBlank="1" showInputMessage="1" showErrorMessage="1" sqref="AE7:AE223">
      <formula1>FEB</formula1>
    </dataValidation>
    <dataValidation type="list" allowBlank="1" showInputMessage="1" showErrorMessage="1" sqref="AI7:AI223">
      <formula1>MAR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K172"/>
  <sheetViews>
    <sheetView zoomScaleNormal="100" workbookViewId="0">
      <pane xSplit="11" ySplit="6" topLeftCell="AC23" activePane="bottomRight" state="frozen"/>
      <selection activeCell="C4" sqref="C4:D4"/>
      <selection pane="topRight" activeCell="C4" sqref="C4:D4"/>
      <selection pane="bottomLeft" activeCell="C4" sqref="C4:D4"/>
      <selection pane="bottomRight" activeCell="AG34" sqref="AG34"/>
    </sheetView>
  </sheetViews>
  <sheetFormatPr defaultColWidth="15.5546875" defaultRowHeight="12"/>
  <cols>
    <col min="1" max="2" width="11.5546875" style="98" customWidth="1"/>
    <col min="3" max="11" width="11.5546875" style="121" customWidth="1"/>
    <col min="12" max="12" width="6.5546875" style="122" customWidth="1"/>
    <col min="13" max="13" width="6.5546875" style="123" customWidth="1"/>
    <col min="14" max="14" width="10.6640625" style="123" customWidth="1"/>
    <col min="15" max="15" width="7.5546875" style="124" customWidth="1"/>
    <col min="16" max="17" width="6.5546875" style="125" customWidth="1"/>
    <col min="18" max="18" width="10.6640625" style="98" customWidth="1"/>
    <col min="19" max="19" width="7.5546875" style="126" customWidth="1"/>
    <col min="20" max="21" width="6.5546875" style="98" customWidth="1"/>
    <col min="22" max="22" width="10.6640625" style="98" customWidth="1"/>
    <col min="23" max="23" width="7.5546875" style="126" customWidth="1"/>
    <col min="24" max="24" width="6.5546875" style="122" customWidth="1"/>
    <col min="25" max="25" width="6.5546875" style="123" customWidth="1"/>
    <col min="26" max="26" width="10.6640625" style="123" customWidth="1"/>
    <col min="27" max="27" width="7.5546875" style="124" customWidth="1"/>
    <col min="28" max="29" width="6.5546875" style="125" customWidth="1"/>
    <col min="30" max="30" width="10.6640625" style="98" customWidth="1"/>
    <col min="31" max="31" width="7.5546875" style="126" customWidth="1"/>
    <col min="32" max="33" width="6.5546875" style="98" customWidth="1"/>
    <col min="34" max="34" width="10.6640625" style="98" customWidth="1"/>
    <col min="35" max="35" width="7.5546875" style="126" customWidth="1"/>
    <col min="36" max="36" width="5.21875" style="98" bestFit="1" customWidth="1"/>
    <col min="37" max="37" width="15.5546875" style="190"/>
    <col min="38" max="16384" width="15.5546875" style="98"/>
  </cols>
  <sheetData>
    <row r="1" spans="1:37" s="78" customFormat="1">
      <c r="A1" s="75" t="s">
        <v>39</v>
      </c>
      <c r="B1" s="76" t="s">
        <v>40</v>
      </c>
      <c r="C1" s="77" t="s">
        <v>41</v>
      </c>
      <c r="D1" s="77" t="s">
        <v>42</v>
      </c>
      <c r="E1" s="77" t="s">
        <v>43</v>
      </c>
      <c r="F1" s="77" t="s">
        <v>44</v>
      </c>
      <c r="G1" s="77" t="s">
        <v>45</v>
      </c>
      <c r="H1" s="77" t="s">
        <v>46</v>
      </c>
      <c r="I1" s="77" t="s">
        <v>47</v>
      </c>
      <c r="J1" s="77" t="s">
        <v>48</v>
      </c>
      <c r="K1" s="77" t="s">
        <v>49</v>
      </c>
      <c r="M1" s="78" t="s">
        <v>50</v>
      </c>
      <c r="O1" s="79"/>
      <c r="S1" s="80"/>
      <c r="W1" s="80"/>
      <c r="AA1" s="79"/>
      <c r="AE1" s="80"/>
      <c r="AI1" s="80"/>
      <c r="AK1" s="189"/>
    </row>
    <row r="2" spans="1:37" s="78" customFormat="1">
      <c r="A2" s="81">
        <f>ご契約内容!C3</f>
        <v>4</v>
      </c>
      <c r="B2" s="82" t="s">
        <v>53</v>
      </c>
      <c r="C2" s="83">
        <f>'SW Bike'!C2</f>
        <v>0</v>
      </c>
      <c r="D2" s="83">
        <f>'SW Bike'!D2</f>
        <v>0</v>
      </c>
      <c r="E2" s="83">
        <f>'SW Bike'!E2</f>
        <v>0</v>
      </c>
      <c r="F2" s="83">
        <f>'SW Bike'!F2</f>
        <v>0</v>
      </c>
      <c r="G2" s="83">
        <f>'SW Bike'!G2</f>
        <v>0</v>
      </c>
      <c r="H2" s="83">
        <f>'SW Bike'!H2</f>
        <v>0</v>
      </c>
      <c r="I2" s="83">
        <f>'SW Bike'!I2</f>
        <v>0</v>
      </c>
      <c r="J2" s="83">
        <f>'SW Bike'!J2</f>
        <v>0</v>
      </c>
      <c r="K2" s="84">
        <f>'SW Bike'!K2</f>
        <v>0</v>
      </c>
      <c r="M2" s="85" t="s">
        <v>54</v>
      </c>
      <c r="N2" s="86"/>
      <c r="O2" s="79"/>
      <c r="S2" s="80"/>
      <c r="W2" s="80"/>
      <c r="Y2" s="85"/>
      <c r="Z2" s="86"/>
      <c r="AA2" s="79"/>
      <c r="AE2" s="80"/>
      <c r="AI2" s="80"/>
      <c r="AK2" s="189"/>
    </row>
    <row r="3" spans="1:37" s="78" customFormat="1">
      <c r="A3" s="77" t="s">
        <v>55</v>
      </c>
      <c r="B3" s="82" t="s">
        <v>56</v>
      </c>
      <c r="C3" s="87">
        <f>'SW Bike'!C3</f>
        <v>0</v>
      </c>
      <c r="D3" s="88">
        <f>'SW Bike'!D3</f>
        <v>0</v>
      </c>
      <c r="E3" s="88">
        <f>'SW Bike'!E3</f>
        <v>0</v>
      </c>
      <c r="F3" s="88">
        <f>'SW Bike'!F3</f>
        <v>0</v>
      </c>
      <c r="G3" s="88">
        <f>'SW Bike'!G3</f>
        <v>0</v>
      </c>
      <c r="H3" s="88">
        <f>'SW Bike'!H3</f>
        <v>0</v>
      </c>
      <c r="I3" s="88">
        <f>'SW Bike'!I3</f>
        <v>0</v>
      </c>
      <c r="J3" s="88">
        <f>'SW Bike'!J3</f>
        <v>0</v>
      </c>
      <c r="K3" s="89">
        <f>'SW Bike'!K3</f>
        <v>0</v>
      </c>
      <c r="M3" s="90" t="s">
        <v>57</v>
      </c>
      <c r="N3" s="86"/>
      <c r="O3" s="79"/>
      <c r="S3" s="80"/>
      <c r="W3" s="80"/>
      <c r="Y3" s="90"/>
      <c r="Z3" s="86"/>
      <c r="AA3" s="79"/>
      <c r="AE3" s="80"/>
      <c r="AI3" s="80"/>
      <c r="AK3" s="189"/>
    </row>
    <row r="4" spans="1:37" s="78" customFormat="1">
      <c r="A4" s="91" t="str">
        <f>ご契約内容!H3</f>
        <v>73%</v>
      </c>
      <c r="B4" s="92" t="s">
        <v>58</v>
      </c>
      <c r="C4" s="83">
        <f>'SW Bike'!C4</f>
        <v>2</v>
      </c>
      <c r="D4" s="83">
        <f>'SW Bike'!D4</f>
        <v>0</v>
      </c>
      <c r="E4" s="83">
        <f>'SW Bike'!E4</f>
        <v>0</v>
      </c>
      <c r="F4" s="83">
        <f>'SW Bike'!F4</f>
        <v>2</v>
      </c>
      <c r="G4" s="93">
        <f>'SW Bike'!G4</f>
        <v>2</v>
      </c>
      <c r="H4" s="93">
        <f>'SW Bike'!H4</f>
        <v>0</v>
      </c>
      <c r="I4" s="93">
        <f>'SW Bike'!I4</f>
        <v>2</v>
      </c>
      <c r="J4" s="83">
        <f>'SW Bike'!J4</f>
        <v>4</v>
      </c>
      <c r="K4" s="84">
        <f>'SW Bike'!K4</f>
        <v>6</v>
      </c>
      <c r="L4" s="97" t="s">
        <v>41</v>
      </c>
      <c r="M4" s="95"/>
      <c r="N4" s="96"/>
      <c r="O4" s="196"/>
      <c r="P4" s="97" t="s">
        <v>59</v>
      </c>
      <c r="Q4" s="95"/>
      <c r="R4" s="96"/>
      <c r="S4" s="196"/>
      <c r="T4" s="97" t="s">
        <v>43</v>
      </c>
      <c r="U4" s="95"/>
      <c r="V4" s="96"/>
      <c r="W4" s="196"/>
      <c r="X4" s="94" t="s">
        <v>45</v>
      </c>
      <c r="Y4" s="95"/>
      <c r="Z4" s="96"/>
      <c r="AA4" s="95"/>
      <c r="AB4" s="97" t="s">
        <v>46</v>
      </c>
      <c r="AC4" s="95"/>
      <c r="AD4" s="96"/>
      <c r="AE4" s="196"/>
      <c r="AF4" s="97" t="s">
        <v>47</v>
      </c>
      <c r="AG4" s="95"/>
      <c r="AH4" s="96"/>
      <c r="AI4" s="196"/>
      <c r="AK4" s="189"/>
    </row>
    <row r="5" spans="1:37" ht="12.6" thickBot="1">
      <c r="A5" s="203"/>
      <c r="B5" s="204" t="s">
        <v>60</v>
      </c>
      <c r="C5" s="205">
        <f>'SW Bike'!C5</f>
        <v>222650</v>
      </c>
      <c r="D5" s="205">
        <f>'SW Bike'!D5</f>
        <v>0</v>
      </c>
      <c r="E5" s="205">
        <f>'SW Bike'!E5</f>
        <v>0</v>
      </c>
      <c r="F5" s="205">
        <f>'SW Bike'!F5</f>
        <v>222650</v>
      </c>
      <c r="G5" s="205">
        <f>'SW Bike'!G5</f>
        <v>83220</v>
      </c>
      <c r="H5" s="205">
        <f>'SW Bike'!H5</f>
        <v>0</v>
      </c>
      <c r="I5" s="205">
        <f>'SW Bike'!I5</f>
        <v>83220</v>
      </c>
      <c r="J5" s="205">
        <f>'SW Bike'!J5</f>
        <v>166440</v>
      </c>
      <c r="K5" s="206">
        <f>'SW Bike'!K5</f>
        <v>389090</v>
      </c>
      <c r="L5" s="207"/>
      <c r="M5" s="208">
        <f>SUM(M7:M172)</f>
        <v>1</v>
      </c>
      <c r="N5" s="209">
        <f>SUM(N7:N172)</f>
        <v>40150</v>
      </c>
      <c r="O5" s="210"/>
      <c r="P5" s="207"/>
      <c r="Q5" s="208">
        <f>SUM(Q7:Q172)</f>
        <v>0</v>
      </c>
      <c r="R5" s="209">
        <f>SUM(R7:R172)</f>
        <v>0</v>
      </c>
      <c r="S5" s="210"/>
      <c r="T5" s="207"/>
      <c r="U5" s="208">
        <f>SUM(U7:U172)</f>
        <v>0</v>
      </c>
      <c r="V5" s="209">
        <f>SUM(V7:V172)</f>
        <v>0</v>
      </c>
      <c r="W5" s="210"/>
      <c r="X5" s="203"/>
      <c r="Y5" s="208">
        <f>SUM(Y7:Y172)</f>
        <v>2</v>
      </c>
      <c r="Z5" s="209">
        <f>SUM(Z7:Z172)</f>
        <v>83220</v>
      </c>
      <c r="AA5" s="203"/>
      <c r="AB5" s="207"/>
      <c r="AC5" s="208">
        <f>SUM(AC7:AC172)</f>
        <v>0</v>
      </c>
      <c r="AD5" s="209">
        <f>SUM(AD7:AD172)</f>
        <v>0</v>
      </c>
      <c r="AE5" s="210"/>
      <c r="AF5" s="207"/>
      <c r="AG5" s="208">
        <f>SUM(AG7:AG172)</f>
        <v>2</v>
      </c>
      <c r="AH5" s="209">
        <f>SUM(AH7:AH172)</f>
        <v>83220</v>
      </c>
      <c r="AI5" s="210"/>
    </row>
    <row r="6" spans="1:37" s="100" customFormat="1" ht="24">
      <c r="A6" s="198" t="s">
        <v>61</v>
      </c>
      <c r="B6" s="199" t="s">
        <v>62</v>
      </c>
      <c r="C6" s="262" t="s">
        <v>63</v>
      </c>
      <c r="D6" s="263"/>
      <c r="E6" s="262" t="s">
        <v>64</v>
      </c>
      <c r="F6" s="264"/>
      <c r="G6" s="264"/>
      <c r="H6" s="263"/>
      <c r="I6" s="200" t="s">
        <v>65</v>
      </c>
      <c r="J6" s="201" t="s">
        <v>66</v>
      </c>
      <c r="K6" s="202" t="s">
        <v>67</v>
      </c>
      <c r="L6" s="194" t="s">
        <v>68</v>
      </c>
      <c r="M6" s="194" t="s">
        <v>69</v>
      </c>
      <c r="N6" s="195" t="s">
        <v>70</v>
      </c>
      <c r="O6" s="194" t="s">
        <v>71</v>
      </c>
      <c r="P6" s="194" t="s">
        <v>68</v>
      </c>
      <c r="Q6" s="194" t="s">
        <v>69</v>
      </c>
      <c r="R6" s="195" t="s">
        <v>70</v>
      </c>
      <c r="S6" s="194" t="s">
        <v>71</v>
      </c>
      <c r="T6" s="194" t="s">
        <v>68</v>
      </c>
      <c r="U6" s="194" t="s">
        <v>69</v>
      </c>
      <c r="V6" s="195" t="s">
        <v>70</v>
      </c>
      <c r="W6" s="197" t="s">
        <v>71</v>
      </c>
      <c r="X6" s="194" t="s">
        <v>68</v>
      </c>
      <c r="Y6" s="194" t="s">
        <v>69</v>
      </c>
      <c r="Z6" s="195" t="s">
        <v>70</v>
      </c>
      <c r="AA6" s="194" t="s">
        <v>71</v>
      </c>
      <c r="AB6" s="194" t="s">
        <v>68</v>
      </c>
      <c r="AC6" s="194" t="s">
        <v>69</v>
      </c>
      <c r="AD6" s="195" t="s">
        <v>70</v>
      </c>
      <c r="AE6" s="194" t="s">
        <v>71</v>
      </c>
      <c r="AF6" s="194" t="s">
        <v>68</v>
      </c>
      <c r="AG6" s="194" t="s">
        <v>69</v>
      </c>
      <c r="AH6" s="195" t="s">
        <v>70</v>
      </c>
      <c r="AI6" s="197" t="s">
        <v>71</v>
      </c>
      <c r="AJ6" s="99" t="s">
        <v>49</v>
      </c>
      <c r="AK6" s="191"/>
    </row>
    <row r="7" spans="1:37" s="114" customFormat="1" ht="15" customHeight="1">
      <c r="A7" s="101" t="s">
        <v>990</v>
      </c>
      <c r="B7" s="102" t="s">
        <v>991</v>
      </c>
      <c r="C7" s="103" t="s">
        <v>377</v>
      </c>
      <c r="D7" s="104"/>
      <c r="E7" s="105" t="s">
        <v>992</v>
      </c>
      <c r="F7" s="127"/>
      <c r="G7" s="127"/>
      <c r="H7" s="128"/>
      <c r="I7" s="107" t="s">
        <v>130</v>
      </c>
      <c r="J7" s="108">
        <v>48000</v>
      </c>
      <c r="K7" s="109"/>
      <c r="L7" s="110" t="s">
        <v>98</v>
      </c>
      <c r="M7" s="1"/>
      <c r="N7" s="111" t="str">
        <f t="shared" ref="N7:N74" si="0">IF(M7="","",$J7*$A$4*M7)</f>
        <v/>
      </c>
      <c r="O7" s="13" t="s">
        <v>247</v>
      </c>
      <c r="P7" s="110" t="s">
        <v>98</v>
      </c>
      <c r="Q7" s="1"/>
      <c r="R7" s="111" t="str">
        <f t="shared" ref="R7:R74" si="1">IF(Q7="","",$J7*$A$4*Q7)</f>
        <v/>
      </c>
      <c r="S7" s="13" t="s">
        <v>248</v>
      </c>
      <c r="T7" s="110" t="s">
        <v>98</v>
      </c>
      <c r="U7" s="1"/>
      <c r="V7" s="111" t="str">
        <f t="shared" ref="V7:V74" si="2">IF(U7="","",$J7*$A$4*U7)</f>
        <v/>
      </c>
      <c r="W7" s="13" t="s">
        <v>249</v>
      </c>
      <c r="X7" s="110" t="s">
        <v>98</v>
      </c>
      <c r="Y7" s="1"/>
      <c r="Z7" s="111" t="str">
        <f t="shared" ref="Z7:Z74" si="3">IF(Y7="","",$J7*$A$4*Y7)</f>
        <v/>
      </c>
      <c r="AA7" s="13" t="s">
        <v>250</v>
      </c>
      <c r="AB7" s="110" t="s">
        <v>98</v>
      </c>
      <c r="AC7" s="1"/>
      <c r="AD7" s="111" t="str">
        <f t="shared" ref="AD7:AD31" si="4">IF(AC7="","",$J7*$A$4*AC7)</f>
        <v/>
      </c>
      <c r="AE7" s="13" t="s">
        <v>251</v>
      </c>
      <c r="AF7" s="110" t="s">
        <v>98</v>
      </c>
      <c r="AG7" s="1"/>
      <c r="AH7" s="111" t="str">
        <f t="shared" ref="AH7:AH74" si="5">IF(AG7="","",$J7*$A$4*AG7)</f>
        <v/>
      </c>
      <c r="AI7" s="13" t="s">
        <v>252</v>
      </c>
      <c r="AJ7" s="113">
        <f>SUM(M7,Q7,U7,Y7,AC7,AG7)</f>
        <v>0</v>
      </c>
      <c r="AK7" s="192" t="str">
        <f>ご契約内容!$C$2</f>
        <v>エースサイクル</v>
      </c>
    </row>
    <row r="8" spans="1:37" s="114" customFormat="1" ht="15" customHeight="1">
      <c r="A8" s="101" t="s">
        <v>993</v>
      </c>
      <c r="B8" s="102" t="s">
        <v>991</v>
      </c>
      <c r="C8" s="103" t="s">
        <v>377</v>
      </c>
      <c r="D8" s="104"/>
      <c r="E8" s="105" t="s">
        <v>992</v>
      </c>
      <c r="F8" s="127"/>
      <c r="G8" s="127"/>
      <c r="H8" s="128"/>
      <c r="I8" s="107" t="s">
        <v>132</v>
      </c>
      <c r="J8" s="108">
        <v>48000</v>
      </c>
      <c r="K8" s="109"/>
      <c r="L8" s="110" t="s">
        <v>98</v>
      </c>
      <c r="M8" s="1"/>
      <c r="N8" s="111" t="str">
        <f t="shared" si="0"/>
        <v/>
      </c>
      <c r="O8" s="13" t="s">
        <v>247</v>
      </c>
      <c r="P8" s="110" t="s">
        <v>98</v>
      </c>
      <c r="Q8" s="1"/>
      <c r="R8" s="111" t="str">
        <f t="shared" si="1"/>
        <v/>
      </c>
      <c r="S8" s="13" t="s">
        <v>248</v>
      </c>
      <c r="T8" s="110" t="s">
        <v>98</v>
      </c>
      <c r="U8" s="1"/>
      <c r="V8" s="111" t="str">
        <f t="shared" si="2"/>
        <v/>
      </c>
      <c r="W8" s="13" t="s">
        <v>249</v>
      </c>
      <c r="X8" s="110" t="s">
        <v>98</v>
      </c>
      <c r="Y8" s="1"/>
      <c r="Z8" s="111" t="str">
        <f t="shared" si="3"/>
        <v/>
      </c>
      <c r="AA8" s="13" t="s">
        <v>250</v>
      </c>
      <c r="AB8" s="110" t="s">
        <v>98</v>
      </c>
      <c r="AC8" s="1"/>
      <c r="AD8" s="111" t="str">
        <f t="shared" si="4"/>
        <v/>
      </c>
      <c r="AE8" s="13" t="s">
        <v>251</v>
      </c>
      <c r="AF8" s="110" t="s">
        <v>98</v>
      </c>
      <c r="AG8" s="1"/>
      <c r="AH8" s="111" t="str">
        <f t="shared" si="5"/>
        <v/>
      </c>
      <c r="AI8" s="13" t="s">
        <v>252</v>
      </c>
      <c r="AJ8" s="113">
        <f t="shared" ref="AJ8:AJ71" si="6">SUM(M8,Q8,U8,Y8,AC8,AG8)</f>
        <v>0</v>
      </c>
      <c r="AK8" s="192" t="str">
        <f>ご契約内容!$C$2</f>
        <v>エースサイクル</v>
      </c>
    </row>
    <row r="9" spans="1:37" s="114" customFormat="1" ht="15" customHeight="1">
      <c r="A9" s="101" t="s">
        <v>994</v>
      </c>
      <c r="B9" s="102" t="s">
        <v>991</v>
      </c>
      <c r="C9" s="103" t="s">
        <v>377</v>
      </c>
      <c r="D9" s="104"/>
      <c r="E9" s="105" t="s">
        <v>992</v>
      </c>
      <c r="F9" s="127"/>
      <c r="G9" s="127"/>
      <c r="H9" s="128"/>
      <c r="I9" s="107" t="s">
        <v>134</v>
      </c>
      <c r="J9" s="108">
        <v>48000</v>
      </c>
      <c r="K9" s="109"/>
      <c r="L9" s="110" t="s">
        <v>98</v>
      </c>
      <c r="M9" s="1"/>
      <c r="N9" s="111" t="str">
        <f t="shared" si="0"/>
        <v/>
      </c>
      <c r="O9" s="13" t="s">
        <v>247</v>
      </c>
      <c r="P9" s="110" t="s">
        <v>98</v>
      </c>
      <c r="Q9" s="1"/>
      <c r="R9" s="111" t="str">
        <f t="shared" si="1"/>
        <v/>
      </c>
      <c r="S9" s="13" t="s">
        <v>248</v>
      </c>
      <c r="T9" s="110" t="s">
        <v>98</v>
      </c>
      <c r="U9" s="1"/>
      <c r="V9" s="111" t="str">
        <f t="shared" si="2"/>
        <v/>
      </c>
      <c r="W9" s="13" t="s">
        <v>249</v>
      </c>
      <c r="X9" s="110" t="s">
        <v>98</v>
      </c>
      <c r="Y9" s="1"/>
      <c r="Z9" s="111" t="str">
        <f t="shared" si="3"/>
        <v/>
      </c>
      <c r="AA9" s="13" t="s">
        <v>250</v>
      </c>
      <c r="AB9" s="110" t="s">
        <v>98</v>
      </c>
      <c r="AC9" s="1"/>
      <c r="AD9" s="111" t="str">
        <f t="shared" si="4"/>
        <v/>
      </c>
      <c r="AE9" s="13" t="s">
        <v>251</v>
      </c>
      <c r="AF9" s="110" t="s">
        <v>98</v>
      </c>
      <c r="AG9" s="1"/>
      <c r="AH9" s="111" t="str">
        <f t="shared" si="5"/>
        <v/>
      </c>
      <c r="AI9" s="13" t="s">
        <v>252</v>
      </c>
      <c r="AJ9" s="113">
        <f t="shared" si="6"/>
        <v>0</v>
      </c>
      <c r="AK9" s="192" t="str">
        <f>ご契約内容!$C$2</f>
        <v>エースサイクル</v>
      </c>
    </row>
    <row r="10" spans="1:37" s="114" customFormat="1" ht="15" customHeight="1">
      <c r="A10" s="101" t="s">
        <v>995</v>
      </c>
      <c r="B10" s="102" t="s">
        <v>991</v>
      </c>
      <c r="C10" s="103" t="s">
        <v>377</v>
      </c>
      <c r="D10" s="104"/>
      <c r="E10" s="105" t="s">
        <v>992</v>
      </c>
      <c r="F10" s="127"/>
      <c r="G10" s="127"/>
      <c r="H10" s="128"/>
      <c r="I10" s="107" t="s">
        <v>552</v>
      </c>
      <c r="J10" s="108">
        <v>48000</v>
      </c>
      <c r="K10" s="109"/>
      <c r="L10" s="110" t="s">
        <v>98</v>
      </c>
      <c r="M10" s="1"/>
      <c r="N10" s="111" t="str">
        <f t="shared" si="0"/>
        <v/>
      </c>
      <c r="O10" s="13" t="s">
        <v>247</v>
      </c>
      <c r="P10" s="110" t="s">
        <v>98</v>
      </c>
      <c r="Q10" s="1"/>
      <c r="R10" s="111" t="str">
        <f t="shared" si="1"/>
        <v/>
      </c>
      <c r="S10" s="13" t="s">
        <v>248</v>
      </c>
      <c r="T10" s="110" t="s">
        <v>98</v>
      </c>
      <c r="U10" s="1"/>
      <c r="V10" s="111" t="str">
        <f t="shared" si="2"/>
        <v/>
      </c>
      <c r="W10" s="13" t="s">
        <v>249</v>
      </c>
      <c r="X10" s="110" t="s">
        <v>98</v>
      </c>
      <c r="Y10" s="1"/>
      <c r="Z10" s="111" t="str">
        <f t="shared" si="3"/>
        <v/>
      </c>
      <c r="AA10" s="13" t="s">
        <v>250</v>
      </c>
      <c r="AB10" s="110" t="s">
        <v>98</v>
      </c>
      <c r="AC10" s="1"/>
      <c r="AD10" s="111" t="str">
        <f t="shared" si="4"/>
        <v/>
      </c>
      <c r="AE10" s="13" t="s">
        <v>251</v>
      </c>
      <c r="AF10" s="110" t="s">
        <v>98</v>
      </c>
      <c r="AG10" s="1"/>
      <c r="AH10" s="111" t="str">
        <f t="shared" si="5"/>
        <v/>
      </c>
      <c r="AI10" s="13" t="s">
        <v>252</v>
      </c>
      <c r="AJ10" s="113">
        <f t="shared" si="6"/>
        <v>0</v>
      </c>
      <c r="AK10" s="192" t="str">
        <f>ご契約内容!$C$2</f>
        <v>エースサイクル</v>
      </c>
    </row>
    <row r="11" spans="1:37" s="114" customFormat="1" ht="15" customHeight="1">
      <c r="A11" s="101" t="s">
        <v>996</v>
      </c>
      <c r="B11" s="102" t="s">
        <v>997</v>
      </c>
      <c r="C11" s="103" t="s">
        <v>998</v>
      </c>
      <c r="D11" s="104"/>
      <c r="E11" s="105" t="s">
        <v>999</v>
      </c>
      <c r="F11" s="127"/>
      <c r="G11" s="127"/>
      <c r="H11" s="128"/>
      <c r="I11" s="107" t="s">
        <v>130</v>
      </c>
      <c r="J11" s="108">
        <v>180000</v>
      </c>
      <c r="K11" s="109" t="s">
        <v>1000</v>
      </c>
      <c r="L11" s="110" t="s">
        <v>98</v>
      </c>
      <c r="M11" s="1"/>
      <c r="N11" s="111" t="str">
        <f t="shared" si="0"/>
        <v/>
      </c>
      <c r="O11" s="13" t="s">
        <v>247</v>
      </c>
      <c r="P11" s="110" t="s">
        <v>98</v>
      </c>
      <c r="Q11" s="1"/>
      <c r="R11" s="111" t="str">
        <f t="shared" si="1"/>
        <v/>
      </c>
      <c r="S11" s="13" t="s">
        <v>248</v>
      </c>
      <c r="T11" s="110" t="s">
        <v>98</v>
      </c>
      <c r="U11" s="1"/>
      <c r="V11" s="111" t="str">
        <f t="shared" si="2"/>
        <v/>
      </c>
      <c r="W11" s="13" t="s">
        <v>249</v>
      </c>
      <c r="X11" s="110" t="s">
        <v>98</v>
      </c>
      <c r="Y11" s="1"/>
      <c r="Z11" s="111" t="str">
        <f t="shared" si="3"/>
        <v/>
      </c>
      <c r="AA11" s="13" t="s">
        <v>250</v>
      </c>
      <c r="AB11" s="110" t="s">
        <v>98</v>
      </c>
      <c r="AC11" s="1"/>
      <c r="AD11" s="111" t="str">
        <f t="shared" si="4"/>
        <v/>
      </c>
      <c r="AE11" s="13" t="s">
        <v>251</v>
      </c>
      <c r="AF11" s="110" t="s">
        <v>98</v>
      </c>
      <c r="AG11" s="1"/>
      <c r="AH11" s="111" t="str">
        <f t="shared" si="5"/>
        <v/>
      </c>
      <c r="AI11" s="13" t="s">
        <v>252</v>
      </c>
      <c r="AJ11" s="113">
        <f t="shared" si="6"/>
        <v>0</v>
      </c>
      <c r="AK11" s="192" t="str">
        <f>ご契約内容!$C$2</f>
        <v>エースサイクル</v>
      </c>
    </row>
    <row r="12" spans="1:37" s="114" customFormat="1" ht="15" customHeight="1">
      <c r="A12" s="101" t="s">
        <v>1001</v>
      </c>
      <c r="B12" s="102" t="s">
        <v>997</v>
      </c>
      <c r="C12" s="103" t="s">
        <v>998</v>
      </c>
      <c r="D12" s="104"/>
      <c r="E12" s="105" t="s">
        <v>999</v>
      </c>
      <c r="F12" s="127"/>
      <c r="G12" s="127"/>
      <c r="H12" s="128"/>
      <c r="I12" s="107" t="s">
        <v>132</v>
      </c>
      <c r="J12" s="108">
        <v>180000</v>
      </c>
      <c r="K12" s="109" t="s">
        <v>1000</v>
      </c>
      <c r="L12" s="110" t="s">
        <v>98</v>
      </c>
      <c r="M12" s="1"/>
      <c r="N12" s="111" t="str">
        <f t="shared" si="0"/>
        <v/>
      </c>
      <c r="O12" s="13" t="s">
        <v>247</v>
      </c>
      <c r="P12" s="110" t="s">
        <v>98</v>
      </c>
      <c r="Q12" s="1"/>
      <c r="R12" s="111" t="str">
        <f t="shared" si="1"/>
        <v/>
      </c>
      <c r="S12" s="13" t="s">
        <v>248</v>
      </c>
      <c r="T12" s="110" t="s">
        <v>98</v>
      </c>
      <c r="U12" s="1"/>
      <c r="V12" s="111" t="str">
        <f t="shared" si="2"/>
        <v/>
      </c>
      <c r="W12" s="13" t="s">
        <v>249</v>
      </c>
      <c r="X12" s="110" t="s">
        <v>98</v>
      </c>
      <c r="Y12" s="1"/>
      <c r="Z12" s="111" t="str">
        <f t="shared" si="3"/>
        <v/>
      </c>
      <c r="AA12" s="13" t="s">
        <v>250</v>
      </c>
      <c r="AB12" s="110" t="s">
        <v>98</v>
      </c>
      <c r="AC12" s="1"/>
      <c r="AD12" s="111" t="str">
        <f t="shared" si="4"/>
        <v/>
      </c>
      <c r="AE12" s="13" t="s">
        <v>251</v>
      </c>
      <c r="AF12" s="110" t="s">
        <v>98</v>
      </c>
      <c r="AG12" s="1"/>
      <c r="AH12" s="111" t="str">
        <f t="shared" si="5"/>
        <v/>
      </c>
      <c r="AI12" s="13" t="s">
        <v>252</v>
      </c>
      <c r="AJ12" s="113">
        <f t="shared" si="6"/>
        <v>0</v>
      </c>
      <c r="AK12" s="192" t="str">
        <f>ご契約内容!$C$2</f>
        <v>エースサイクル</v>
      </c>
    </row>
    <row r="13" spans="1:37" s="114" customFormat="1" ht="15" customHeight="1">
      <c r="A13" s="101" t="s">
        <v>1002</v>
      </c>
      <c r="B13" s="102" t="s">
        <v>997</v>
      </c>
      <c r="C13" s="103" t="s">
        <v>998</v>
      </c>
      <c r="D13" s="104"/>
      <c r="E13" s="105" t="s">
        <v>999</v>
      </c>
      <c r="F13" s="127"/>
      <c r="G13" s="127"/>
      <c r="H13" s="128"/>
      <c r="I13" s="107" t="s">
        <v>134</v>
      </c>
      <c r="J13" s="108">
        <v>180000</v>
      </c>
      <c r="K13" s="109" t="s">
        <v>1000</v>
      </c>
      <c r="L13" s="110" t="s">
        <v>98</v>
      </c>
      <c r="M13" s="1"/>
      <c r="N13" s="111" t="str">
        <f t="shared" si="0"/>
        <v/>
      </c>
      <c r="O13" s="13" t="s">
        <v>247</v>
      </c>
      <c r="P13" s="110" t="s">
        <v>98</v>
      </c>
      <c r="Q13" s="1"/>
      <c r="R13" s="111" t="str">
        <f t="shared" si="1"/>
        <v/>
      </c>
      <c r="S13" s="13" t="s">
        <v>248</v>
      </c>
      <c r="T13" s="110" t="s">
        <v>98</v>
      </c>
      <c r="U13" s="1"/>
      <c r="V13" s="111" t="str">
        <f t="shared" si="2"/>
        <v/>
      </c>
      <c r="W13" s="13" t="s">
        <v>249</v>
      </c>
      <c r="X13" s="110" t="s">
        <v>98</v>
      </c>
      <c r="Y13" s="1"/>
      <c r="Z13" s="111" t="str">
        <f t="shared" si="3"/>
        <v/>
      </c>
      <c r="AA13" s="13" t="s">
        <v>250</v>
      </c>
      <c r="AB13" s="110" t="s">
        <v>98</v>
      </c>
      <c r="AC13" s="1"/>
      <c r="AD13" s="111" t="str">
        <f t="shared" si="4"/>
        <v/>
      </c>
      <c r="AE13" s="13" t="s">
        <v>251</v>
      </c>
      <c r="AF13" s="110" t="s">
        <v>98</v>
      </c>
      <c r="AG13" s="1"/>
      <c r="AH13" s="111" t="str">
        <f t="shared" si="5"/>
        <v/>
      </c>
      <c r="AI13" s="13" t="s">
        <v>252</v>
      </c>
      <c r="AJ13" s="113">
        <f t="shared" si="6"/>
        <v>0</v>
      </c>
      <c r="AK13" s="192" t="str">
        <f>ご契約内容!$C$2</f>
        <v>エースサイクル</v>
      </c>
    </row>
    <row r="14" spans="1:37" s="114" customFormat="1" ht="15" customHeight="1">
      <c r="A14" s="101" t="s">
        <v>1003</v>
      </c>
      <c r="B14" s="102" t="s">
        <v>997</v>
      </c>
      <c r="C14" s="103" t="s">
        <v>1004</v>
      </c>
      <c r="D14" s="104"/>
      <c r="E14" s="257" t="s">
        <v>1005</v>
      </c>
      <c r="F14" s="258"/>
      <c r="G14" s="258"/>
      <c r="H14" s="259"/>
      <c r="I14" s="107" t="s">
        <v>130</v>
      </c>
      <c r="J14" s="108">
        <v>155000</v>
      </c>
      <c r="K14" s="109"/>
      <c r="L14" s="110" t="s">
        <v>98</v>
      </c>
      <c r="M14" s="1"/>
      <c r="N14" s="111" t="str">
        <f t="shared" si="0"/>
        <v/>
      </c>
      <c r="O14" s="13" t="s">
        <v>247</v>
      </c>
      <c r="P14" s="110" t="s">
        <v>98</v>
      </c>
      <c r="Q14" s="1"/>
      <c r="R14" s="111" t="str">
        <f t="shared" si="1"/>
        <v/>
      </c>
      <c r="S14" s="13" t="s">
        <v>248</v>
      </c>
      <c r="T14" s="110" t="s">
        <v>98</v>
      </c>
      <c r="U14" s="1"/>
      <c r="V14" s="111" t="str">
        <f t="shared" si="2"/>
        <v/>
      </c>
      <c r="W14" s="13" t="s">
        <v>249</v>
      </c>
      <c r="X14" s="110" t="s">
        <v>98</v>
      </c>
      <c r="Y14" s="1"/>
      <c r="Z14" s="111" t="str">
        <f t="shared" si="3"/>
        <v/>
      </c>
      <c r="AA14" s="13" t="s">
        <v>250</v>
      </c>
      <c r="AB14" s="110" t="s">
        <v>98</v>
      </c>
      <c r="AC14" s="1"/>
      <c r="AD14" s="111" t="str">
        <f t="shared" si="4"/>
        <v/>
      </c>
      <c r="AE14" s="13" t="s">
        <v>251</v>
      </c>
      <c r="AF14" s="110" t="s">
        <v>98</v>
      </c>
      <c r="AG14" s="1"/>
      <c r="AH14" s="111" t="str">
        <f t="shared" si="5"/>
        <v/>
      </c>
      <c r="AI14" s="13" t="s">
        <v>252</v>
      </c>
      <c r="AJ14" s="113">
        <f t="shared" si="6"/>
        <v>0</v>
      </c>
      <c r="AK14" s="192" t="str">
        <f>ご契約内容!$C$2</f>
        <v>エースサイクル</v>
      </c>
    </row>
    <row r="15" spans="1:37" s="114" customFormat="1" ht="15" customHeight="1">
      <c r="A15" s="101" t="s">
        <v>1006</v>
      </c>
      <c r="B15" s="102" t="s">
        <v>997</v>
      </c>
      <c r="C15" s="103" t="s">
        <v>1004</v>
      </c>
      <c r="D15" s="104"/>
      <c r="E15" s="257" t="s">
        <v>1005</v>
      </c>
      <c r="F15" s="258"/>
      <c r="G15" s="258"/>
      <c r="H15" s="259"/>
      <c r="I15" s="107" t="s">
        <v>132</v>
      </c>
      <c r="J15" s="108">
        <v>155000</v>
      </c>
      <c r="K15" s="109"/>
      <c r="L15" s="110" t="s">
        <v>98</v>
      </c>
      <c r="M15" s="1"/>
      <c r="N15" s="111" t="str">
        <f t="shared" si="0"/>
        <v/>
      </c>
      <c r="O15" s="13" t="s">
        <v>247</v>
      </c>
      <c r="P15" s="110" t="s">
        <v>98</v>
      </c>
      <c r="Q15" s="1"/>
      <c r="R15" s="111" t="str">
        <f t="shared" si="1"/>
        <v/>
      </c>
      <c r="S15" s="13" t="s">
        <v>248</v>
      </c>
      <c r="T15" s="110" t="s">
        <v>98</v>
      </c>
      <c r="U15" s="1"/>
      <c r="V15" s="111" t="str">
        <f t="shared" si="2"/>
        <v/>
      </c>
      <c r="W15" s="13" t="s">
        <v>249</v>
      </c>
      <c r="X15" s="110" t="s">
        <v>98</v>
      </c>
      <c r="Y15" s="1"/>
      <c r="Z15" s="111" t="str">
        <f t="shared" si="3"/>
        <v/>
      </c>
      <c r="AA15" s="13" t="s">
        <v>250</v>
      </c>
      <c r="AB15" s="110" t="s">
        <v>98</v>
      </c>
      <c r="AC15" s="1"/>
      <c r="AD15" s="111" t="str">
        <f t="shared" si="4"/>
        <v/>
      </c>
      <c r="AE15" s="13" t="s">
        <v>251</v>
      </c>
      <c r="AF15" s="110" t="s">
        <v>98</v>
      </c>
      <c r="AG15" s="1"/>
      <c r="AH15" s="111" t="str">
        <f t="shared" si="5"/>
        <v/>
      </c>
      <c r="AI15" s="13" t="s">
        <v>252</v>
      </c>
      <c r="AJ15" s="113">
        <f t="shared" si="6"/>
        <v>0</v>
      </c>
      <c r="AK15" s="192" t="str">
        <f>ご契約内容!$C$2</f>
        <v>エースサイクル</v>
      </c>
    </row>
    <row r="16" spans="1:37" s="114" customFormat="1" ht="15" customHeight="1">
      <c r="A16" s="101" t="s">
        <v>1007</v>
      </c>
      <c r="B16" s="102" t="s">
        <v>997</v>
      </c>
      <c r="C16" s="103" t="s">
        <v>1004</v>
      </c>
      <c r="D16" s="104"/>
      <c r="E16" s="257" t="s">
        <v>1005</v>
      </c>
      <c r="F16" s="258"/>
      <c r="G16" s="258"/>
      <c r="H16" s="259"/>
      <c r="I16" s="107" t="s">
        <v>134</v>
      </c>
      <c r="J16" s="108">
        <v>155000</v>
      </c>
      <c r="K16" s="109"/>
      <c r="L16" s="110" t="s">
        <v>98</v>
      </c>
      <c r="M16" s="1"/>
      <c r="N16" s="111" t="str">
        <f t="shared" si="0"/>
        <v/>
      </c>
      <c r="O16" s="13" t="s">
        <v>247</v>
      </c>
      <c r="P16" s="110" t="s">
        <v>98</v>
      </c>
      <c r="Q16" s="1"/>
      <c r="R16" s="111" t="str">
        <f t="shared" si="1"/>
        <v/>
      </c>
      <c r="S16" s="13" t="s">
        <v>248</v>
      </c>
      <c r="T16" s="110" t="s">
        <v>98</v>
      </c>
      <c r="U16" s="1"/>
      <c r="V16" s="111" t="str">
        <f t="shared" si="2"/>
        <v/>
      </c>
      <c r="W16" s="13" t="s">
        <v>249</v>
      </c>
      <c r="X16" s="110" t="s">
        <v>98</v>
      </c>
      <c r="Y16" s="1"/>
      <c r="Z16" s="111" t="str">
        <f t="shared" si="3"/>
        <v/>
      </c>
      <c r="AA16" s="13" t="s">
        <v>250</v>
      </c>
      <c r="AB16" s="110" t="s">
        <v>98</v>
      </c>
      <c r="AC16" s="1"/>
      <c r="AD16" s="111" t="str">
        <f t="shared" si="4"/>
        <v/>
      </c>
      <c r="AE16" s="13" t="s">
        <v>251</v>
      </c>
      <c r="AF16" s="110" t="s">
        <v>98</v>
      </c>
      <c r="AG16" s="1"/>
      <c r="AH16" s="111" t="str">
        <f t="shared" si="5"/>
        <v/>
      </c>
      <c r="AI16" s="13" t="s">
        <v>252</v>
      </c>
      <c r="AJ16" s="113">
        <f t="shared" si="6"/>
        <v>0</v>
      </c>
      <c r="AK16" s="192" t="str">
        <f>ご契約内容!$C$2</f>
        <v>エースサイクル</v>
      </c>
    </row>
    <row r="17" spans="1:37" s="114" customFormat="1" ht="15" customHeight="1">
      <c r="A17" s="101" t="s">
        <v>1008</v>
      </c>
      <c r="B17" s="102" t="s">
        <v>997</v>
      </c>
      <c r="C17" s="103" t="s">
        <v>1004</v>
      </c>
      <c r="D17" s="104"/>
      <c r="E17" s="105" t="s">
        <v>1009</v>
      </c>
      <c r="F17" s="127"/>
      <c r="G17" s="127"/>
      <c r="H17" s="128"/>
      <c r="I17" s="107" t="s">
        <v>130</v>
      </c>
      <c r="J17" s="108">
        <v>155000</v>
      </c>
      <c r="K17" s="109" t="s">
        <v>1000</v>
      </c>
      <c r="L17" s="110" t="s">
        <v>98</v>
      </c>
      <c r="M17" s="1"/>
      <c r="N17" s="111" t="str">
        <f t="shared" si="0"/>
        <v/>
      </c>
      <c r="O17" s="13" t="s">
        <v>247</v>
      </c>
      <c r="P17" s="110" t="s">
        <v>98</v>
      </c>
      <c r="Q17" s="1"/>
      <c r="R17" s="111" t="str">
        <f t="shared" si="1"/>
        <v/>
      </c>
      <c r="S17" s="13" t="s">
        <v>248</v>
      </c>
      <c r="T17" s="110" t="s">
        <v>98</v>
      </c>
      <c r="U17" s="1"/>
      <c r="V17" s="111" t="str">
        <f t="shared" si="2"/>
        <v/>
      </c>
      <c r="W17" s="13" t="s">
        <v>249</v>
      </c>
      <c r="X17" s="110" t="s">
        <v>98</v>
      </c>
      <c r="Y17" s="1"/>
      <c r="Z17" s="111" t="str">
        <f t="shared" si="3"/>
        <v/>
      </c>
      <c r="AA17" s="13" t="s">
        <v>250</v>
      </c>
      <c r="AB17" s="110" t="s">
        <v>98</v>
      </c>
      <c r="AC17" s="1"/>
      <c r="AD17" s="111" t="str">
        <f t="shared" si="4"/>
        <v/>
      </c>
      <c r="AE17" s="13" t="s">
        <v>251</v>
      </c>
      <c r="AF17" s="110" t="s">
        <v>98</v>
      </c>
      <c r="AG17" s="1"/>
      <c r="AH17" s="111" t="str">
        <f t="shared" si="5"/>
        <v/>
      </c>
      <c r="AI17" s="13" t="s">
        <v>252</v>
      </c>
      <c r="AJ17" s="113">
        <f t="shared" si="6"/>
        <v>0</v>
      </c>
      <c r="AK17" s="192" t="str">
        <f>ご契約内容!$C$2</f>
        <v>エースサイクル</v>
      </c>
    </row>
    <row r="18" spans="1:37" s="114" customFormat="1" ht="15" customHeight="1">
      <c r="A18" s="101" t="s">
        <v>1010</v>
      </c>
      <c r="B18" s="102" t="s">
        <v>997</v>
      </c>
      <c r="C18" s="103" t="s">
        <v>1004</v>
      </c>
      <c r="D18" s="104"/>
      <c r="E18" s="105" t="s">
        <v>1009</v>
      </c>
      <c r="F18" s="127"/>
      <c r="G18" s="127"/>
      <c r="H18" s="128"/>
      <c r="I18" s="107" t="s">
        <v>132</v>
      </c>
      <c r="J18" s="108">
        <v>155000</v>
      </c>
      <c r="K18" s="109" t="s">
        <v>1000</v>
      </c>
      <c r="L18" s="110" t="s">
        <v>98</v>
      </c>
      <c r="M18" s="1"/>
      <c r="N18" s="111" t="str">
        <f t="shared" si="0"/>
        <v/>
      </c>
      <c r="O18" s="13" t="s">
        <v>247</v>
      </c>
      <c r="P18" s="110" t="s">
        <v>98</v>
      </c>
      <c r="Q18" s="1"/>
      <c r="R18" s="111" t="str">
        <f t="shared" si="1"/>
        <v/>
      </c>
      <c r="S18" s="13" t="s">
        <v>248</v>
      </c>
      <c r="T18" s="110" t="s">
        <v>98</v>
      </c>
      <c r="U18" s="1"/>
      <c r="V18" s="111" t="str">
        <f t="shared" si="2"/>
        <v/>
      </c>
      <c r="W18" s="13" t="s">
        <v>249</v>
      </c>
      <c r="X18" s="110" t="s">
        <v>98</v>
      </c>
      <c r="Y18" s="1"/>
      <c r="Z18" s="111" t="str">
        <f t="shared" si="3"/>
        <v/>
      </c>
      <c r="AA18" s="13" t="s">
        <v>250</v>
      </c>
      <c r="AB18" s="110" t="s">
        <v>98</v>
      </c>
      <c r="AC18" s="1"/>
      <c r="AD18" s="111" t="str">
        <f t="shared" si="4"/>
        <v/>
      </c>
      <c r="AE18" s="13" t="s">
        <v>251</v>
      </c>
      <c r="AF18" s="110" t="s">
        <v>98</v>
      </c>
      <c r="AG18" s="1"/>
      <c r="AH18" s="111" t="str">
        <f t="shared" si="5"/>
        <v/>
      </c>
      <c r="AI18" s="13" t="s">
        <v>252</v>
      </c>
      <c r="AJ18" s="113">
        <f t="shared" si="6"/>
        <v>0</v>
      </c>
      <c r="AK18" s="192" t="str">
        <f>ご契約内容!$C$2</f>
        <v>エースサイクル</v>
      </c>
    </row>
    <row r="19" spans="1:37" s="114" customFormat="1" ht="15" customHeight="1">
      <c r="A19" s="101" t="s">
        <v>1011</v>
      </c>
      <c r="B19" s="102" t="s">
        <v>997</v>
      </c>
      <c r="C19" s="103" t="s">
        <v>1004</v>
      </c>
      <c r="D19" s="104"/>
      <c r="E19" s="105" t="s">
        <v>1009</v>
      </c>
      <c r="F19" s="127"/>
      <c r="G19" s="127"/>
      <c r="H19" s="128"/>
      <c r="I19" s="107" t="s">
        <v>134</v>
      </c>
      <c r="J19" s="108">
        <v>155000</v>
      </c>
      <c r="K19" s="109" t="s">
        <v>1000</v>
      </c>
      <c r="L19" s="110" t="s">
        <v>77</v>
      </c>
      <c r="M19" s="1"/>
      <c r="N19" s="111" t="str">
        <f t="shared" si="0"/>
        <v/>
      </c>
      <c r="O19" s="13" t="s">
        <v>247</v>
      </c>
      <c r="P19" s="110" t="s">
        <v>77</v>
      </c>
      <c r="Q19" s="1"/>
      <c r="R19" s="111" t="str">
        <f t="shared" si="1"/>
        <v/>
      </c>
      <c r="S19" s="13" t="s">
        <v>248</v>
      </c>
      <c r="T19" s="110" t="s">
        <v>77</v>
      </c>
      <c r="U19" s="1"/>
      <c r="V19" s="111" t="str">
        <f t="shared" si="2"/>
        <v/>
      </c>
      <c r="W19" s="13" t="s">
        <v>249</v>
      </c>
      <c r="X19" s="110" t="s">
        <v>77</v>
      </c>
      <c r="Y19" s="1"/>
      <c r="Z19" s="111" t="str">
        <f t="shared" si="3"/>
        <v/>
      </c>
      <c r="AA19" s="13" t="s">
        <v>250</v>
      </c>
      <c r="AB19" s="110" t="s">
        <v>77</v>
      </c>
      <c r="AC19" s="1"/>
      <c r="AD19" s="111" t="str">
        <f t="shared" si="4"/>
        <v/>
      </c>
      <c r="AE19" s="13" t="s">
        <v>251</v>
      </c>
      <c r="AF19" s="110" t="s">
        <v>77</v>
      </c>
      <c r="AG19" s="1"/>
      <c r="AH19" s="111" t="str">
        <f t="shared" si="5"/>
        <v/>
      </c>
      <c r="AI19" s="13" t="s">
        <v>252</v>
      </c>
      <c r="AJ19" s="113">
        <f t="shared" si="6"/>
        <v>0</v>
      </c>
      <c r="AK19" s="192" t="str">
        <f>ご契約内容!$C$2</f>
        <v>エースサイクル</v>
      </c>
    </row>
    <row r="20" spans="1:37" s="114" customFormat="1" ht="15" customHeight="1">
      <c r="A20" s="101" t="s">
        <v>1012</v>
      </c>
      <c r="B20" s="102" t="s">
        <v>997</v>
      </c>
      <c r="C20" s="103" t="s">
        <v>289</v>
      </c>
      <c r="D20" s="104"/>
      <c r="E20" s="105" t="s">
        <v>1013</v>
      </c>
      <c r="F20" s="127"/>
      <c r="G20" s="127"/>
      <c r="H20" s="128"/>
      <c r="I20" s="107" t="s">
        <v>130</v>
      </c>
      <c r="J20" s="108">
        <v>78000</v>
      </c>
      <c r="K20" s="109"/>
      <c r="L20" s="110" t="s">
        <v>98</v>
      </c>
      <c r="M20" s="1"/>
      <c r="N20" s="111" t="str">
        <f t="shared" si="0"/>
        <v/>
      </c>
      <c r="O20" s="13" t="s">
        <v>247</v>
      </c>
      <c r="P20" s="110" t="s">
        <v>98</v>
      </c>
      <c r="Q20" s="1"/>
      <c r="R20" s="111" t="str">
        <f t="shared" si="1"/>
        <v/>
      </c>
      <c r="S20" s="13" t="s">
        <v>248</v>
      </c>
      <c r="T20" s="110" t="s">
        <v>98</v>
      </c>
      <c r="U20" s="1"/>
      <c r="V20" s="111" t="str">
        <f t="shared" si="2"/>
        <v/>
      </c>
      <c r="W20" s="13" t="s">
        <v>249</v>
      </c>
      <c r="X20" s="110" t="s">
        <v>98</v>
      </c>
      <c r="Y20" s="1"/>
      <c r="Z20" s="111" t="str">
        <f t="shared" si="3"/>
        <v/>
      </c>
      <c r="AA20" s="13" t="s">
        <v>250</v>
      </c>
      <c r="AB20" s="110" t="s">
        <v>98</v>
      </c>
      <c r="AC20" s="1"/>
      <c r="AD20" s="111" t="str">
        <f t="shared" si="4"/>
        <v/>
      </c>
      <c r="AE20" s="13" t="s">
        <v>251</v>
      </c>
      <c r="AF20" s="110" t="s">
        <v>98</v>
      </c>
      <c r="AG20" s="1"/>
      <c r="AH20" s="111" t="str">
        <f t="shared" si="5"/>
        <v/>
      </c>
      <c r="AI20" s="13" t="s">
        <v>252</v>
      </c>
      <c r="AJ20" s="113">
        <f t="shared" si="6"/>
        <v>0</v>
      </c>
      <c r="AK20" s="192" t="str">
        <f>ご契約内容!$C$2</f>
        <v>エースサイクル</v>
      </c>
    </row>
    <row r="21" spans="1:37" s="114" customFormat="1" ht="15" customHeight="1">
      <c r="A21" s="101" t="s">
        <v>1014</v>
      </c>
      <c r="B21" s="102" t="s">
        <v>997</v>
      </c>
      <c r="C21" s="103" t="s">
        <v>289</v>
      </c>
      <c r="D21" s="104"/>
      <c r="E21" s="105" t="s">
        <v>1013</v>
      </c>
      <c r="F21" s="127"/>
      <c r="G21" s="127"/>
      <c r="H21" s="128"/>
      <c r="I21" s="107" t="s">
        <v>132</v>
      </c>
      <c r="J21" s="108">
        <v>78000</v>
      </c>
      <c r="K21" s="109"/>
      <c r="L21" s="110" t="s">
        <v>98</v>
      </c>
      <c r="M21" s="1"/>
      <c r="N21" s="111" t="str">
        <f t="shared" si="0"/>
        <v/>
      </c>
      <c r="O21" s="13" t="s">
        <v>247</v>
      </c>
      <c r="P21" s="110" t="s">
        <v>98</v>
      </c>
      <c r="Q21" s="1"/>
      <c r="R21" s="111" t="str">
        <f t="shared" si="1"/>
        <v/>
      </c>
      <c r="S21" s="13" t="s">
        <v>248</v>
      </c>
      <c r="T21" s="110" t="s">
        <v>98</v>
      </c>
      <c r="U21" s="1"/>
      <c r="V21" s="111" t="str">
        <f t="shared" si="2"/>
        <v/>
      </c>
      <c r="W21" s="13" t="s">
        <v>249</v>
      </c>
      <c r="X21" s="110" t="s">
        <v>98</v>
      </c>
      <c r="Y21" s="1"/>
      <c r="Z21" s="111" t="str">
        <f t="shared" si="3"/>
        <v/>
      </c>
      <c r="AA21" s="13" t="s">
        <v>250</v>
      </c>
      <c r="AB21" s="110" t="s">
        <v>98</v>
      </c>
      <c r="AC21" s="1"/>
      <c r="AD21" s="111" t="str">
        <f t="shared" si="4"/>
        <v/>
      </c>
      <c r="AE21" s="13" t="s">
        <v>251</v>
      </c>
      <c r="AF21" s="110" t="s">
        <v>98</v>
      </c>
      <c r="AG21" s="1"/>
      <c r="AH21" s="111" t="str">
        <f t="shared" si="5"/>
        <v/>
      </c>
      <c r="AI21" s="13" t="s">
        <v>252</v>
      </c>
      <c r="AJ21" s="113">
        <f t="shared" si="6"/>
        <v>0</v>
      </c>
      <c r="AK21" s="192" t="str">
        <f>ご契約内容!$C$2</f>
        <v>エースサイクル</v>
      </c>
    </row>
    <row r="22" spans="1:37" s="114" customFormat="1" ht="15" customHeight="1">
      <c r="A22" s="101" t="s">
        <v>1015</v>
      </c>
      <c r="B22" s="102" t="s">
        <v>997</v>
      </c>
      <c r="C22" s="103" t="s">
        <v>289</v>
      </c>
      <c r="D22" s="104"/>
      <c r="E22" s="105" t="s">
        <v>1013</v>
      </c>
      <c r="F22" s="127"/>
      <c r="G22" s="127"/>
      <c r="H22" s="128"/>
      <c r="I22" s="107" t="s">
        <v>134</v>
      </c>
      <c r="J22" s="108">
        <v>78000</v>
      </c>
      <c r="K22" s="109"/>
      <c r="L22" s="110" t="s">
        <v>98</v>
      </c>
      <c r="M22" s="1"/>
      <c r="N22" s="111" t="str">
        <f t="shared" si="0"/>
        <v/>
      </c>
      <c r="O22" s="13" t="s">
        <v>247</v>
      </c>
      <c r="P22" s="110" t="s">
        <v>98</v>
      </c>
      <c r="Q22" s="1"/>
      <c r="R22" s="111" t="str">
        <f t="shared" si="1"/>
        <v/>
      </c>
      <c r="S22" s="13" t="s">
        <v>248</v>
      </c>
      <c r="T22" s="110" t="s">
        <v>98</v>
      </c>
      <c r="U22" s="1"/>
      <c r="V22" s="111" t="str">
        <f t="shared" si="2"/>
        <v/>
      </c>
      <c r="W22" s="13" t="s">
        <v>249</v>
      </c>
      <c r="X22" s="110" t="s">
        <v>98</v>
      </c>
      <c r="Y22" s="1"/>
      <c r="Z22" s="111" t="str">
        <f t="shared" si="3"/>
        <v/>
      </c>
      <c r="AA22" s="13" t="s">
        <v>250</v>
      </c>
      <c r="AB22" s="110" t="s">
        <v>98</v>
      </c>
      <c r="AC22" s="1"/>
      <c r="AD22" s="111" t="str">
        <f t="shared" si="4"/>
        <v/>
      </c>
      <c r="AE22" s="13" t="s">
        <v>251</v>
      </c>
      <c r="AF22" s="110" t="s">
        <v>98</v>
      </c>
      <c r="AG22" s="1"/>
      <c r="AH22" s="111" t="str">
        <f t="shared" si="5"/>
        <v/>
      </c>
      <c r="AI22" s="13" t="s">
        <v>252</v>
      </c>
      <c r="AJ22" s="113">
        <f t="shared" si="6"/>
        <v>0</v>
      </c>
      <c r="AK22" s="192" t="str">
        <f>ご契約内容!$C$2</f>
        <v>エースサイクル</v>
      </c>
    </row>
    <row r="23" spans="1:37" s="114" customFormat="1" ht="15" customHeight="1">
      <c r="A23" s="101" t="s">
        <v>1016</v>
      </c>
      <c r="B23" s="102" t="s">
        <v>997</v>
      </c>
      <c r="C23" s="103" t="s">
        <v>289</v>
      </c>
      <c r="D23" s="104"/>
      <c r="E23" s="105" t="s">
        <v>1013</v>
      </c>
      <c r="F23" s="127"/>
      <c r="G23" s="127"/>
      <c r="H23" s="128"/>
      <c r="I23" s="107" t="s">
        <v>552</v>
      </c>
      <c r="J23" s="108">
        <v>78000</v>
      </c>
      <c r="K23" s="109"/>
      <c r="L23" s="110" t="s">
        <v>98</v>
      </c>
      <c r="M23" s="1"/>
      <c r="N23" s="111" t="str">
        <f t="shared" si="0"/>
        <v/>
      </c>
      <c r="O23" s="13" t="s">
        <v>247</v>
      </c>
      <c r="P23" s="110" t="s">
        <v>98</v>
      </c>
      <c r="Q23" s="1"/>
      <c r="R23" s="111" t="str">
        <f t="shared" si="1"/>
        <v/>
      </c>
      <c r="S23" s="13" t="s">
        <v>248</v>
      </c>
      <c r="T23" s="110" t="s">
        <v>98</v>
      </c>
      <c r="U23" s="1"/>
      <c r="V23" s="111" t="str">
        <f t="shared" si="2"/>
        <v/>
      </c>
      <c r="W23" s="13" t="s">
        <v>249</v>
      </c>
      <c r="X23" s="110" t="s">
        <v>98</v>
      </c>
      <c r="Y23" s="1"/>
      <c r="Z23" s="111" t="str">
        <f t="shared" si="3"/>
        <v/>
      </c>
      <c r="AA23" s="13" t="s">
        <v>250</v>
      </c>
      <c r="AB23" s="110" t="s">
        <v>98</v>
      </c>
      <c r="AC23" s="1"/>
      <c r="AD23" s="111" t="str">
        <f t="shared" si="4"/>
        <v/>
      </c>
      <c r="AE23" s="13" t="s">
        <v>251</v>
      </c>
      <c r="AF23" s="110" t="s">
        <v>98</v>
      </c>
      <c r="AG23" s="1"/>
      <c r="AH23" s="111" t="str">
        <f t="shared" si="5"/>
        <v/>
      </c>
      <c r="AI23" s="13" t="s">
        <v>252</v>
      </c>
      <c r="AJ23" s="113">
        <f t="shared" si="6"/>
        <v>0</v>
      </c>
      <c r="AK23" s="192" t="str">
        <f>ご契約内容!$C$2</f>
        <v>エースサイクル</v>
      </c>
    </row>
    <row r="24" spans="1:37" s="114" customFormat="1" ht="15" customHeight="1">
      <c r="A24" s="101" t="s">
        <v>1017</v>
      </c>
      <c r="B24" s="102" t="s">
        <v>997</v>
      </c>
      <c r="C24" s="103" t="s">
        <v>289</v>
      </c>
      <c r="D24" s="104"/>
      <c r="E24" s="105" t="s">
        <v>1009</v>
      </c>
      <c r="F24" s="127"/>
      <c r="G24" s="127"/>
      <c r="H24" s="128"/>
      <c r="I24" s="107" t="s">
        <v>130</v>
      </c>
      <c r="J24" s="108">
        <v>78000</v>
      </c>
      <c r="K24" s="109" t="s">
        <v>1000</v>
      </c>
      <c r="L24" s="110" t="s">
        <v>98</v>
      </c>
      <c r="M24" s="1"/>
      <c r="N24" s="111" t="str">
        <f t="shared" si="0"/>
        <v/>
      </c>
      <c r="O24" s="13" t="s">
        <v>247</v>
      </c>
      <c r="P24" s="110" t="s">
        <v>98</v>
      </c>
      <c r="Q24" s="1"/>
      <c r="R24" s="111" t="str">
        <f t="shared" si="1"/>
        <v/>
      </c>
      <c r="S24" s="13" t="s">
        <v>248</v>
      </c>
      <c r="T24" s="110" t="s">
        <v>98</v>
      </c>
      <c r="U24" s="1"/>
      <c r="V24" s="111" t="str">
        <f t="shared" si="2"/>
        <v/>
      </c>
      <c r="W24" s="13" t="s">
        <v>249</v>
      </c>
      <c r="X24" s="110" t="s">
        <v>98</v>
      </c>
      <c r="Y24" s="1"/>
      <c r="Z24" s="111" t="str">
        <f t="shared" si="3"/>
        <v/>
      </c>
      <c r="AA24" s="13" t="s">
        <v>250</v>
      </c>
      <c r="AB24" s="110" t="s">
        <v>98</v>
      </c>
      <c r="AC24" s="1"/>
      <c r="AD24" s="111" t="str">
        <f t="shared" si="4"/>
        <v/>
      </c>
      <c r="AE24" s="13" t="s">
        <v>251</v>
      </c>
      <c r="AF24" s="110" t="s">
        <v>98</v>
      </c>
      <c r="AG24" s="1"/>
      <c r="AH24" s="111" t="str">
        <f t="shared" si="5"/>
        <v/>
      </c>
      <c r="AI24" s="13" t="s">
        <v>252</v>
      </c>
      <c r="AJ24" s="113">
        <f t="shared" si="6"/>
        <v>0</v>
      </c>
      <c r="AK24" s="192" t="str">
        <f>ご契約内容!$C$2</f>
        <v>エースサイクル</v>
      </c>
    </row>
    <row r="25" spans="1:37" s="114" customFormat="1" ht="15" customHeight="1">
      <c r="A25" s="101" t="s">
        <v>1018</v>
      </c>
      <c r="B25" s="102" t="s">
        <v>997</v>
      </c>
      <c r="C25" s="103" t="s">
        <v>289</v>
      </c>
      <c r="D25" s="104"/>
      <c r="E25" s="105" t="s">
        <v>1009</v>
      </c>
      <c r="F25" s="127"/>
      <c r="G25" s="127"/>
      <c r="H25" s="128"/>
      <c r="I25" s="107" t="s">
        <v>132</v>
      </c>
      <c r="J25" s="108">
        <v>78000</v>
      </c>
      <c r="K25" s="109" t="s">
        <v>1000</v>
      </c>
      <c r="L25" s="110" t="s">
        <v>98</v>
      </c>
      <c r="M25" s="1"/>
      <c r="N25" s="111" t="str">
        <f t="shared" si="0"/>
        <v/>
      </c>
      <c r="O25" s="13" t="s">
        <v>247</v>
      </c>
      <c r="P25" s="110" t="s">
        <v>98</v>
      </c>
      <c r="Q25" s="1"/>
      <c r="R25" s="111" t="str">
        <f t="shared" si="1"/>
        <v/>
      </c>
      <c r="S25" s="13" t="s">
        <v>248</v>
      </c>
      <c r="T25" s="110" t="s">
        <v>98</v>
      </c>
      <c r="U25" s="1"/>
      <c r="V25" s="111" t="str">
        <f t="shared" si="2"/>
        <v/>
      </c>
      <c r="W25" s="13" t="s">
        <v>249</v>
      </c>
      <c r="X25" s="110" t="s">
        <v>98</v>
      </c>
      <c r="Y25" s="1"/>
      <c r="Z25" s="111" t="str">
        <f t="shared" si="3"/>
        <v/>
      </c>
      <c r="AA25" s="13" t="s">
        <v>250</v>
      </c>
      <c r="AB25" s="110" t="s">
        <v>98</v>
      </c>
      <c r="AC25" s="1"/>
      <c r="AD25" s="111" t="str">
        <f t="shared" si="4"/>
        <v/>
      </c>
      <c r="AE25" s="13" t="s">
        <v>251</v>
      </c>
      <c r="AF25" s="110" t="s">
        <v>98</v>
      </c>
      <c r="AG25" s="1"/>
      <c r="AH25" s="111" t="str">
        <f t="shared" si="5"/>
        <v/>
      </c>
      <c r="AI25" s="13" t="s">
        <v>252</v>
      </c>
      <c r="AJ25" s="113">
        <f t="shared" si="6"/>
        <v>0</v>
      </c>
      <c r="AK25" s="192" t="str">
        <f>ご契約内容!$C$2</f>
        <v>エースサイクル</v>
      </c>
    </row>
    <row r="26" spans="1:37" s="114" customFormat="1" ht="15" customHeight="1">
      <c r="A26" s="101" t="s">
        <v>1019</v>
      </c>
      <c r="B26" s="102" t="s">
        <v>997</v>
      </c>
      <c r="C26" s="103" t="s">
        <v>289</v>
      </c>
      <c r="D26" s="104"/>
      <c r="E26" s="105" t="s">
        <v>1009</v>
      </c>
      <c r="F26" s="127"/>
      <c r="G26" s="127"/>
      <c r="H26" s="128"/>
      <c r="I26" s="107" t="s">
        <v>134</v>
      </c>
      <c r="J26" s="108">
        <v>78000</v>
      </c>
      <c r="K26" s="109" t="s">
        <v>1000</v>
      </c>
      <c r="L26" s="110" t="s">
        <v>98</v>
      </c>
      <c r="M26" s="1"/>
      <c r="N26" s="111" t="str">
        <f t="shared" si="0"/>
        <v/>
      </c>
      <c r="O26" s="13" t="s">
        <v>247</v>
      </c>
      <c r="P26" s="110" t="s">
        <v>98</v>
      </c>
      <c r="Q26" s="1"/>
      <c r="R26" s="111" t="str">
        <f t="shared" si="1"/>
        <v/>
      </c>
      <c r="S26" s="13" t="s">
        <v>248</v>
      </c>
      <c r="T26" s="110" t="s">
        <v>98</v>
      </c>
      <c r="U26" s="1"/>
      <c r="V26" s="111" t="str">
        <f t="shared" si="2"/>
        <v/>
      </c>
      <c r="W26" s="13" t="s">
        <v>249</v>
      </c>
      <c r="X26" s="110" t="s">
        <v>98</v>
      </c>
      <c r="Y26" s="1"/>
      <c r="Z26" s="111" t="str">
        <f t="shared" si="3"/>
        <v/>
      </c>
      <c r="AA26" s="13" t="s">
        <v>250</v>
      </c>
      <c r="AB26" s="110" t="s">
        <v>98</v>
      </c>
      <c r="AC26" s="1"/>
      <c r="AD26" s="111" t="str">
        <f t="shared" si="4"/>
        <v/>
      </c>
      <c r="AE26" s="13" t="s">
        <v>251</v>
      </c>
      <c r="AF26" s="110" t="s">
        <v>98</v>
      </c>
      <c r="AG26" s="1"/>
      <c r="AH26" s="111" t="str">
        <f t="shared" si="5"/>
        <v/>
      </c>
      <c r="AI26" s="13" t="s">
        <v>252</v>
      </c>
      <c r="AJ26" s="113">
        <f t="shared" si="6"/>
        <v>0</v>
      </c>
      <c r="AK26" s="192" t="str">
        <f>ご契約内容!$C$2</f>
        <v>エースサイクル</v>
      </c>
    </row>
    <row r="27" spans="1:37" s="114" customFormat="1" ht="15" customHeight="1">
      <c r="A27" s="101" t="s">
        <v>1020</v>
      </c>
      <c r="B27" s="102" t="s">
        <v>997</v>
      </c>
      <c r="C27" s="103" t="s">
        <v>289</v>
      </c>
      <c r="D27" s="104"/>
      <c r="E27" s="105" t="s">
        <v>1009</v>
      </c>
      <c r="F27" s="127"/>
      <c r="G27" s="127"/>
      <c r="H27" s="128"/>
      <c r="I27" s="107" t="s">
        <v>552</v>
      </c>
      <c r="J27" s="108">
        <v>78000</v>
      </c>
      <c r="K27" s="109" t="s">
        <v>1000</v>
      </c>
      <c r="L27" s="110" t="s">
        <v>77</v>
      </c>
      <c r="M27" s="1"/>
      <c r="N27" s="111" t="str">
        <f t="shared" si="0"/>
        <v/>
      </c>
      <c r="O27" s="13" t="s">
        <v>247</v>
      </c>
      <c r="P27" s="110" t="s">
        <v>77</v>
      </c>
      <c r="Q27" s="1"/>
      <c r="R27" s="111" t="str">
        <f t="shared" si="1"/>
        <v/>
      </c>
      <c r="S27" s="13" t="s">
        <v>248</v>
      </c>
      <c r="T27" s="110" t="s">
        <v>77</v>
      </c>
      <c r="U27" s="1"/>
      <c r="V27" s="111" t="str">
        <f t="shared" si="2"/>
        <v/>
      </c>
      <c r="W27" s="13" t="s">
        <v>249</v>
      </c>
      <c r="X27" s="110" t="s">
        <v>77</v>
      </c>
      <c r="Y27" s="1"/>
      <c r="Z27" s="111" t="str">
        <f t="shared" si="3"/>
        <v/>
      </c>
      <c r="AA27" s="13" t="s">
        <v>250</v>
      </c>
      <c r="AB27" s="110" t="s">
        <v>77</v>
      </c>
      <c r="AC27" s="1"/>
      <c r="AD27" s="111" t="str">
        <f t="shared" si="4"/>
        <v/>
      </c>
      <c r="AE27" s="13" t="s">
        <v>251</v>
      </c>
      <c r="AF27" s="110" t="s">
        <v>77</v>
      </c>
      <c r="AG27" s="1"/>
      <c r="AH27" s="111" t="str">
        <f t="shared" si="5"/>
        <v/>
      </c>
      <c r="AI27" s="13" t="s">
        <v>252</v>
      </c>
      <c r="AJ27" s="113">
        <f t="shared" si="6"/>
        <v>0</v>
      </c>
      <c r="AK27" s="192" t="str">
        <f>ご契約内容!$C$2</f>
        <v>エースサイクル</v>
      </c>
    </row>
    <row r="28" spans="1:37" s="114" customFormat="1" ht="15" customHeight="1">
      <c r="A28" s="101" t="s">
        <v>1021</v>
      </c>
      <c r="B28" s="102" t="s">
        <v>997</v>
      </c>
      <c r="C28" s="103" t="s">
        <v>289</v>
      </c>
      <c r="D28" s="104"/>
      <c r="E28" s="105" t="s">
        <v>1022</v>
      </c>
      <c r="F28" s="127"/>
      <c r="G28" s="127"/>
      <c r="H28" s="128"/>
      <c r="I28" s="107" t="s">
        <v>130</v>
      </c>
      <c r="J28" s="108">
        <v>78000</v>
      </c>
      <c r="K28" s="109" t="s">
        <v>1000</v>
      </c>
      <c r="L28" s="110" t="s">
        <v>98</v>
      </c>
      <c r="M28" s="1"/>
      <c r="N28" s="111" t="str">
        <f t="shared" si="0"/>
        <v/>
      </c>
      <c r="O28" s="13" t="s">
        <v>247</v>
      </c>
      <c r="P28" s="110" t="s">
        <v>98</v>
      </c>
      <c r="Q28" s="1"/>
      <c r="R28" s="111" t="str">
        <f t="shared" si="1"/>
        <v/>
      </c>
      <c r="S28" s="13" t="s">
        <v>248</v>
      </c>
      <c r="T28" s="110" t="s">
        <v>98</v>
      </c>
      <c r="U28" s="1"/>
      <c r="V28" s="111" t="str">
        <f t="shared" si="2"/>
        <v/>
      </c>
      <c r="W28" s="13" t="s">
        <v>249</v>
      </c>
      <c r="X28" s="110" t="s">
        <v>98</v>
      </c>
      <c r="Y28" s="1"/>
      <c r="Z28" s="111" t="str">
        <f t="shared" si="3"/>
        <v/>
      </c>
      <c r="AA28" s="13" t="s">
        <v>250</v>
      </c>
      <c r="AB28" s="110" t="s">
        <v>98</v>
      </c>
      <c r="AC28" s="1"/>
      <c r="AD28" s="111" t="str">
        <f t="shared" si="4"/>
        <v/>
      </c>
      <c r="AE28" s="13" t="s">
        <v>251</v>
      </c>
      <c r="AF28" s="110" t="s">
        <v>98</v>
      </c>
      <c r="AG28" s="1"/>
      <c r="AH28" s="111" t="str">
        <f t="shared" si="5"/>
        <v/>
      </c>
      <c r="AI28" s="13" t="s">
        <v>252</v>
      </c>
      <c r="AJ28" s="113">
        <f t="shared" si="6"/>
        <v>0</v>
      </c>
      <c r="AK28" s="192" t="str">
        <f>ご契約内容!$C$2</f>
        <v>エースサイクル</v>
      </c>
    </row>
    <row r="29" spans="1:37" s="114" customFormat="1" ht="15" customHeight="1">
      <c r="A29" s="101" t="s">
        <v>1023</v>
      </c>
      <c r="B29" s="102" t="s">
        <v>997</v>
      </c>
      <c r="C29" s="103" t="s">
        <v>289</v>
      </c>
      <c r="D29" s="104"/>
      <c r="E29" s="105" t="s">
        <v>1022</v>
      </c>
      <c r="F29" s="127"/>
      <c r="G29" s="127"/>
      <c r="H29" s="128"/>
      <c r="I29" s="107" t="s">
        <v>132</v>
      </c>
      <c r="J29" s="108">
        <v>78000</v>
      </c>
      <c r="K29" s="109" t="s">
        <v>1000</v>
      </c>
      <c r="L29" s="110" t="s">
        <v>98</v>
      </c>
      <c r="M29" s="1"/>
      <c r="N29" s="111" t="str">
        <f t="shared" si="0"/>
        <v/>
      </c>
      <c r="O29" s="13" t="s">
        <v>247</v>
      </c>
      <c r="P29" s="110" t="s">
        <v>98</v>
      </c>
      <c r="Q29" s="1"/>
      <c r="R29" s="111" t="str">
        <f t="shared" si="1"/>
        <v/>
      </c>
      <c r="S29" s="13" t="s">
        <v>248</v>
      </c>
      <c r="T29" s="110" t="s">
        <v>98</v>
      </c>
      <c r="U29" s="1"/>
      <c r="V29" s="111" t="str">
        <f t="shared" si="2"/>
        <v/>
      </c>
      <c r="W29" s="13" t="s">
        <v>249</v>
      </c>
      <c r="X29" s="110" t="s">
        <v>98</v>
      </c>
      <c r="Y29" s="1"/>
      <c r="Z29" s="111" t="str">
        <f t="shared" si="3"/>
        <v/>
      </c>
      <c r="AA29" s="13" t="s">
        <v>250</v>
      </c>
      <c r="AB29" s="110" t="s">
        <v>98</v>
      </c>
      <c r="AC29" s="1"/>
      <c r="AD29" s="111" t="str">
        <f t="shared" si="4"/>
        <v/>
      </c>
      <c r="AE29" s="13" t="s">
        <v>251</v>
      </c>
      <c r="AF29" s="110" t="s">
        <v>98</v>
      </c>
      <c r="AG29" s="1"/>
      <c r="AH29" s="111" t="str">
        <f t="shared" si="5"/>
        <v/>
      </c>
      <c r="AI29" s="13" t="s">
        <v>252</v>
      </c>
      <c r="AJ29" s="113">
        <f t="shared" si="6"/>
        <v>0</v>
      </c>
      <c r="AK29" s="192" t="str">
        <f>ご契約内容!$C$2</f>
        <v>エースサイクル</v>
      </c>
    </row>
    <row r="30" spans="1:37" s="114" customFormat="1" ht="15" customHeight="1">
      <c r="A30" s="101" t="s">
        <v>1024</v>
      </c>
      <c r="B30" s="102" t="s">
        <v>997</v>
      </c>
      <c r="C30" s="103" t="s">
        <v>289</v>
      </c>
      <c r="D30" s="104"/>
      <c r="E30" s="105" t="s">
        <v>1022</v>
      </c>
      <c r="F30" s="127"/>
      <c r="G30" s="127"/>
      <c r="H30" s="128"/>
      <c r="I30" s="107" t="s">
        <v>134</v>
      </c>
      <c r="J30" s="108">
        <v>78000</v>
      </c>
      <c r="K30" s="109" t="s">
        <v>1000</v>
      </c>
      <c r="L30" s="110" t="s">
        <v>98</v>
      </c>
      <c r="M30" s="1"/>
      <c r="N30" s="111" t="str">
        <f t="shared" si="0"/>
        <v/>
      </c>
      <c r="O30" s="13" t="s">
        <v>247</v>
      </c>
      <c r="P30" s="110" t="s">
        <v>98</v>
      </c>
      <c r="Q30" s="1"/>
      <c r="R30" s="111" t="str">
        <f t="shared" si="1"/>
        <v/>
      </c>
      <c r="S30" s="13" t="s">
        <v>248</v>
      </c>
      <c r="T30" s="110" t="s">
        <v>98</v>
      </c>
      <c r="U30" s="1"/>
      <c r="V30" s="111" t="str">
        <f t="shared" si="2"/>
        <v/>
      </c>
      <c r="W30" s="13" t="s">
        <v>249</v>
      </c>
      <c r="X30" s="110" t="s">
        <v>98</v>
      </c>
      <c r="Y30" s="1"/>
      <c r="Z30" s="111" t="str">
        <f t="shared" si="3"/>
        <v/>
      </c>
      <c r="AA30" s="13" t="s">
        <v>250</v>
      </c>
      <c r="AB30" s="110" t="s">
        <v>98</v>
      </c>
      <c r="AC30" s="1"/>
      <c r="AD30" s="111" t="str">
        <f t="shared" si="4"/>
        <v/>
      </c>
      <c r="AE30" s="13" t="s">
        <v>251</v>
      </c>
      <c r="AF30" s="110" t="s">
        <v>98</v>
      </c>
      <c r="AG30" s="1"/>
      <c r="AH30" s="111" t="str">
        <f t="shared" si="5"/>
        <v/>
      </c>
      <c r="AI30" s="13" t="s">
        <v>252</v>
      </c>
      <c r="AJ30" s="113">
        <f t="shared" si="6"/>
        <v>0</v>
      </c>
      <c r="AK30" s="192" t="str">
        <f>ご契約内容!$C$2</f>
        <v>エースサイクル</v>
      </c>
    </row>
    <row r="31" spans="1:37" s="114" customFormat="1" ht="15" customHeight="1">
      <c r="A31" s="101" t="s">
        <v>1025</v>
      </c>
      <c r="B31" s="102" t="s">
        <v>997</v>
      </c>
      <c r="C31" s="103" t="s">
        <v>289</v>
      </c>
      <c r="D31" s="104"/>
      <c r="E31" s="105" t="s">
        <v>1022</v>
      </c>
      <c r="F31" s="127"/>
      <c r="G31" s="127"/>
      <c r="H31" s="128"/>
      <c r="I31" s="107" t="s">
        <v>552</v>
      </c>
      <c r="J31" s="108">
        <v>78000</v>
      </c>
      <c r="K31" s="109" t="s">
        <v>1000</v>
      </c>
      <c r="L31" s="110" t="s">
        <v>77</v>
      </c>
      <c r="M31" s="1"/>
      <c r="N31" s="111" t="str">
        <f t="shared" si="0"/>
        <v/>
      </c>
      <c r="O31" s="13" t="s">
        <v>247</v>
      </c>
      <c r="P31" s="110" t="s">
        <v>77</v>
      </c>
      <c r="Q31" s="1"/>
      <c r="R31" s="111" t="str">
        <f t="shared" si="1"/>
        <v/>
      </c>
      <c r="S31" s="13" t="s">
        <v>248</v>
      </c>
      <c r="T31" s="110" t="s">
        <v>77</v>
      </c>
      <c r="U31" s="1"/>
      <c r="V31" s="111" t="str">
        <f t="shared" si="2"/>
        <v/>
      </c>
      <c r="W31" s="13" t="s">
        <v>249</v>
      </c>
      <c r="X31" s="110" t="s">
        <v>77</v>
      </c>
      <c r="Y31" s="1"/>
      <c r="Z31" s="111" t="str">
        <f t="shared" si="3"/>
        <v/>
      </c>
      <c r="AA31" s="13" t="s">
        <v>250</v>
      </c>
      <c r="AB31" s="110" t="s">
        <v>77</v>
      </c>
      <c r="AC31" s="1"/>
      <c r="AD31" s="111" t="str">
        <f t="shared" si="4"/>
        <v/>
      </c>
      <c r="AE31" s="13" t="s">
        <v>251</v>
      </c>
      <c r="AF31" s="110" t="s">
        <v>77</v>
      </c>
      <c r="AG31" s="1"/>
      <c r="AH31" s="111" t="str">
        <f t="shared" si="5"/>
        <v/>
      </c>
      <c r="AI31" s="13" t="s">
        <v>252</v>
      </c>
      <c r="AJ31" s="113">
        <f t="shared" si="6"/>
        <v>0</v>
      </c>
      <c r="AK31" s="192" t="str">
        <f>ご契約内容!$C$2</f>
        <v>エースサイクル</v>
      </c>
    </row>
    <row r="32" spans="1:37" s="114" customFormat="1" ht="15" customHeight="1">
      <c r="A32" s="101" t="s">
        <v>1026</v>
      </c>
      <c r="B32" s="102" t="s">
        <v>997</v>
      </c>
      <c r="C32" s="103" t="s">
        <v>1027</v>
      </c>
      <c r="D32" s="104"/>
      <c r="E32" s="105" t="s">
        <v>1028</v>
      </c>
      <c r="F32" s="127"/>
      <c r="G32" s="127"/>
      <c r="H32" s="128"/>
      <c r="I32" s="107" t="s">
        <v>130</v>
      </c>
      <c r="J32" s="108">
        <v>55000</v>
      </c>
      <c r="K32" s="109"/>
      <c r="L32" s="110" t="s">
        <v>98</v>
      </c>
      <c r="M32" s="1"/>
      <c r="N32" s="111" t="str">
        <f t="shared" si="0"/>
        <v/>
      </c>
      <c r="O32" s="13" t="s">
        <v>247</v>
      </c>
      <c r="P32" s="110" t="s">
        <v>98</v>
      </c>
      <c r="Q32" s="1"/>
      <c r="R32" s="111" t="str">
        <f>IF(Q32="","",$J32*$A$4*Q32)</f>
        <v/>
      </c>
      <c r="S32" s="13" t="s">
        <v>248</v>
      </c>
      <c r="T32" s="110" t="s">
        <v>98</v>
      </c>
      <c r="U32" s="1"/>
      <c r="V32" s="111" t="str">
        <f t="shared" si="2"/>
        <v/>
      </c>
      <c r="W32" s="13" t="s">
        <v>249</v>
      </c>
      <c r="X32" s="110" t="s">
        <v>98</v>
      </c>
      <c r="Y32" s="1">
        <v>1</v>
      </c>
      <c r="Z32" s="111">
        <f t="shared" si="3"/>
        <v>40150</v>
      </c>
      <c r="AA32" s="13" t="s">
        <v>250</v>
      </c>
      <c r="AB32" s="110" t="s">
        <v>98</v>
      </c>
      <c r="AC32" s="1"/>
      <c r="AD32" s="111" t="str">
        <f>IF(AC32="","",$J32*$A$4*AC32)</f>
        <v/>
      </c>
      <c r="AE32" s="13" t="s">
        <v>251</v>
      </c>
      <c r="AF32" s="110" t="s">
        <v>98</v>
      </c>
      <c r="AG32" s="1"/>
      <c r="AH32" s="111" t="str">
        <f t="shared" si="5"/>
        <v/>
      </c>
      <c r="AI32" s="13" t="s">
        <v>252</v>
      </c>
      <c r="AJ32" s="113">
        <f t="shared" si="6"/>
        <v>1</v>
      </c>
      <c r="AK32" s="192" t="str">
        <f>ご契約内容!$C$2</f>
        <v>エースサイクル</v>
      </c>
    </row>
    <row r="33" spans="1:37" s="114" customFormat="1" ht="15" customHeight="1">
      <c r="A33" s="101" t="s">
        <v>1029</v>
      </c>
      <c r="B33" s="102" t="s">
        <v>997</v>
      </c>
      <c r="C33" s="103" t="s">
        <v>1027</v>
      </c>
      <c r="D33" s="104"/>
      <c r="E33" s="105" t="s">
        <v>1028</v>
      </c>
      <c r="F33" s="127"/>
      <c r="G33" s="127"/>
      <c r="H33" s="128"/>
      <c r="I33" s="107" t="s">
        <v>132</v>
      </c>
      <c r="J33" s="108">
        <v>55000</v>
      </c>
      <c r="K33" s="109"/>
      <c r="L33" s="110" t="s">
        <v>98</v>
      </c>
      <c r="M33" s="1">
        <v>1</v>
      </c>
      <c r="N33" s="111">
        <f t="shared" si="0"/>
        <v>40150</v>
      </c>
      <c r="O33" s="13" t="s">
        <v>247</v>
      </c>
      <c r="P33" s="110" t="s">
        <v>98</v>
      </c>
      <c r="Q33" s="1"/>
      <c r="R33" s="111" t="str">
        <f>IF(Q33="","",$J33*$A$4*Q33)</f>
        <v/>
      </c>
      <c r="S33" s="13" t="s">
        <v>248</v>
      </c>
      <c r="T33" s="110" t="s">
        <v>98</v>
      </c>
      <c r="U33" s="1"/>
      <c r="V33" s="111" t="str">
        <f t="shared" si="2"/>
        <v/>
      </c>
      <c r="W33" s="13" t="s">
        <v>249</v>
      </c>
      <c r="X33" s="110" t="s">
        <v>98</v>
      </c>
      <c r="Y33" s="1"/>
      <c r="Z33" s="111" t="str">
        <f t="shared" si="3"/>
        <v/>
      </c>
      <c r="AA33" s="13" t="s">
        <v>250</v>
      </c>
      <c r="AB33" s="110" t="s">
        <v>98</v>
      </c>
      <c r="AC33" s="1"/>
      <c r="AD33" s="111" t="str">
        <f>IF(AC33="","",$J33*$A$4*AC33)</f>
        <v/>
      </c>
      <c r="AE33" s="13" t="s">
        <v>251</v>
      </c>
      <c r="AF33" s="110" t="s">
        <v>98</v>
      </c>
      <c r="AG33" s="1">
        <v>1</v>
      </c>
      <c r="AH33" s="111">
        <f t="shared" si="5"/>
        <v>40150</v>
      </c>
      <c r="AI33" s="13" t="s">
        <v>252</v>
      </c>
      <c r="AJ33" s="113">
        <f t="shared" si="6"/>
        <v>2</v>
      </c>
      <c r="AK33" s="192" t="str">
        <f>ご契約内容!$C$2</f>
        <v>エースサイクル</v>
      </c>
    </row>
    <row r="34" spans="1:37" s="114" customFormat="1" ht="15" customHeight="1">
      <c r="A34" s="101" t="s">
        <v>1030</v>
      </c>
      <c r="B34" s="102" t="s">
        <v>997</v>
      </c>
      <c r="C34" s="103" t="s">
        <v>1027</v>
      </c>
      <c r="D34" s="104"/>
      <c r="E34" s="105" t="s">
        <v>1028</v>
      </c>
      <c r="F34" s="127"/>
      <c r="G34" s="127"/>
      <c r="H34" s="128"/>
      <c r="I34" s="107" t="s">
        <v>134</v>
      </c>
      <c r="J34" s="108">
        <v>55000</v>
      </c>
      <c r="K34" s="109"/>
      <c r="L34" s="110" t="s">
        <v>98</v>
      </c>
      <c r="M34" s="1"/>
      <c r="N34" s="111" t="str">
        <f t="shared" si="0"/>
        <v/>
      </c>
      <c r="O34" s="13" t="s">
        <v>247</v>
      </c>
      <c r="P34" s="110" t="s">
        <v>98</v>
      </c>
      <c r="Q34" s="1"/>
      <c r="R34" s="111" t="str">
        <f t="shared" si="1"/>
        <v/>
      </c>
      <c r="S34" s="13" t="s">
        <v>248</v>
      </c>
      <c r="T34" s="110" t="s">
        <v>98</v>
      </c>
      <c r="U34" s="1"/>
      <c r="V34" s="111" t="str">
        <f t="shared" si="2"/>
        <v/>
      </c>
      <c r="W34" s="13" t="s">
        <v>249</v>
      </c>
      <c r="X34" s="110" t="s">
        <v>98</v>
      </c>
      <c r="Y34" s="1"/>
      <c r="Z34" s="111" t="str">
        <f t="shared" si="3"/>
        <v/>
      </c>
      <c r="AA34" s="13" t="s">
        <v>250</v>
      </c>
      <c r="AB34" s="110" t="s">
        <v>98</v>
      </c>
      <c r="AC34" s="1"/>
      <c r="AD34" s="111" t="str">
        <f>IF(AC34="","",$J34*$A$4*AC34)</f>
        <v/>
      </c>
      <c r="AE34" s="13" t="s">
        <v>251</v>
      </c>
      <c r="AF34" s="110" t="s">
        <v>98</v>
      </c>
      <c r="AG34" s="1"/>
      <c r="AH34" s="111" t="str">
        <f t="shared" si="5"/>
        <v/>
      </c>
      <c r="AI34" s="13" t="s">
        <v>252</v>
      </c>
      <c r="AJ34" s="113">
        <f t="shared" si="6"/>
        <v>0</v>
      </c>
      <c r="AK34" s="192" t="str">
        <f>ご契約内容!$C$2</f>
        <v>エースサイクル</v>
      </c>
    </row>
    <row r="35" spans="1:37" s="114" customFormat="1" ht="15" customHeight="1">
      <c r="A35" s="101" t="s">
        <v>1031</v>
      </c>
      <c r="B35" s="102" t="s">
        <v>997</v>
      </c>
      <c r="C35" s="103" t="s">
        <v>1027</v>
      </c>
      <c r="D35" s="104"/>
      <c r="E35" s="105" t="s">
        <v>1028</v>
      </c>
      <c r="F35" s="127"/>
      <c r="G35" s="127"/>
      <c r="H35" s="128"/>
      <c r="I35" s="107" t="s">
        <v>552</v>
      </c>
      <c r="J35" s="108">
        <v>55000</v>
      </c>
      <c r="K35" s="109"/>
      <c r="L35" s="110" t="s">
        <v>77</v>
      </c>
      <c r="M35" s="1"/>
      <c r="N35" s="111" t="str">
        <f t="shared" si="0"/>
        <v/>
      </c>
      <c r="O35" s="13" t="s">
        <v>247</v>
      </c>
      <c r="P35" s="110" t="s">
        <v>98</v>
      </c>
      <c r="Q35" s="1"/>
      <c r="R35" s="111" t="str">
        <f t="shared" si="1"/>
        <v/>
      </c>
      <c r="S35" s="13" t="s">
        <v>248</v>
      </c>
      <c r="T35" s="110" t="s">
        <v>98</v>
      </c>
      <c r="U35" s="1"/>
      <c r="V35" s="111" t="str">
        <f t="shared" si="2"/>
        <v/>
      </c>
      <c r="W35" s="13" t="s">
        <v>249</v>
      </c>
      <c r="X35" s="110" t="s">
        <v>77</v>
      </c>
      <c r="Y35" s="1"/>
      <c r="Z35" s="111" t="str">
        <f t="shared" si="3"/>
        <v/>
      </c>
      <c r="AA35" s="13" t="s">
        <v>250</v>
      </c>
      <c r="AB35" s="110" t="s">
        <v>77</v>
      </c>
      <c r="AC35" s="1"/>
      <c r="AD35" s="111" t="str">
        <f>IF(AC35="","",$J35*$A$4*AC35)</f>
        <v/>
      </c>
      <c r="AE35" s="13" t="s">
        <v>251</v>
      </c>
      <c r="AF35" s="110" t="s">
        <v>77</v>
      </c>
      <c r="AG35" s="1"/>
      <c r="AH35" s="111" t="str">
        <f t="shared" si="5"/>
        <v/>
      </c>
      <c r="AI35" s="13" t="s">
        <v>252</v>
      </c>
      <c r="AJ35" s="113">
        <f t="shared" si="6"/>
        <v>0</v>
      </c>
      <c r="AK35" s="192" t="str">
        <f>ご契約内容!$C$2</f>
        <v>エースサイクル</v>
      </c>
    </row>
    <row r="36" spans="1:37" s="114" customFormat="1" ht="15" customHeight="1">
      <c r="A36" s="101" t="s">
        <v>1032</v>
      </c>
      <c r="B36" s="102" t="s">
        <v>997</v>
      </c>
      <c r="C36" s="103" t="s">
        <v>1027</v>
      </c>
      <c r="D36" s="104"/>
      <c r="E36" s="105" t="s">
        <v>1033</v>
      </c>
      <c r="F36" s="127"/>
      <c r="G36" s="127"/>
      <c r="H36" s="128"/>
      <c r="I36" s="107" t="s">
        <v>130</v>
      </c>
      <c r="J36" s="108">
        <v>55000</v>
      </c>
      <c r="K36" s="109"/>
      <c r="L36" s="110" t="s">
        <v>98</v>
      </c>
      <c r="M36" s="1"/>
      <c r="N36" s="111" t="str">
        <f t="shared" si="0"/>
        <v/>
      </c>
      <c r="O36" s="13" t="s">
        <v>247</v>
      </c>
      <c r="P36" s="110" t="s">
        <v>98</v>
      </c>
      <c r="Q36" s="1"/>
      <c r="R36" s="111" t="str">
        <f t="shared" si="1"/>
        <v/>
      </c>
      <c r="S36" s="13" t="s">
        <v>248</v>
      </c>
      <c r="T36" s="110" t="s">
        <v>98</v>
      </c>
      <c r="U36" s="1"/>
      <c r="V36" s="111" t="str">
        <f t="shared" si="2"/>
        <v/>
      </c>
      <c r="W36" s="13" t="s">
        <v>249</v>
      </c>
      <c r="X36" s="110" t="s">
        <v>98</v>
      </c>
      <c r="Y36" s="1"/>
      <c r="Z36" s="111" t="str">
        <f t="shared" si="3"/>
        <v/>
      </c>
      <c r="AA36" s="13" t="s">
        <v>250</v>
      </c>
      <c r="AB36" s="110" t="s">
        <v>98</v>
      </c>
      <c r="AC36" s="1"/>
      <c r="AD36" s="111" t="str">
        <f>IF(AC36="","",$J36*$A$4*AC36)</f>
        <v/>
      </c>
      <c r="AE36" s="13" t="s">
        <v>251</v>
      </c>
      <c r="AF36" s="110" t="s">
        <v>98</v>
      </c>
      <c r="AG36" s="1"/>
      <c r="AH36" s="111" t="str">
        <f t="shared" si="5"/>
        <v/>
      </c>
      <c r="AI36" s="13" t="s">
        <v>252</v>
      </c>
      <c r="AJ36" s="113">
        <f t="shared" si="6"/>
        <v>0</v>
      </c>
      <c r="AK36" s="192" t="str">
        <f>ご契約内容!$C$2</f>
        <v>エースサイクル</v>
      </c>
    </row>
    <row r="37" spans="1:37" s="114" customFormat="1" ht="15" customHeight="1">
      <c r="A37" s="101" t="s">
        <v>1034</v>
      </c>
      <c r="B37" s="102" t="s">
        <v>997</v>
      </c>
      <c r="C37" s="103" t="s">
        <v>1027</v>
      </c>
      <c r="D37" s="104"/>
      <c r="E37" s="105" t="s">
        <v>1033</v>
      </c>
      <c r="F37" s="127"/>
      <c r="G37" s="127"/>
      <c r="H37" s="128"/>
      <c r="I37" s="107" t="s">
        <v>132</v>
      </c>
      <c r="J37" s="108">
        <v>55000</v>
      </c>
      <c r="K37" s="109"/>
      <c r="L37" s="110" t="s">
        <v>98</v>
      </c>
      <c r="M37" s="1"/>
      <c r="N37" s="111" t="str">
        <f t="shared" si="0"/>
        <v/>
      </c>
      <c r="O37" s="13" t="s">
        <v>247</v>
      </c>
      <c r="P37" s="110" t="s">
        <v>98</v>
      </c>
      <c r="Q37" s="1"/>
      <c r="R37" s="111" t="str">
        <f t="shared" si="1"/>
        <v/>
      </c>
      <c r="S37" s="13" t="s">
        <v>248</v>
      </c>
      <c r="T37" s="110" t="s">
        <v>98</v>
      </c>
      <c r="U37" s="1"/>
      <c r="V37" s="111" t="str">
        <f t="shared" si="2"/>
        <v/>
      </c>
      <c r="W37" s="13" t="s">
        <v>249</v>
      </c>
      <c r="X37" s="110" t="s">
        <v>98</v>
      </c>
      <c r="Y37" s="1"/>
      <c r="Z37" s="111" t="str">
        <f t="shared" si="3"/>
        <v/>
      </c>
      <c r="AA37" s="13" t="s">
        <v>250</v>
      </c>
      <c r="AB37" s="110" t="s">
        <v>98</v>
      </c>
      <c r="AC37" s="1"/>
      <c r="AD37" s="111" t="str">
        <f t="shared" ref="AD37:AD101" si="7">IF(AC37="","",$J37*$A$4*AC37)</f>
        <v/>
      </c>
      <c r="AE37" s="13" t="s">
        <v>251</v>
      </c>
      <c r="AF37" s="110" t="s">
        <v>98</v>
      </c>
      <c r="AG37" s="1"/>
      <c r="AH37" s="111" t="str">
        <f t="shared" si="5"/>
        <v/>
      </c>
      <c r="AI37" s="13" t="s">
        <v>252</v>
      </c>
      <c r="AJ37" s="113">
        <f t="shared" si="6"/>
        <v>0</v>
      </c>
      <c r="AK37" s="192" t="str">
        <f>ご契約内容!$C$2</f>
        <v>エースサイクル</v>
      </c>
    </row>
    <row r="38" spans="1:37" s="114" customFormat="1" ht="15" customHeight="1">
      <c r="A38" s="101" t="s">
        <v>1035</v>
      </c>
      <c r="B38" s="102" t="s">
        <v>997</v>
      </c>
      <c r="C38" s="103" t="s">
        <v>1027</v>
      </c>
      <c r="D38" s="104"/>
      <c r="E38" s="105" t="s">
        <v>1033</v>
      </c>
      <c r="F38" s="127"/>
      <c r="G38" s="127"/>
      <c r="H38" s="128"/>
      <c r="I38" s="107" t="s">
        <v>134</v>
      </c>
      <c r="J38" s="108">
        <v>55000</v>
      </c>
      <c r="K38" s="109"/>
      <c r="L38" s="110" t="s">
        <v>98</v>
      </c>
      <c r="M38" s="1"/>
      <c r="N38" s="111" t="str">
        <f t="shared" si="0"/>
        <v/>
      </c>
      <c r="O38" s="13" t="s">
        <v>247</v>
      </c>
      <c r="P38" s="110" t="s">
        <v>98</v>
      </c>
      <c r="Q38" s="1"/>
      <c r="R38" s="111" t="str">
        <f t="shared" si="1"/>
        <v/>
      </c>
      <c r="S38" s="13" t="s">
        <v>248</v>
      </c>
      <c r="T38" s="110" t="s">
        <v>98</v>
      </c>
      <c r="U38" s="1"/>
      <c r="V38" s="111" t="str">
        <f t="shared" si="2"/>
        <v/>
      </c>
      <c r="W38" s="13" t="s">
        <v>249</v>
      </c>
      <c r="X38" s="110" t="s">
        <v>98</v>
      </c>
      <c r="Y38" s="1"/>
      <c r="Z38" s="111" t="str">
        <f t="shared" si="3"/>
        <v/>
      </c>
      <c r="AA38" s="13" t="s">
        <v>250</v>
      </c>
      <c r="AB38" s="110" t="s">
        <v>98</v>
      </c>
      <c r="AC38" s="1"/>
      <c r="AD38" s="111" t="str">
        <f t="shared" si="7"/>
        <v/>
      </c>
      <c r="AE38" s="13" t="s">
        <v>251</v>
      </c>
      <c r="AF38" s="110" t="s">
        <v>98</v>
      </c>
      <c r="AG38" s="1"/>
      <c r="AH38" s="111" t="str">
        <f t="shared" si="5"/>
        <v/>
      </c>
      <c r="AI38" s="13" t="s">
        <v>252</v>
      </c>
      <c r="AJ38" s="113">
        <f t="shared" si="6"/>
        <v>0</v>
      </c>
      <c r="AK38" s="192" t="str">
        <f>ご契約内容!$C$2</f>
        <v>エースサイクル</v>
      </c>
    </row>
    <row r="39" spans="1:37" s="114" customFormat="1" ht="15" customHeight="1">
      <c r="A39" s="101" t="s">
        <v>1036</v>
      </c>
      <c r="B39" s="102" t="s">
        <v>997</v>
      </c>
      <c r="C39" s="103" t="s">
        <v>1027</v>
      </c>
      <c r="D39" s="104"/>
      <c r="E39" s="105" t="s">
        <v>1033</v>
      </c>
      <c r="F39" s="127"/>
      <c r="G39" s="127"/>
      <c r="H39" s="128"/>
      <c r="I39" s="107" t="s">
        <v>552</v>
      </c>
      <c r="J39" s="108">
        <v>55000</v>
      </c>
      <c r="K39" s="109"/>
      <c r="L39" s="110" t="s">
        <v>98</v>
      </c>
      <c r="M39" s="1"/>
      <c r="N39" s="111" t="str">
        <f t="shared" si="0"/>
        <v/>
      </c>
      <c r="O39" s="13" t="s">
        <v>247</v>
      </c>
      <c r="P39" s="110" t="s">
        <v>98</v>
      </c>
      <c r="Q39" s="1"/>
      <c r="R39" s="111" t="str">
        <f t="shared" si="1"/>
        <v/>
      </c>
      <c r="S39" s="13" t="s">
        <v>248</v>
      </c>
      <c r="T39" s="110" t="s">
        <v>98</v>
      </c>
      <c r="U39" s="1"/>
      <c r="V39" s="111" t="str">
        <f t="shared" si="2"/>
        <v/>
      </c>
      <c r="W39" s="13" t="s">
        <v>249</v>
      </c>
      <c r="X39" s="110" t="s">
        <v>98</v>
      </c>
      <c r="Y39" s="1"/>
      <c r="Z39" s="111" t="str">
        <f t="shared" si="3"/>
        <v/>
      </c>
      <c r="AA39" s="13" t="s">
        <v>250</v>
      </c>
      <c r="AB39" s="110" t="s">
        <v>98</v>
      </c>
      <c r="AC39" s="1"/>
      <c r="AD39" s="111" t="str">
        <f t="shared" si="7"/>
        <v/>
      </c>
      <c r="AE39" s="13" t="s">
        <v>251</v>
      </c>
      <c r="AF39" s="110" t="s">
        <v>77</v>
      </c>
      <c r="AG39" s="1"/>
      <c r="AH39" s="111" t="str">
        <f t="shared" si="5"/>
        <v/>
      </c>
      <c r="AI39" s="13" t="s">
        <v>252</v>
      </c>
      <c r="AJ39" s="113">
        <f t="shared" si="6"/>
        <v>0</v>
      </c>
      <c r="AK39" s="192" t="str">
        <f>ご契約内容!$C$2</f>
        <v>エースサイクル</v>
      </c>
    </row>
    <row r="40" spans="1:37" s="114" customFormat="1" ht="15" customHeight="1">
      <c r="A40" s="101" t="s">
        <v>1037</v>
      </c>
      <c r="B40" s="102" t="s">
        <v>997</v>
      </c>
      <c r="C40" s="103" t="s">
        <v>1027</v>
      </c>
      <c r="D40" s="104"/>
      <c r="E40" s="105" t="s">
        <v>1038</v>
      </c>
      <c r="F40" s="127"/>
      <c r="G40" s="127"/>
      <c r="H40" s="128"/>
      <c r="I40" s="107" t="s">
        <v>130</v>
      </c>
      <c r="J40" s="108">
        <v>55000</v>
      </c>
      <c r="K40" s="109" t="s">
        <v>1000</v>
      </c>
      <c r="L40" s="110" t="s">
        <v>98</v>
      </c>
      <c r="M40" s="1"/>
      <c r="N40" s="111" t="str">
        <f t="shared" si="0"/>
        <v/>
      </c>
      <c r="O40" s="13" t="s">
        <v>247</v>
      </c>
      <c r="P40" s="110" t="s">
        <v>98</v>
      </c>
      <c r="Q40" s="1"/>
      <c r="R40" s="111" t="str">
        <f t="shared" si="1"/>
        <v/>
      </c>
      <c r="S40" s="13" t="s">
        <v>248</v>
      </c>
      <c r="T40" s="110" t="s">
        <v>98</v>
      </c>
      <c r="U40" s="1"/>
      <c r="V40" s="111" t="str">
        <f t="shared" si="2"/>
        <v/>
      </c>
      <c r="W40" s="13" t="s">
        <v>249</v>
      </c>
      <c r="X40" s="110" t="s">
        <v>98</v>
      </c>
      <c r="Y40" s="1"/>
      <c r="Z40" s="111" t="str">
        <f t="shared" si="3"/>
        <v/>
      </c>
      <c r="AA40" s="13" t="s">
        <v>250</v>
      </c>
      <c r="AB40" s="110" t="s">
        <v>98</v>
      </c>
      <c r="AC40" s="1"/>
      <c r="AD40" s="111" t="str">
        <f t="shared" si="7"/>
        <v/>
      </c>
      <c r="AE40" s="13" t="s">
        <v>251</v>
      </c>
      <c r="AF40" s="110" t="s">
        <v>98</v>
      </c>
      <c r="AG40" s="1"/>
      <c r="AH40" s="111" t="str">
        <f t="shared" si="5"/>
        <v/>
      </c>
      <c r="AI40" s="13" t="s">
        <v>252</v>
      </c>
      <c r="AJ40" s="113">
        <f t="shared" si="6"/>
        <v>0</v>
      </c>
      <c r="AK40" s="192" t="str">
        <f>ご契約内容!$C$2</f>
        <v>エースサイクル</v>
      </c>
    </row>
    <row r="41" spans="1:37" s="114" customFormat="1" ht="15" customHeight="1">
      <c r="A41" s="101" t="s">
        <v>1039</v>
      </c>
      <c r="B41" s="102" t="s">
        <v>997</v>
      </c>
      <c r="C41" s="103" t="s">
        <v>1027</v>
      </c>
      <c r="D41" s="104"/>
      <c r="E41" s="105" t="s">
        <v>1038</v>
      </c>
      <c r="F41" s="127"/>
      <c r="G41" s="127"/>
      <c r="H41" s="128"/>
      <c r="I41" s="107" t="s">
        <v>132</v>
      </c>
      <c r="J41" s="108">
        <v>55000</v>
      </c>
      <c r="K41" s="109" t="s">
        <v>1000</v>
      </c>
      <c r="L41" s="110" t="s">
        <v>98</v>
      </c>
      <c r="M41" s="1"/>
      <c r="N41" s="111" t="str">
        <f t="shared" si="0"/>
        <v/>
      </c>
      <c r="O41" s="13" t="s">
        <v>247</v>
      </c>
      <c r="P41" s="110" t="s">
        <v>98</v>
      </c>
      <c r="Q41" s="1"/>
      <c r="R41" s="111" t="str">
        <f t="shared" si="1"/>
        <v/>
      </c>
      <c r="S41" s="13" t="s">
        <v>248</v>
      </c>
      <c r="T41" s="110" t="s">
        <v>98</v>
      </c>
      <c r="U41" s="1"/>
      <c r="V41" s="111" t="str">
        <f t="shared" si="2"/>
        <v/>
      </c>
      <c r="W41" s="13" t="s">
        <v>249</v>
      </c>
      <c r="X41" s="110" t="s">
        <v>98</v>
      </c>
      <c r="Y41" s="1"/>
      <c r="Z41" s="111" t="str">
        <f t="shared" si="3"/>
        <v/>
      </c>
      <c r="AA41" s="13" t="s">
        <v>250</v>
      </c>
      <c r="AB41" s="110" t="s">
        <v>98</v>
      </c>
      <c r="AC41" s="1"/>
      <c r="AD41" s="111" t="str">
        <f t="shared" si="7"/>
        <v/>
      </c>
      <c r="AE41" s="13" t="s">
        <v>251</v>
      </c>
      <c r="AF41" s="110" t="s">
        <v>98</v>
      </c>
      <c r="AG41" s="1"/>
      <c r="AH41" s="111" t="str">
        <f t="shared" si="5"/>
        <v/>
      </c>
      <c r="AI41" s="13" t="s">
        <v>252</v>
      </c>
      <c r="AJ41" s="113">
        <f t="shared" si="6"/>
        <v>0</v>
      </c>
      <c r="AK41" s="192" t="str">
        <f>ご契約内容!$C$2</f>
        <v>エースサイクル</v>
      </c>
    </row>
    <row r="42" spans="1:37" s="114" customFormat="1" ht="15" customHeight="1">
      <c r="A42" s="101" t="s">
        <v>1040</v>
      </c>
      <c r="B42" s="102" t="s">
        <v>997</v>
      </c>
      <c r="C42" s="103" t="s">
        <v>1027</v>
      </c>
      <c r="D42" s="104"/>
      <c r="E42" s="105" t="s">
        <v>1038</v>
      </c>
      <c r="F42" s="127"/>
      <c r="G42" s="127"/>
      <c r="H42" s="128"/>
      <c r="I42" s="107" t="s">
        <v>134</v>
      </c>
      <c r="J42" s="108">
        <v>55000</v>
      </c>
      <c r="K42" s="109" t="s">
        <v>1000</v>
      </c>
      <c r="L42" s="110" t="s">
        <v>98</v>
      </c>
      <c r="M42" s="1"/>
      <c r="N42" s="111" t="str">
        <f t="shared" si="0"/>
        <v/>
      </c>
      <c r="O42" s="13" t="s">
        <v>247</v>
      </c>
      <c r="P42" s="110" t="s">
        <v>98</v>
      </c>
      <c r="Q42" s="1"/>
      <c r="R42" s="111" t="str">
        <f t="shared" si="1"/>
        <v/>
      </c>
      <c r="S42" s="13" t="s">
        <v>248</v>
      </c>
      <c r="T42" s="110" t="s">
        <v>98</v>
      </c>
      <c r="U42" s="1"/>
      <c r="V42" s="111" t="str">
        <f t="shared" si="2"/>
        <v/>
      </c>
      <c r="W42" s="13" t="s">
        <v>249</v>
      </c>
      <c r="X42" s="110" t="s">
        <v>98</v>
      </c>
      <c r="Y42" s="1"/>
      <c r="Z42" s="111" t="str">
        <f t="shared" si="3"/>
        <v/>
      </c>
      <c r="AA42" s="13" t="s">
        <v>250</v>
      </c>
      <c r="AB42" s="110" t="s">
        <v>98</v>
      </c>
      <c r="AC42" s="1"/>
      <c r="AD42" s="111" t="str">
        <f t="shared" si="7"/>
        <v/>
      </c>
      <c r="AE42" s="13" t="s">
        <v>251</v>
      </c>
      <c r="AF42" s="110" t="s">
        <v>98</v>
      </c>
      <c r="AG42" s="1"/>
      <c r="AH42" s="111" t="str">
        <f t="shared" si="5"/>
        <v/>
      </c>
      <c r="AI42" s="13" t="s">
        <v>252</v>
      </c>
      <c r="AJ42" s="113">
        <f t="shared" si="6"/>
        <v>0</v>
      </c>
      <c r="AK42" s="192" t="str">
        <f>ご契約内容!$C$2</f>
        <v>エースサイクル</v>
      </c>
    </row>
    <row r="43" spans="1:37" s="114" customFormat="1" ht="15" customHeight="1">
      <c r="A43" s="101" t="s">
        <v>1041</v>
      </c>
      <c r="B43" s="102" t="s">
        <v>997</v>
      </c>
      <c r="C43" s="103" t="s">
        <v>1027</v>
      </c>
      <c r="D43" s="104"/>
      <c r="E43" s="105" t="s">
        <v>1038</v>
      </c>
      <c r="F43" s="127"/>
      <c r="G43" s="127"/>
      <c r="H43" s="128"/>
      <c r="I43" s="107" t="s">
        <v>552</v>
      </c>
      <c r="J43" s="108">
        <v>55000</v>
      </c>
      <c r="K43" s="109" t="s">
        <v>1000</v>
      </c>
      <c r="L43" s="110" t="s">
        <v>77</v>
      </c>
      <c r="M43" s="1"/>
      <c r="N43" s="111" t="str">
        <f t="shared" si="0"/>
        <v/>
      </c>
      <c r="O43" s="13" t="s">
        <v>247</v>
      </c>
      <c r="P43" s="110" t="s">
        <v>77</v>
      </c>
      <c r="Q43" s="1"/>
      <c r="R43" s="111" t="str">
        <f t="shared" si="1"/>
        <v/>
      </c>
      <c r="S43" s="13" t="s">
        <v>248</v>
      </c>
      <c r="T43" s="110" t="s">
        <v>77</v>
      </c>
      <c r="U43" s="1"/>
      <c r="V43" s="111" t="str">
        <f t="shared" si="2"/>
        <v/>
      </c>
      <c r="W43" s="13" t="s">
        <v>249</v>
      </c>
      <c r="X43" s="110" t="s">
        <v>77</v>
      </c>
      <c r="Y43" s="1"/>
      <c r="Z43" s="111" t="str">
        <f t="shared" si="3"/>
        <v/>
      </c>
      <c r="AA43" s="13" t="s">
        <v>250</v>
      </c>
      <c r="AB43" s="110" t="s">
        <v>77</v>
      </c>
      <c r="AC43" s="1"/>
      <c r="AD43" s="111" t="str">
        <f t="shared" si="7"/>
        <v/>
      </c>
      <c r="AE43" s="13" t="s">
        <v>251</v>
      </c>
      <c r="AF43" s="110" t="s">
        <v>77</v>
      </c>
      <c r="AG43" s="1"/>
      <c r="AH43" s="111" t="str">
        <f t="shared" si="5"/>
        <v/>
      </c>
      <c r="AI43" s="13" t="s">
        <v>252</v>
      </c>
      <c r="AJ43" s="113">
        <f t="shared" si="6"/>
        <v>0</v>
      </c>
      <c r="AK43" s="192" t="str">
        <f>ご契約内容!$C$2</f>
        <v>エースサイクル</v>
      </c>
    </row>
    <row r="44" spans="1:37" s="114" customFormat="1" ht="15" customHeight="1">
      <c r="A44" s="101" t="s">
        <v>1042</v>
      </c>
      <c r="B44" s="102" t="s">
        <v>1043</v>
      </c>
      <c r="C44" s="103" t="s">
        <v>1004</v>
      </c>
      <c r="D44" s="104"/>
      <c r="E44" s="105" t="s">
        <v>1044</v>
      </c>
      <c r="F44" s="127"/>
      <c r="G44" s="127"/>
      <c r="H44" s="128"/>
      <c r="I44" s="107" t="s">
        <v>130</v>
      </c>
      <c r="J44" s="108">
        <v>150000</v>
      </c>
      <c r="K44" s="109"/>
      <c r="L44" s="110" t="s">
        <v>77</v>
      </c>
      <c r="M44" s="1"/>
      <c r="N44" s="111" t="str">
        <f t="shared" si="0"/>
        <v/>
      </c>
      <c r="O44" s="13" t="s">
        <v>247</v>
      </c>
      <c r="P44" s="110" t="s">
        <v>77</v>
      </c>
      <c r="Q44" s="1"/>
      <c r="R44" s="111" t="str">
        <f t="shared" si="1"/>
        <v/>
      </c>
      <c r="S44" s="13" t="s">
        <v>248</v>
      </c>
      <c r="T44" s="110" t="s">
        <v>77</v>
      </c>
      <c r="U44" s="1"/>
      <c r="V44" s="111" t="str">
        <f t="shared" si="2"/>
        <v/>
      </c>
      <c r="W44" s="13" t="s">
        <v>249</v>
      </c>
      <c r="X44" s="110" t="s">
        <v>77</v>
      </c>
      <c r="Y44" s="1"/>
      <c r="Z44" s="111" t="str">
        <f t="shared" si="3"/>
        <v/>
      </c>
      <c r="AA44" s="13" t="s">
        <v>250</v>
      </c>
      <c r="AB44" s="110" t="s">
        <v>77</v>
      </c>
      <c r="AC44" s="1"/>
      <c r="AD44" s="111" t="str">
        <f t="shared" si="7"/>
        <v/>
      </c>
      <c r="AE44" s="13" t="s">
        <v>251</v>
      </c>
      <c r="AF44" s="110" t="s">
        <v>77</v>
      </c>
      <c r="AG44" s="1"/>
      <c r="AH44" s="111" t="str">
        <f t="shared" si="5"/>
        <v/>
      </c>
      <c r="AI44" s="13" t="s">
        <v>252</v>
      </c>
      <c r="AJ44" s="113">
        <f t="shared" si="6"/>
        <v>0</v>
      </c>
      <c r="AK44" s="192" t="str">
        <f>ご契約内容!$C$2</f>
        <v>エースサイクル</v>
      </c>
    </row>
    <row r="45" spans="1:37" s="114" customFormat="1" ht="15" customHeight="1">
      <c r="A45" s="101" t="s">
        <v>1045</v>
      </c>
      <c r="B45" s="102" t="s">
        <v>1043</v>
      </c>
      <c r="C45" s="103" t="s">
        <v>1004</v>
      </c>
      <c r="D45" s="104"/>
      <c r="E45" s="105" t="s">
        <v>1044</v>
      </c>
      <c r="F45" s="127"/>
      <c r="G45" s="127"/>
      <c r="H45" s="128"/>
      <c r="I45" s="107" t="s">
        <v>132</v>
      </c>
      <c r="J45" s="108">
        <v>150000</v>
      </c>
      <c r="K45" s="109"/>
      <c r="L45" s="110" t="s">
        <v>77</v>
      </c>
      <c r="M45" s="1"/>
      <c r="N45" s="111" t="str">
        <f t="shared" si="0"/>
        <v/>
      </c>
      <c r="O45" s="13" t="s">
        <v>247</v>
      </c>
      <c r="P45" s="110" t="s">
        <v>77</v>
      </c>
      <c r="Q45" s="1"/>
      <c r="R45" s="111" t="str">
        <f t="shared" si="1"/>
        <v/>
      </c>
      <c r="S45" s="13" t="s">
        <v>248</v>
      </c>
      <c r="T45" s="110" t="s">
        <v>77</v>
      </c>
      <c r="U45" s="1"/>
      <c r="V45" s="111" t="str">
        <f t="shared" si="2"/>
        <v/>
      </c>
      <c r="W45" s="13" t="s">
        <v>249</v>
      </c>
      <c r="X45" s="110" t="s">
        <v>77</v>
      </c>
      <c r="Y45" s="1"/>
      <c r="Z45" s="111" t="str">
        <f t="shared" si="3"/>
        <v/>
      </c>
      <c r="AA45" s="13" t="s">
        <v>250</v>
      </c>
      <c r="AB45" s="110" t="s">
        <v>77</v>
      </c>
      <c r="AC45" s="1"/>
      <c r="AD45" s="111" t="str">
        <f t="shared" si="7"/>
        <v/>
      </c>
      <c r="AE45" s="13" t="s">
        <v>251</v>
      </c>
      <c r="AF45" s="110" t="s">
        <v>77</v>
      </c>
      <c r="AG45" s="1"/>
      <c r="AH45" s="111" t="str">
        <f t="shared" si="5"/>
        <v/>
      </c>
      <c r="AI45" s="13" t="s">
        <v>252</v>
      </c>
      <c r="AJ45" s="113">
        <f t="shared" si="6"/>
        <v>0</v>
      </c>
      <c r="AK45" s="192" t="str">
        <f>ご契約内容!$C$2</f>
        <v>エースサイクル</v>
      </c>
    </row>
    <row r="46" spans="1:37" s="114" customFormat="1" ht="15" customHeight="1">
      <c r="A46" s="101" t="s">
        <v>1046</v>
      </c>
      <c r="B46" s="102" t="s">
        <v>1043</v>
      </c>
      <c r="C46" s="103" t="s">
        <v>1004</v>
      </c>
      <c r="D46" s="104"/>
      <c r="E46" s="105" t="s">
        <v>1047</v>
      </c>
      <c r="F46" s="127"/>
      <c r="G46" s="127"/>
      <c r="H46" s="128"/>
      <c r="I46" s="107" t="s">
        <v>130</v>
      </c>
      <c r="J46" s="108">
        <v>150000</v>
      </c>
      <c r="K46" s="109" t="s">
        <v>1000</v>
      </c>
      <c r="L46" s="110" t="s">
        <v>77</v>
      </c>
      <c r="M46" s="1"/>
      <c r="N46" s="111" t="str">
        <f t="shared" si="0"/>
        <v/>
      </c>
      <c r="O46" s="13" t="s">
        <v>247</v>
      </c>
      <c r="P46" s="110" t="s">
        <v>77</v>
      </c>
      <c r="Q46" s="1"/>
      <c r="R46" s="111" t="str">
        <f t="shared" si="1"/>
        <v/>
      </c>
      <c r="S46" s="13" t="s">
        <v>248</v>
      </c>
      <c r="T46" s="110" t="s">
        <v>77</v>
      </c>
      <c r="U46" s="1"/>
      <c r="V46" s="111" t="str">
        <f t="shared" si="2"/>
        <v/>
      </c>
      <c r="W46" s="13" t="s">
        <v>249</v>
      </c>
      <c r="X46" s="110" t="s">
        <v>77</v>
      </c>
      <c r="Y46" s="1"/>
      <c r="Z46" s="111" t="str">
        <f t="shared" si="3"/>
        <v/>
      </c>
      <c r="AA46" s="13" t="s">
        <v>250</v>
      </c>
      <c r="AB46" s="110" t="s">
        <v>77</v>
      </c>
      <c r="AC46" s="1"/>
      <c r="AD46" s="111" t="str">
        <f t="shared" si="7"/>
        <v/>
      </c>
      <c r="AE46" s="13" t="s">
        <v>251</v>
      </c>
      <c r="AF46" s="110" t="s">
        <v>77</v>
      </c>
      <c r="AG46" s="1"/>
      <c r="AH46" s="111" t="str">
        <f t="shared" si="5"/>
        <v/>
      </c>
      <c r="AI46" s="13" t="s">
        <v>252</v>
      </c>
      <c r="AJ46" s="113">
        <f t="shared" si="6"/>
        <v>0</v>
      </c>
      <c r="AK46" s="192" t="str">
        <f>ご契約内容!$C$2</f>
        <v>エースサイクル</v>
      </c>
    </row>
    <row r="47" spans="1:37" ht="15" customHeight="1">
      <c r="A47" s="101" t="s">
        <v>1048</v>
      </c>
      <c r="B47" s="102" t="s">
        <v>1043</v>
      </c>
      <c r="C47" s="103" t="s">
        <v>1004</v>
      </c>
      <c r="D47" s="104"/>
      <c r="E47" s="105" t="s">
        <v>1047</v>
      </c>
      <c r="F47" s="127"/>
      <c r="G47" s="127"/>
      <c r="H47" s="128"/>
      <c r="I47" s="107" t="s">
        <v>132</v>
      </c>
      <c r="J47" s="108">
        <v>150000</v>
      </c>
      <c r="K47" s="109" t="s">
        <v>1000</v>
      </c>
      <c r="L47" s="110" t="s">
        <v>77</v>
      </c>
      <c r="M47" s="1"/>
      <c r="N47" s="111" t="str">
        <f t="shared" si="0"/>
        <v/>
      </c>
      <c r="O47" s="13" t="s">
        <v>247</v>
      </c>
      <c r="P47" s="110" t="s">
        <v>77</v>
      </c>
      <c r="Q47" s="1"/>
      <c r="R47" s="111" t="str">
        <f t="shared" si="1"/>
        <v/>
      </c>
      <c r="S47" s="13" t="s">
        <v>248</v>
      </c>
      <c r="T47" s="110" t="s">
        <v>77</v>
      </c>
      <c r="U47" s="1"/>
      <c r="V47" s="111" t="str">
        <f t="shared" si="2"/>
        <v/>
      </c>
      <c r="W47" s="13" t="s">
        <v>249</v>
      </c>
      <c r="X47" s="110" t="s">
        <v>77</v>
      </c>
      <c r="Y47" s="1"/>
      <c r="Z47" s="111" t="str">
        <f t="shared" si="3"/>
        <v/>
      </c>
      <c r="AA47" s="13" t="s">
        <v>250</v>
      </c>
      <c r="AB47" s="110" t="s">
        <v>77</v>
      </c>
      <c r="AC47" s="1"/>
      <c r="AD47" s="111" t="str">
        <f t="shared" si="7"/>
        <v/>
      </c>
      <c r="AE47" s="13" t="s">
        <v>251</v>
      </c>
      <c r="AF47" s="110" t="s">
        <v>77</v>
      </c>
      <c r="AG47" s="1"/>
      <c r="AH47" s="111" t="str">
        <f t="shared" si="5"/>
        <v/>
      </c>
      <c r="AI47" s="13" t="s">
        <v>252</v>
      </c>
      <c r="AJ47" s="113">
        <f t="shared" si="6"/>
        <v>0</v>
      </c>
      <c r="AK47" s="192" t="str">
        <f>ご契約内容!$C$2</f>
        <v>エースサイクル</v>
      </c>
    </row>
    <row r="48" spans="1:37" ht="15" customHeight="1">
      <c r="A48" s="101" t="s">
        <v>1049</v>
      </c>
      <c r="B48" s="102" t="s">
        <v>1043</v>
      </c>
      <c r="C48" s="103" t="s">
        <v>289</v>
      </c>
      <c r="D48" s="104"/>
      <c r="E48" s="105" t="s">
        <v>1050</v>
      </c>
      <c r="F48" s="127"/>
      <c r="G48" s="127"/>
      <c r="H48" s="128"/>
      <c r="I48" s="107" t="s">
        <v>125</v>
      </c>
      <c r="J48" s="108">
        <v>78000</v>
      </c>
      <c r="K48" s="109"/>
      <c r="L48" s="110" t="s">
        <v>98</v>
      </c>
      <c r="M48" s="1"/>
      <c r="N48" s="111" t="str">
        <f t="shared" si="0"/>
        <v/>
      </c>
      <c r="O48" s="13" t="s">
        <v>247</v>
      </c>
      <c r="P48" s="110" t="s">
        <v>98</v>
      </c>
      <c r="Q48" s="1"/>
      <c r="R48" s="111" t="str">
        <f t="shared" si="1"/>
        <v/>
      </c>
      <c r="S48" s="13" t="s">
        <v>248</v>
      </c>
      <c r="T48" s="110" t="s">
        <v>98</v>
      </c>
      <c r="U48" s="1"/>
      <c r="V48" s="111" t="str">
        <f t="shared" si="2"/>
        <v/>
      </c>
      <c r="W48" s="13" t="s">
        <v>249</v>
      </c>
      <c r="X48" s="110" t="s">
        <v>98</v>
      </c>
      <c r="Y48" s="1"/>
      <c r="Z48" s="111" t="str">
        <f t="shared" si="3"/>
        <v/>
      </c>
      <c r="AA48" s="13" t="s">
        <v>250</v>
      </c>
      <c r="AB48" s="110" t="s">
        <v>98</v>
      </c>
      <c r="AC48" s="1"/>
      <c r="AD48" s="111" t="str">
        <f t="shared" si="7"/>
        <v/>
      </c>
      <c r="AE48" s="13" t="s">
        <v>251</v>
      </c>
      <c r="AF48" s="110" t="s">
        <v>98</v>
      </c>
      <c r="AG48" s="1"/>
      <c r="AH48" s="111" t="str">
        <f t="shared" si="5"/>
        <v/>
      </c>
      <c r="AI48" s="13" t="s">
        <v>252</v>
      </c>
      <c r="AJ48" s="113">
        <f t="shared" si="6"/>
        <v>0</v>
      </c>
      <c r="AK48" s="192" t="str">
        <f>ご契約内容!$C$2</f>
        <v>エースサイクル</v>
      </c>
    </row>
    <row r="49" spans="1:37" ht="15" customHeight="1">
      <c r="A49" s="101" t="s">
        <v>1051</v>
      </c>
      <c r="B49" s="102" t="s">
        <v>1043</v>
      </c>
      <c r="C49" s="103" t="s">
        <v>289</v>
      </c>
      <c r="D49" s="104"/>
      <c r="E49" s="105" t="s">
        <v>1050</v>
      </c>
      <c r="F49" s="127"/>
      <c r="G49" s="127"/>
      <c r="H49" s="128"/>
      <c r="I49" s="107" t="s">
        <v>130</v>
      </c>
      <c r="J49" s="108">
        <v>78000</v>
      </c>
      <c r="K49" s="109"/>
      <c r="L49" s="110" t="s">
        <v>98</v>
      </c>
      <c r="M49" s="1"/>
      <c r="N49" s="111" t="str">
        <f t="shared" si="0"/>
        <v/>
      </c>
      <c r="O49" s="13" t="s">
        <v>247</v>
      </c>
      <c r="P49" s="110" t="s">
        <v>98</v>
      </c>
      <c r="Q49" s="1"/>
      <c r="R49" s="111" t="str">
        <f t="shared" si="1"/>
        <v/>
      </c>
      <c r="S49" s="13" t="s">
        <v>248</v>
      </c>
      <c r="T49" s="110" t="s">
        <v>98</v>
      </c>
      <c r="U49" s="1"/>
      <c r="V49" s="111" t="str">
        <f t="shared" si="2"/>
        <v/>
      </c>
      <c r="W49" s="13" t="s">
        <v>249</v>
      </c>
      <c r="X49" s="110" t="s">
        <v>98</v>
      </c>
      <c r="Y49" s="1"/>
      <c r="Z49" s="111" t="str">
        <f t="shared" si="3"/>
        <v/>
      </c>
      <c r="AA49" s="13" t="s">
        <v>250</v>
      </c>
      <c r="AB49" s="110" t="s">
        <v>98</v>
      </c>
      <c r="AC49" s="1"/>
      <c r="AD49" s="111" t="str">
        <f t="shared" si="7"/>
        <v/>
      </c>
      <c r="AE49" s="13" t="s">
        <v>251</v>
      </c>
      <c r="AF49" s="110" t="s">
        <v>98</v>
      </c>
      <c r="AG49" s="1"/>
      <c r="AH49" s="111" t="str">
        <f t="shared" si="5"/>
        <v/>
      </c>
      <c r="AI49" s="13" t="s">
        <v>252</v>
      </c>
      <c r="AJ49" s="113">
        <f t="shared" si="6"/>
        <v>0</v>
      </c>
      <c r="AK49" s="192" t="str">
        <f>ご契約内容!$C$2</f>
        <v>エースサイクル</v>
      </c>
    </row>
    <row r="50" spans="1:37" ht="15" customHeight="1">
      <c r="A50" s="101" t="s">
        <v>1052</v>
      </c>
      <c r="B50" s="102" t="s">
        <v>1043</v>
      </c>
      <c r="C50" s="103" t="s">
        <v>289</v>
      </c>
      <c r="D50" s="104"/>
      <c r="E50" s="105" t="s">
        <v>1050</v>
      </c>
      <c r="F50" s="127"/>
      <c r="G50" s="127"/>
      <c r="H50" s="128"/>
      <c r="I50" s="107" t="s">
        <v>132</v>
      </c>
      <c r="J50" s="108">
        <v>78000</v>
      </c>
      <c r="K50" s="109"/>
      <c r="L50" s="110" t="s">
        <v>98</v>
      </c>
      <c r="M50" s="1"/>
      <c r="N50" s="111" t="str">
        <f t="shared" si="0"/>
        <v/>
      </c>
      <c r="O50" s="13" t="s">
        <v>247</v>
      </c>
      <c r="P50" s="110" t="s">
        <v>98</v>
      </c>
      <c r="Q50" s="1"/>
      <c r="R50" s="111" t="str">
        <f t="shared" si="1"/>
        <v/>
      </c>
      <c r="S50" s="13" t="s">
        <v>248</v>
      </c>
      <c r="T50" s="110" t="s">
        <v>98</v>
      </c>
      <c r="U50" s="1"/>
      <c r="V50" s="111" t="str">
        <f t="shared" si="2"/>
        <v/>
      </c>
      <c r="W50" s="13" t="s">
        <v>249</v>
      </c>
      <c r="X50" s="110" t="s">
        <v>98</v>
      </c>
      <c r="Y50" s="1"/>
      <c r="Z50" s="111" t="str">
        <f t="shared" si="3"/>
        <v/>
      </c>
      <c r="AA50" s="13" t="s">
        <v>250</v>
      </c>
      <c r="AB50" s="110" t="s">
        <v>98</v>
      </c>
      <c r="AC50" s="1"/>
      <c r="AD50" s="111" t="str">
        <f t="shared" si="7"/>
        <v/>
      </c>
      <c r="AE50" s="13" t="s">
        <v>251</v>
      </c>
      <c r="AF50" s="110" t="s">
        <v>98</v>
      </c>
      <c r="AG50" s="1"/>
      <c r="AH50" s="111" t="str">
        <f t="shared" si="5"/>
        <v/>
      </c>
      <c r="AI50" s="13" t="s">
        <v>252</v>
      </c>
      <c r="AJ50" s="113">
        <f t="shared" si="6"/>
        <v>0</v>
      </c>
      <c r="AK50" s="192" t="str">
        <f>ご契約内容!$C$2</f>
        <v>エースサイクル</v>
      </c>
    </row>
    <row r="51" spans="1:37" ht="15" customHeight="1">
      <c r="A51" s="101" t="s">
        <v>1053</v>
      </c>
      <c r="B51" s="102" t="s">
        <v>1043</v>
      </c>
      <c r="C51" s="103" t="s">
        <v>289</v>
      </c>
      <c r="D51" s="104"/>
      <c r="E51" s="105" t="s">
        <v>1054</v>
      </c>
      <c r="F51" s="127"/>
      <c r="G51" s="127"/>
      <c r="H51" s="128"/>
      <c r="I51" s="107" t="s">
        <v>125</v>
      </c>
      <c r="J51" s="108">
        <v>78000</v>
      </c>
      <c r="K51" s="109" t="s">
        <v>1000</v>
      </c>
      <c r="L51" s="110" t="s">
        <v>98</v>
      </c>
      <c r="M51" s="1"/>
      <c r="N51" s="111" t="str">
        <f t="shared" si="0"/>
        <v/>
      </c>
      <c r="O51" s="13" t="s">
        <v>247</v>
      </c>
      <c r="P51" s="110" t="s">
        <v>98</v>
      </c>
      <c r="Q51" s="1"/>
      <c r="R51" s="111" t="str">
        <f t="shared" si="1"/>
        <v/>
      </c>
      <c r="S51" s="13" t="s">
        <v>248</v>
      </c>
      <c r="T51" s="110" t="s">
        <v>98</v>
      </c>
      <c r="U51" s="1"/>
      <c r="V51" s="111" t="str">
        <f t="shared" si="2"/>
        <v/>
      </c>
      <c r="W51" s="13" t="s">
        <v>249</v>
      </c>
      <c r="X51" s="110" t="s">
        <v>98</v>
      </c>
      <c r="Y51" s="1"/>
      <c r="Z51" s="111" t="str">
        <f t="shared" si="3"/>
        <v/>
      </c>
      <c r="AA51" s="13" t="s">
        <v>250</v>
      </c>
      <c r="AB51" s="110" t="s">
        <v>98</v>
      </c>
      <c r="AC51" s="1"/>
      <c r="AD51" s="111" t="str">
        <f t="shared" si="7"/>
        <v/>
      </c>
      <c r="AE51" s="13" t="s">
        <v>251</v>
      </c>
      <c r="AF51" s="110" t="s">
        <v>98</v>
      </c>
      <c r="AG51" s="1"/>
      <c r="AH51" s="111" t="str">
        <f t="shared" si="5"/>
        <v/>
      </c>
      <c r="AI51" s="13" t="s">
        <v>252</v>
      </c>
      <c r="AJ51" s="113">
        <f t="shared" si="6"/>
        <v>0</v>
      </c>
      <c r="AK51" s="192" t="str">
        <f>ご契約内容!$C$2</f>
        <v>エースサイクル</v>
      </c>
    </row>
    <row r="52" spans="1:37" ht="15" customHeight="1">
      <c r="A52" s="101" t="s">
        <v>1055</v>
      </c>
      <c r="B52" s="102" t="s">
        <v>1043</v>
      </c>
      <c r="C52" s="103" t="s">
        <v>289</v>
      </c>
      <c r="D52" s="104"/>
      <c r="E52" s="105" t="s">
        <v>1054</v>
      </c>
      <c r="F52" s="127"/>
      <c r="G52" s="127"/>
      <c r="H52" s="128"/>
      <c r="I52" s="107" t="s">
        <v>130</v>
      </c>
      <c r="J52" s="108">
        <v>78000</v>
      </c>
      <c r="K52" s="109" t="s">
        <v>1000</v>
      </c>
      <c r="L52" s="110" t="s">
        <v>98</v>
      </c>
      <c r="M52" s="1"/>
      <c r="N52" s="111" t="str">
        <f t="shared" si="0"/>
        <v/>
      </c>
      <c r="O52" s="13" t="s">
        <v>247</v>
      </c>
      <c r="P52" s="110" t="s">
        <v>98</v>
      </c>
      <c r="Q52" s="1"/>
      <c r="R52" s="111" t="str">
        <f t="shared" si="1"/>
        <v/>
      </c>
      <c r="S52" s="13" t="s">
        <v>248</v>
      </c>
      <c r="T52" s="110" t="s">
        <v>98</v>
      </c>
      <c r="U52" s="1"/>
      <c r="V52" s="111" t="str">
        <f t="shared" si="2"/>
        <v/>
      </c>
      <c r="W52" s="13" t="s">
        <v>249</v>
      </c>
      <c r="X52" s="110" t="s">
        <v>98</v>
      </c>
      <c r="Y52" s="1"/>
      <c r="Z52" s="111" t="str">
        <f t="shared" si="3"/>
        <v/>
      </c>
      <c r="AA52" s="13" t="s">
        <v>250</v>
      </c>
      <c r="AB52" s="110" t="s">
        <v>98</v>
      </c>
      <c r="AC52" s="1"/>
      <c r="AD52" s="111" t="str">
        <f t="shared" si="7"/>
        <v/>
      </c>
      <c r="AE52" s="13" t="s">
        <v>251</v>
      </c>
      <c r="AF52" s="110" t="s">
        <v>98</v>
      </c>
      <c r="AG52" s="1"/>
      <c r="AH52" s="111" t="str">
        <f t="shared" si="5"/>
        <v/>
      </c>
      <c r="AI52" s="13" t="s">
        <v>252</v>
      </c>
      <c r="AJ52" s="113">
        <f t="shared" si="6"/>
        <v>0</v>
      </c>
      <c r="AK52" s="192" t="str">
        <f>ご契約内容!$C$2</f>
        <v>エースサイクル</v>
      </c>
    </row>
    <row r="53" spans="1:37" s="114" customFormat="1" ht="15" customHeight="1">
      <c r="A53" s="101" t="s">
        <v>1056</v>
      </c>
      <c r="B53" s="102" t="s">
        <v>1043</v>
      </c>
      <c r="C53" s="103" t="s">
        <v>289</v>
      </c>
      <c r="D53" s="104"/>
      <c r="E53" s="105" t="s">
        <v>1054</v>
      </c>
      <c r="F53" s="127"/>
      <c r="G53" s="127"/>
      <c r="H53" s="128"/>
      <c r="I53" s="107" t="s">
        <v>132</v>
      </c>
      <c r="J53" s="108">
        <v>78000</v>
      </c>
      <c r="K53" s="109" t="s">
        <v>1000</v>
      </c>
      <c r="L53" s="110" t="s">
        <v>77</v>
      </c>
      <c r="M53" s="1"/>
      <c r="N53" s="111" t="str">
        <f t="shared" si="0"/>
        <v/>
      </c>
      <c r="O53" s="13" t="s">
        <v>247</v>
      </c>
      <c r="P53" s="110" t="s">
        <v>98</v>
      </c>
      <c r="Q53" s="1"/>
      <c r="R53" s="111" t="str">
        <f t="shared" si="1"/>
        <v/>
      </c>
      <c r="S53" s="13" t="s">
        <v>248</v>
      </c>
      <c r="T53" s="110" t="s">
        <v>98</v>
      </c>
      <c r="U53" s="1"/>
      <c r="V53" s="111" t="str">
        <f t="shared" si="2"/>
        <v/>
      </c>
      <c r="W53" s="13" t="s">
        <v>249</v>
      </c>
      <c r="X53" s="110" t="s">
        <v>77</v>
      </c>
      <c r="Y53" s="1"/>
      <c r="Z53" s="111" t="str">
        <f t="shared" si="3"/>
        <v/>
      </c>
      <c r="AA53" s="13" t="s">
        <v>250</v>
      </c>
      <c r="AB53" s="110" t="s">
        <v>98</v>
      </c>
      <c r="AC53" s="1"/>
      <c r="AD53" s="111" t="str">
        <f t="shared" si="7"/>
        <v/>
      </c>
      <c r="AE53" s="13" t="s">
        <v>251</v>
      </c>
      <c r="AF53" s="110" t="s">
        <v>98</v>
      </c>
      <c r="AG53" s="1"/>
      <c r="AH53" s="111" t="str">
        <f t="shared" si="5"/>
        <v/>
      </c>
      <c r="AI53" s="13" t="s">
        <v>252</v>
      </c>
      <c r="AJ53" s="113">
        <f t="shared" si="6"/>
        <v>0</v>
      </c>
      <c r="AK53" s="192" t="str">
        <f>ご契約内容!$C$2</f>
        <v>エースサイクル</v>
      </c>
    </row>
    <row r="54" spans="1:37" s="114" customFormat="1" ht="15" customHeight="1">
      <c r="A54" s="101" t="s">
        <v>1057</v>
      </c>
      <c r="B54" s="102" t="s">
        <v>1043</v>
      </c>
      <c r="C54" s="103" t="s">
        <v>1027</v>
      </c>
      <c r="D54" s="104"/>
      <c r="E54" s="105" t="s">
        <v>1058</v>
      </c>
      <c r="F54" s="127"/>
      <c r="G54" s="127"/>
      <c r="H54" s="128"/>
      <c r="I54" s="107" t="s">
        <v>125</v>
      </c>
      <c r="J54" s="108">
        <v>55000</v>
      </c>
      <c r="K54" s="109"/>
      <c r="L54" s="110" t="s">
        <v>98</v>
      </c>
      <c r="M54" s="1"/>
      <c r="N54" s="111" t="str">
        <f t="shared" si="0"/>
        <v/>
      </c>
      <c r="O54" s="13" t="s">
        <v>247</v>
      </c>
      <c r="P54" s="110" t="s">
        <v>98</v>
      </c>
      <c r="Q54" s="1"/>
      <c r="R54" s="111" t="str">
        <f t="shared" si="1"/>
        <v/>
      </c>
      <c r="S54" s="13" t="s">
        <v>248</v>
      </c>
      <c r="T54" s="110" t="s">
        <v>98</v>
      </c>
      <c r="U54" s="1"/>
      <c r="V54" s="111" t="str">
        <f t="shared" si="2"/>
        <v/>
      </c>
      <c r="W54" s="13" t="s">
        <v>249</v>
      </c>
      <c r="X54" s="110" t="s">
        <v>98</v>
      </c>
      <c r="Y54" s="1"/>
      <c r="Z54" s="111" t="str">
        <f t="shared" si="3"/>
        <v/>
      </c>
      <c r="AA54" s="13" t="s">
        <v>250</v>
      </c>
      <c r="AB54" s="110" t="s">
        <v>98</v>
      </c>
      <c r="AC54" s="1"/>
      <c r="AD54" s="111" t="str">
        <f t="shared" si="7"/>
        <v/>
      </c>
      <c r="AE54" s="13" t="s">
        <v>251</v>
      </c>
      <c r="AF54" s="110" t="s">
        <v>98</v>
      </c>
      <c r="AG54" s="1"/>
      <c r="AH54" s="111" t="str">
        <f t="shared" si="5"/>
        <v/>
      </c>
      <c r="AI54" s="13" t="s">
        <v>252</v>
      </c>
      <c r="AJ54" s="113">
        <f t="shared" si="6"/>
        <v>0</v>
      </c>
      <c r="AK54" s="192" t="str">
        <f>ご契約内容!$C$2</f>
        <v>エースサイクル</v>
      </c>
    </row>
    <row r="55" spans="1:37" s="114" customFormat="1" ht="15" customHeight="1">
      <c r="A55" s="101" t="s">
        <v>1059</v>
      </c>
      <c r="B55" s="102" t="s">
        <v>1043</v>
      </c>
      <c r="C55" s="103" t="s">
        <v>1027</v>
      </c>
      <c r="D55" s="104"/>
      <c r="E55" s="105" t="s">
        <v>1058</v>
      </c>
      <c r="F55" s="127"/>
      <c r="G55" s="127"/>
      <c r="H55" s="128"/>
      <c r="I55" s="107" t="s">
        <v>130</v>
      </c>
      <c r="J55" s="108">
        <v>55000</v>
      </c>
      <c r="K55" s="109"/>
      <c r="L55" s="110" t="s">
        <v>98</v>
      </c>
      <c r="M55" s="1"/>
      <c r="N55" s="111" t="str">
        <f t="shared" si="0"/>
        <v/>
      </c>
      <c r="O55" s="13" t="s">
        <v>247</v>
      </c>
      <c r="P55" s="110" t="s">
        <v>98</v>
      </c>
      <c r="Q55" s="1"/>
      <c r="R55" s="111" t="str">
        <f t="shared" si="1"/>
        <v/>
      </c>
      <c r="S55" s="13" t="s">
        <v>248</v>
      </c>
      <c r="T55" s="110" t="s">
        <v>98</v>
      </c>
      <c r="U55" s="1"/>
      <c r="V55" s="111" t="str">
        <f t="shared" si="2"/>
        <v/>
      </c>
      <c r="W55" s="13" t="s">
        <v>249</v>
      </c>
      <c r="X55" s="110" t="s">
        <v>98</v>
      </c>
      <c r="Y55" s="1"/>
      <c r="Z55" s="111" t="str">
        <f t="shared" si="3"/>
        <v/>
      </c>
      <c r="AA55" s="13" t="s">
        <v>250</v>
      </c>
      <c r="AB55" s="110" t="s">
        <v>98</v>
      </c>
      <c r="AC55" s="1"/>
      <c r="AD55" s="111" t="str">
        <f t="shared" si="7"/>
        <v/>
      </c>
      <c r="AE55" s="13" t="s">
        <v>251</v>
      </c>
      <c r="AF55" s="110" t="s">
        <v>98</v>
      </c>
      <c r="AG55" s="1"/>
      <c r="AH55" s="111" t="str">
        <f t="shared" si="5"/>
        <v/>
      </c>
      <c r="AI55" s="13" t="s">
        <v>252</v>
      </c>
      <c r="AJ55" s="113">
        <f t="shared" si="6"/>
        <v>0</v>
      </c>
      <c r="AK55" s="192" t="str">
        <f>ご契約内容!$C$2</f>
        <v>エースサイクル</v>
      </c>
    </row>
    <row r="56" spans="1:37" s="114" customFormat="1" ht="15" customHeight="1">
      <c r="A56" s="101" t="s">
        <v>1060</v>
      </c>
      <c r="B56" s="102" t="s">
        <v>1043</v>
      </c>
      <c r="C56" s="103" t="s">
        <v>1027</v>
      </c>
      <c r="D56" s="104"/>
      <c r="E56" s="105" t="s">
        <v>1058</v>
      </c>
      <c r="F56" s="127"/>
      <c r="G56" s="127"/>
      <c r="H56" s="128"/>
      <c r="I56" s="107" t="s">
        <v>132</v>
      </c>
      <c r="J56" s="108">
        <v>55000</v>
      </c>
      <c r="K56" s="109"/>
      <c r="L56" s="110" t="s">
        <v>98</v>
      </c>
      <c r="M56" s="1"/>
      <c r="N56" s="111" t="str">
        <f t="shared" si="0"/>
        <v/>
      </c>
      <c r="O56" s="13" t="s">
        <v>247</v>
      </c>
      <c r="P56" s="110" t="s">
        <v>98</v>
      </c>
      <c r="Q56" s="1"/>
      <c r="R56" s="111" t="str">
        <f t="shared" si="1"/>
        <v/>
      </c>
      <c r="S56" s="13" t="s">
        <v>248</v>
      </c>
      <c r="T56" s="110" t="s">
        <v>98</v>
      </c>
      <c r="U56" s="1"/>
      <c r="V56" s="111" t="str">
        <f t="shared" si="2"/>
        <v/>
      </c>
      <c r="W56" s="13" t="s">
        <v>249</v>
      </c>
      <c r="X56" s="110" t="s">
        <v>98</v>
      </c>
      <c r="Y56" s="1"/>
      <c r="Z56" s="111" t="str">
        <f t="shared" si="3"/>
        <v/>
      </c>
      <c r="AA56" s="13" t="s">
        <v>250</v>
      </c>
      <c r="AB56" s="110" t="s">
        <v>98</v>
      </c>
      <c r="AC56" s="1"/>
      <c r="AD56" s="111" t="str">
        <f t="shared" si="7"/>
        <v/>
      </c>
      <c r="AE56" s="13" t="s">
        <v>251</v>
      </c>
      <c r="AF56" s="110" t="s">
        <v>98</v>
      </c>
      <c r="AG56" s="1"/>
      <c r="AH56" s="111" t="str">
        <f t="shared" si="5"/>
        <v/>
      </c>
      <c r="AI56" s="13" t="s">
        <v>252</v>
      </c>
      <c r="AJ56" s="113">
        <f t="shared" si="6"/>
        <v>0</v>
      </c>
      <c r="AK56" s="192" t="str">
        <f>ご契約内容!$C$2</f>
        <v>エースサイクル</v>
      </c>
    </row>
    <row r="57" spans="1:37" s="114" customFormat="1" ht="15" customHeight="1">
      <c r="A57" s="101" t="s">
        <v>1061</v>
      </c>
      <c r="B57" s="102" t="s">
        <v>1043</v>
      </c>
      <c r="C57" s="103" t="s">
        <v>1027</v>
      </c>
      <c r="D57" s="104"/>
      <c r="E57" s="105" t="s">
        <v>1062</v>
      </c>
      <c r="F57" s="127"/>
      <c r="G57" s="127"/>
      <c r="H57" s="128"/>
      <c r="I57" s="107" t="s">
        <v>125</v>
      </c>
      <c r="J57" s="108">
        <v>55000</v>
      </c>
      <c r="K57" s="109"/>
      <c r="L57" s="110" t="s">
        <v>98</v>
      </c>
      <c r="M57" s="1"/>
      <c r="N57" s="111" t="str">
        <f t="shared" si="0"/>
        <v/>
      </c>
      <c r="O57" s="13" t="s">
        <v>247</v>
      </c>
      <c r="P57" s="110" t="s">
        <v>98</v>
      </c>
      <c r="Q57" s="1"/>
      <c r="R57" s="111" t="str">
        <f t="shared" si="1"/>
        <v/>
      </c>
      <c r="S57" s="13" t="s">
        <v>248</v>
      </c>
      <c r="T57" s="110" t="s">
        <v>98</v>
      </c>
      <c r="U57" s="1"/>
      <c r="V57" s="111" t="str">
        <f t="shared" si="2"/>
        <v/>
      </c>
      <c r="W57" s="13" t="s">
        <v>249</v>
      </c>
      <c r="X57" s="110" t="s">
        <v>98</v>
      </c>
      <c r="Y57" s="1"/>
      <c r="Z57" s="111" t="str">
        <f t="shared" si="3"/>
        <v/>
      </c>
      <c r="AA57" s="13" t="s">
        <v>250</v>
      </c>
      <c r="AB57" s="110" t="s">
        <v>98</v>
      </c>
      <c r="AC57" s="1"/>
      <c r="AD57" s="111" t="str">
        <f t="shared" si="7"/>
        <v/>
      </c>
      <c r="AE57" s="13" t="s">
        <v>251</v>
      </c>
      <c r="AF57" s="110" t="s">
        <v>98</v>
      </c>
      <c r="AG57" s="1"/>
      <c r="AH57" s="111" t="str">
        <f t="shared" si="5"/>
        <v/>
      </c>
      <c r="AI57" s="13" t="s">
        <v>252</v>
      </c>
      <c r="AJ57" s="113">
        <f t="shared" si="6"/>
        <v>0</v>
      </c>
      <c r="AK57" s="192" t="str">
        <f>ご契約内容!$C$2</f>
        <v>エースサイクル</v>
      </c>
    </row>
    <row r="58" spans="1:37" s="114" customFormat="1" ht="15" customHeight="1">
      <c r="A58" s="101" t="s">
        <v>1063</v>
      </c>
      <c r="B58" s="102" t="s">
        <v>1043</v>
      </c>
      <c r="C58" s="103" t="s">
        <v>1027</v>
      </c>
      <c r="D58" s="104"/>
      <c r="E58" s="105" t="s">
        <v>1062</v>
      </c>
      <c r="F58" s="127"/>
      <c r="G58" s="127"/>
      <c r="H58" s="128"/>
      <c r="I58" s="107" t="s">
        <v>130</v>
      </c>
      <c r="J58" s="108">
        <v>55000</v>
      </c>
      <c r="K58" s="109"/>
      <c r="L58" s="110" t="s">
        <v>98</v>
      </c>
      <c r="M58" s="1"/>
      <c r="N58" s="111" t="str">
        <f t="shared" si="0"/>
        <v/>
      </c>
      <c r="O58" s="13" t="s">
        <v>247</v>
      </c>
      <c r="P58" s="110" t="s">
        <v>98</v>
      </c>
      <c r="Q58" s="1"/>
      <c r="R58" s="111" t="str">
        <f t="shared" si="1"/>
        <v/>
      </c>
      <c r="S58" s="13" t="s">
        <v>248</v>
      </c>
      <c r="T58" s="110" t="s">
        <v>98</v>
      </c>
      <c r="U58" s="1"/>
      <c r="V58" s="111" t="str">
        <f t="shared" si="2"/>
        <v/>
      </c>
      <c r="W58" s="13" t="s">
        <v>249</v>
      </c>
      <c r="X58" s="110" t="s">
        <v>98</v>
      </c>
      <c r="Y58" s="1"/>
      <c r="Z58" s="111" t="str">
        <f t="shared" si="3"/>
        <v/>
      </c>
      <c r="AA58" s="13" t="s">
        <v>250</v>
      </c>
      <c r="AB58" s="110" t="s">
        <v>98</v>
      </c>
      <c r="AC58" s="1"/>
      <c r="AD58" s="111" t="str">
        <f t="shared" si="7"/>
        <v/>
      </c>
      <c r="AE58" s="13" t="s">
        <v>251</v>
      </c>
      <c r="AF58" s="110" t="s">
        <v>98</v>
      </c>
      <c r="AG58" s="1"/>
      <c r="AH58" s="111" t="str">
        <f t="shared" si="5"/>
        <v/>
      </c>
      <c r="AI58" s="13" t="s">
        <v>252</v>
      </c>
      <c r="AJ58" s="113">
        <f t="shared" si="6"/>
        <v>0</v>
      </c>
      <c r="AK58" s="192" t="str">
        <f>ご契約内容!$C$2</f>
        <v>エースサイクル</v>
      </c>
    </row>
    <row r="59" spans="1:37" s="114" customFormat="1" ht="15" customHeight="1">
      <c r="A59" s="101" t="s">
        <v>1064</v>
      </c>
      <c r="B59" s="102" t="s">
        <v>1043</v>
      </c>
      <c r="C59" s="103" t="s">
        <v>1027</v>
      </c>
      <c r="D59" s="104"/>
      <c r="E59" s="105" t="s">
        <v>1062</v>
      </c>
      <c r="F59" s="127"/>
      <c r="G59" s="127"/>
      <c r="H59" s="128"/>
      <c r="I59" s="107" t="s">
        <v>132</v>
      </c>
      <c r="J59" s="108">
        <v>55000</v>
      </c>
      <c r="K59" s="109"/>
      <c r="L59" s="110" t="s">
        <v>98</v>
      </c>
      <c r="M59" s="1"/>
      <c r="N59" s="111" t="str">
        <f t="shared" si="0"/>
        <v/>
      </c>
      <c r="O59" s="13" t="s">
        <v>247</v>
      </c>
      <c r="P59" s="110" t="s">
        <v>98</v>
      </c>
      <c r="Q59" s="1"/>
      <c r="R59" s="111" t="str">
        <f t="shared" si="1"/>
        <v/>
      </c>
      <c r="S59" s="13" t="s">
        <v>248</v>
      </c>
      <c r="T59" s="110" t="s">
        <v>98</v>
      </c>
      <c r="U59" s="1"/>
      <c r="V59" s="111" t="str">
        <f t="shared" si="2"/>
        <v/>
      </c>
      <c r="W59" s="13" t="s">
        <v>249</v>
      </c>
      <c r="X59" s="110" t="s">
        <v>98</v>
      </c>
      <c r="Y59" s="1"/>
      <c r="Z59" s="111" t="str">
        <f t="shared" si="3"/>
        <v/>
      </c>
      <c r="AA59" s="13" t="s">
        <v>250</v>
      </c>
      <c r="AB59" s="110" t="s">
        <v>98</v>
      </c>
      <c r="AC59" s="1"/>
      <c r="AD59" s="111" t="str">
        <f t="shared" si="7"/>
        <v/>
      </c>
      <c r="AE59" s="13" t="s">
        <v>251</v>
      </c>
      <c r="AF59" s="110" t="s">
        <v>98</v>
      </c>
      <c r="AG59" s="1"/>
      <c r="AH59" s="111" t="str">
        <f t="shared" si="5"/>
        <v/>
      </c>
      <c r="AI59" s="13" t="s">
        <v>252</v>
      </c>
      <c r="AJ59" s="113">
        <f t="shared" si="6"/>
        <v>0</v>
      </c>
      <c r="AK59" s="192" t="str">
        <f>ご契約内容!$C$2</f>
        <v>エースサイクル</v>
      </c>
    </row>
    <row r="60" spans="1:37" s="114" customFormat="1" ht="15" customHeight="1">
      <c r="A60" s="101" t="s">
        <v>1065</v>
      </c>
      <c r="B60" s="102" t="s">
        <v>1066</v>
      </c>
      <c r="C60" s="103" t="s">
        <v>1067</v>
      </c>
      <c r="D60" s="104"/>
      <c r="E60" s="105" t="s">
        <v>1068</v>
      </c>
      <c r="F60" s="127"/>
      <c r="G60" s="127"/>
      <c r="H60" s="128"/>
      <c r="I60" s="107" t="s">
        <v>130</v>
      </c>
      <c r="J60" s="108">
        <v>200000</v>
      </c>
      <c r="K60" s="109"/>
      <c r="L60" s="110" t="s">
        <v>98</v>
      </c>
      <c r="M60" s="1"/>
      <c r="N60" s="111" t="str">
        <f t="shared" si="0"/>
        <v/>
      </c>
      <c r="O60" s="13" t="s">
        <v>247</v>
      </c>
      <c r="P60" s="110" t="s">
        <v>98</v>
      </c>
      <c r="Q60" s="1"/>
      <c r="R60" s="111" t="str">
        <f t="shared" si="1"/>
        <v/>
      </c>
      <c r="S60" s="13" t="s">
        <v>248</v>
      </c>
      <c r="T60" s="110" t="s">
        <v>98</v>
      </c>
      <c r="U60" s="1"/>
      <c r="V60" s="111" t="str">
        <f t="shared" si="2"/>
        <v/>
      </c>
      <c r="W60" s="13" t="s">
        <v>249</v>
      </c>
      <c r="X60" s="110" t="s">
        <v>77</v>
      </c>
      <c r="Y60" s="1"/>
      <c r="Z60" s="111" t="str">
        <f t="shared" si="3"/>
        <v/>
      </c>
      <c r="AA60" s="13" t="s">
        <v>250</v>
      </c>
      <c r="AB60" s="110" t="s">
        <v>77</v>
      </c>
      <c r="AC60" s="1"/>
      <c r="AD60" s="111" t="str">
        <f t="shared" si="7"/>
        <v/>
      </c>
      <c r="AE60" s="13" t="s">
        <v>251</v>
      </c>
      <c r="AF60" s="110" t="s">
        <v>77</v>
      </c>
      <c r="AG60" s="1"/>
      <c r="AH60" s="111" t="str">
        <f t="shared" si="5"/>
        <v/>
      </c>
      <c r="AI60" s="13" t="s">
        <v>252</v>
      </c>
      <c r="AJ60" s="113">
        <f t="shared" si="6"/>
        <v>0</v>
      </c>
      <c r="AK60" s="192" t="str">
        <f>ご契約内容!$C$2</f>
        <v>エースサイクル</v>
      </c>
    </row>
    <row r="61" spans="1:37" s="114" customFormat="1" ht="15" customHeight="1">
      <c r="A61" s="101" t="s">
        <v>1069</v>
      </c>
      <c r="B61" s="102" t="s">
        <v>1066</v>
      </c>
      <c r="C61" s="103" t="s">
        <v>1067</v>
      </c>
      <c r="D61" s="104"/>
      <c r="E61" s="105" t="s">
        <v>1068</v>
      </c>
      <c r="F61" s="127"/>
      <c r="G61" s="127"/>
      <c r="H61" s="128"/>
      <c r="I61" s="107" t="s">
        <v>132</v>
      </c>
      <c r="J61" s="108">
        <v>200000</v>
      </c>
      <c r="K61" s="109"/>
      <c r="L61" s="110" t="s">
        <v>98</v>
      </c>
      <c r="M61" s="1"/>
      <c r="N61" s="111" t="str">
        <f t="shared" si="0"/>
        <v/>
      </c>
      <c r="O61" s="13" t="s">
        <v>247</v>
      </c>
      <c r="P61" s="110" t="s">
        <v>98</v>
      </c>
      <c r="Q61" s="1"/>
      <c r="R61" s="111" t="str">
        <f t="shared" si="1"/>
        <v/>
      </c>
      <c r="S61" s="13" t="s">
        <v>248</v>
      </c>
      <c r="T61" s="110" t="s">
        <v>98</v>
      </c>
      <c r="U61" s="1"/>
      <c r="V61" s="111" t="str">
        <f t="shared" si="2"/>
        <v/>
      </c>
      <c r="W61" s="13" t="s">
        <v>249</v>
      </c>
      <c r="X61" s="110" t="s">
        <v>98</v>
      </c>
      <c r="Y61" s="1"/>
      <c r="Z61" s="111" t="str">
        <f t="shared" si="3"/>
        <v/>
      </c>
      <c r="AA61" s="13" t="s">
        <v>250</v>
      </c>
      <c r="AB61" s="110" t="s">
        <v>98</v>
      </c>
      <c r="AC61" s="1"/>
      <c r="AD61" s="111" t="str">
        <f t="shared" si="7"/>
        <v/>
      </c>
      <c r="AE61" s="13" t="s">
        <v>251</v>
      </c>
      <c r="AF61" s="110" t="s">
        <v>98</v>
      </c>
      <c r="AG61" s="1"/>
      <c r="AH61" s="111" t="str">
        <f t="shared" si="5"/>
        <v/>
      </c>
      <c r="AI61" s="13" t="s">
        <v>252</v>
      </c>
      <c r="AJ61" s="113">
        <f t="shared" si="6"/>
        <v>0</v>
      </c>
      <c r="AK61" s="192" t="str">
        <f>ご契約内容!$C$2</f>
        <v>エースサイクル</v>
      </c>
    </row>
    <row r="62" spans="1:37" s="114" customFormat="1" ht="15" customHeight="1">
      <c r="A62" s="101" t="s">
        <v>1070</v>
      </c>
      <c r="B62" s="102" t="s">
        <v>1066</v>
      </c>
      <c r="C62" s="103" t="s">
        <v>1067</v>
      </c>
      <c r="D62" s="104"/>
      <c r="E62" s="105" t="s">
        <v>1068</v>
      </c>
      <c r="F62" s="127"/>
      <c r="G62" s="127"/>
      <c r="H62" s="128"/>
      <c r="I62" s="107" t="s">
        <v>134</v>
      </c>
      <c r="J62" s="108">
        <v>200000</v>
      </c>
      <c r="K62" s="109"/>
      <c r="L62" s="110" t="s">
        <v>77</v>
      </c>
      <c r="M62" s="1"/>
      <c r="N62" s="111" t="str">
        <f t="shared" si="0"/>
        <v/>
      </c>
      <c r="O62" s="13" t="s">
        <v>247</v>
      </c>
      <c r="P62" s="110" t="s">
        <v>77</v>
      </c>
      <c r="Q62" s="1"/>
      <c r="R62" s="111" t="str">
        <f t="shared" si="1"/>
        <v/>
      </c>
      <c r="S62" s="13" t="s">
        <v>248</v>
      </c>
      <c r="T62" s="110" t="s">
        <v>77</v>
      </c>
      <c r="U62" s="1"/>
      <c r="V62" s="111" t="str">
        <f t="shared" si="2"/>
        <v/>
      </c>
      <c r="W62" s="13" t="s">
        <v>249</v>
      </c>
      <c r="X62" s="110" t="s">
        <v>77</v>
      </c>
      <c r="Y62" s="1"/>
      <c r="Z62" s="111" t="str">
        <f t="shared" si="3"/>
        <v/>
      </c>
      <c r="AA62" s="13" t="s">
        <v>250</v>
      </c>
      <c r="AB62" s="110" t="s">
        <v>77</v>
      </c>
      <c r="AC62" s="1"/>
      <c r="AD62" s="111" t="str">
        <f t="shared" si="7"/>
        <v/>
      </c>
      <c r="AE62" s="13" t="s">
        <v>251</v>
      </c>
      <c r="AF62" s="110" t="s">
        <v>77</v>
      </c>
      <c r="AG62" s="1"/>
      <c r="AH62" s="111" t="str">
        <f t="shared" si="5"/>
        <v/>
      </c>
      <c r="AI62" s="13" t="s">
        <v>252</v>
      </c>
      <c r="AJ62" s="113">
        <f t="shared" si="6"/>
        <v>0</v>
      </c>
      <c r="AK62" s="192" t="str">
        <f>ご契約内容!$C$2</f>
        <v>エースサイクル</v>
      </c>
    </row>
    <row r="63" spans="1:37" s="114" customFormat="1" ht="15" customHeight="1">
      <c r="A63" s="101" t="s">
        <v>1071</v>
      </c>
      <c r="B63" s="102" t="s">
        <v>1066</v>
      </c>
      <c r="C63" s="103" t="s">
        <v>1067</v>
      </c>
      <c r="D63" s="104"/>
      <c r="E63" s="105" t="s">
        <v>1072</v>
      </c>
      <c r="F63" s="127"/>
      <c r="G63" s="127"/>
      <c r="H63" s="128"/>
      <c r="I63" s="107" t="s">
        <v>130</v>
      </c>
      <c r="J63" s="108">
        <v>200000</v>
      </c>
      <c r="K63" s="109"/>
      <c r="L63" s="110" t="s">
        <v>98</v>
      </c>
      <c r="M63" s="1"/>
      <c r="N63" s="111" t="str">
        <f t="shared" si="0"/>
        <v/>
      </c>
      <c r="O63" s="13" t="s">
        <v>247</v>
      </c>
      <c r="P63" s="110" t="s">
        <v>98</v>
      </c>
      <c r="Q63" s="1"/>
      <c r="R63" s="111" t="str">
        <f t="shared" si="1"/>
        <v/>
      </c>
      <c r="S63" s="13" t="s">
        <v>248</v>
      </c>
      <c r="T63" s="110" t="s">
        <v>98</v>
      </c>
      <c r="U63" s="1"/>
      <c r="V63" s="111" t="str">
        <f t="shared" si="2"/>
        <v/>
      </c>
      <c r="W63" s="13" t="s">
        <v>249</v>
      </c>
      <c r="X63" s="110" t="s">
        <v>77</v>
      </c>
      <c r="Y63" s="1"/>
      <c r="Z63" s="111" t="str">
        <f t="shared" si="3"/>
        <v/>
      </c>
      <c r="AA63" s="13" t="s">
        <v>250</v>
      </c>
      <c r="AB63" s="110" t="s">
        <v>77</v>
      </c>
      <c r="AC63" s="1"/>
      <c r="AD63" s="111" t="str">
        <f t="shared" si="7"/>
        <v/>
      </c>
      <c r="AE63" s="13" t="s">
        <v>251</v>
      </c>
      <c r="AF63" s="110" t="s">
        <v>98</v>
      </c>
      <c r="AG63" s="1"/>
      <c r="AH63" s="111" t="str">
        <f t="shared" si="5"/>
        <v/>
      </c>
      <c r="AI63" s="13" t="s">
        <v>252</v>
      </c>
      <c r="AJ63" s="113">
        <f t="shared" si="6"/>
        <v>0</v>
      </c>
      <c r="AK63" s="192" t="str">
        <f>ご契約内容!$C$2</f>
        <v>エースサイクル</v>
      </c>
    </row>
    <row r="64" spans="1:37" s="114" customFormat="1" ht="15" customHeight="1">
      <c r="A64" s="101" t="s">
        <v>1073</v>
      </c>
      <c r="B64" s="102" t="s">
        <v>1066</v>
      </c>
      <c r="C64" s="103" t="s">
        <v>1067</v>
      </c>
      <c r="D64" s="104"/>
      <c r="E64" s="105" t="s">
        <v>1072</v>
      </c>
      <c r="F64" s="127"/>
      <c r="G64" s="127"/>
      <c r="H64" s="128"/>
      <c r="I64" s="107" t="s">
        <v>132</v>
      </c>
      <c r="J64" s="108">
        <v>200000</v>
      </c>
      <c r="K64" s="109"/>
      <c r="L64" s="110" t="s">
        <v>98</v>
      </c>
      <c r="M64" s="1"/>
      <c r="N64" s="111" t="str">
        <f t="shared" si="0"/>
        <v/>
      </c>
      <c r="O64" s="13" t="s">
        <v>247</v>
      </c>
      <c r="P64" s="110" t="s">
        <v>98</v>
      </c>
      <c r="Q64" s="1"/>
      <c r="R64" s="111" t="str">
        <f t="shared" si="1"/>
        <v/>
      </c>
      <c r="S64" s="13" t="s">
        <v>248</v>
      </c>
      <c r="T64" s="110" t="s">
        <v>98</v>
      </c>
      <c r="U64" s="1"/>
      <c r="V64" s="111" t="str">
        <f t="shared" si="2"/>
        <v/>
      </c>
      <c r="W64" s="13" t="s">
        <v>249</v>
      </c>
      <c r="X64" s="110" t="s">
        <v>98</v>
      </c>
      <c r="Y64" s="1"/>
      <c r="Z64" s="111" t="str">
        <f t="shared" si="3"/>
        <v/>
      </c>
      <c r="AA64" s="13" t="s">
        <v>250</v>
      </c>
      <c r="AB64" s="110" t="s">
        <v>98</v>
      </c>
      <c r="AC64" s="1"/>
      <c r="AD64" s="111" t="str">
        <f t="shared" si="7"/>
        <v/>
      </c>
      <c r="AE64" s="13" t="s">
        <v>251</v>
      </c>
      <c r="AF64" s="110" t="s">
        <v>98</v>
      </c>
      <c r="AG64" s="1"/>
      <c r="AH64" s="111" t="str">
        <f t="shared" si="5"/>
        <v/>
      </c>
      <c r="AI64" s="13" t="s">
        <v>252</v>
      </c>
      <c r="AJ64" s="113">
        <f t="shared" si="6"/>
        <v>0</v>
      </c>
      <c r="AK64" s="192" t="str">
        <f>ご契約内容!$C$2</f>
        <v>エースサイクル</v>
      </c>
    </row>
    <row r="65" spans="1:37" s="114" customFormat="1" ht="15" customHeight="1">
      <c r="A65" s="101" t="s">
        <v>1074</v>
      </c>
      <c r="B65" s="102" t="s">
        <v>1066</v>
      </c>
      <c r="C65" s="103" t="s">
        <v>1067</v>
      </c>
      <c r="D65" s="104"/>
      <c r="E65" s="105" t="s">
        <v>1072</v>
      </c>
      <c r="F65" s="127"/>
      <c r="G65" s="127"/>
      <c r="H65" s="128"/>
      <c r="I65" s="107" t="s">
        <v>134</v>
      </c>
      <c r="J65" s="108">
        <v>200000</v>
      </c>
      <c r="K65" s="109"/>
      <c r="L65" s="110" t="s">
        <v>77</v>
      </c>
      <c r="M65" s="1"/>
      <c r="N65" s="111" t="str">
        <f t="shared" si="0"/>
        <v/>
      </c>
      <c r="O65" s="13" t="s">
        <v>247</v>
      </c>
      <c r="P65" s="110" t="s">
        <v>77</v>
      </c>
      <c r="Q65" s="1"/>
      <c r="R65" s="111" t="str">
        <f t="shared" si="1"/>
        <v/>
      </c>
      <c r="S65" s="13" t="s">
        <v>248</v>
      </c>
      <c r="T65" s="110" t="s">
        <v>77</v>
      </c>
      <c r="U65" s="1"/>
      <c r="V65" s="111" t="str">
        <f t="shared" si="2"/>
        <v/>
      </c>
      <c r="W65" s="13" t="s">
        <v>249</v>
      </c>
      <c r="X65" s="110" t="s">
        <v>77</v>
      </c>
      <c r="Y65" s="1"/>
      <c r="Z65" s="111" t="str">
        <f t="shared" si="3"/>
        <v/>
      </c>
      <c r="AA65" s="13" t="s">
        <v>250</v>
      </c>
      <c r="AB65" s="110" t="s">
        <v>77</v>
      </c>
      <c r="AC65" s="1"/>
      <c r="AD65" s="111" t="str">
        <f t="shared" si="7"/>
        <v/>
      </c>
      <c r="AE65" s="13" t="s">
        <v>251</v>
      </c>
      <c r="AF65" s="110" t="s">
        <v>77</v>
      </c>
      <c r="AG65" s="1"/>
      <c r="AH65" s="111" t="str">
        <f t="shared" si="5"/>
        <v/>
      </c>
      <c r="AI65" s="13" t="s">
        <v>252</v>
      </c>
      <c r="AJ65" s="113">
        <f t="shared" si="6"/>
        <v>0</v>
      </c>
      <c r="AK65" s="192" t="str">
        <f>ご契約内容!$C$2</f>
        <v>エースサイクル</v>
      </c>
    </row>
    <row r="66" spans="1:37" s="114" customFormat="1" ht="15" customHeight="1">
      <c r="A66" s="101" t="s">
        <v>1075</v>
      </c>
      <c r="B66" s="102" t="s">
        <v>1066</v>
      </c>
      <c r="C66" s="103" t="s">
        <v>1076</v>
      </c>
      <c r="D66" s="104"/>
      <c r="E66" s="105" t="s">
        <v>1077</v>
      </c>
      <c r="F66" s="127"/>
      <c r="G66" s="127"/>
      <c r="H66" s="128"/>
      <c r="I66" s="107" t="s">
        <v>130</v>
      </c>
      <c r="J66" s="108">
        <v>160000</v>
      </c>
      <c r="K66" s="109"/>
      <c r="L66" s="110" t="s">
        <v>98</v>
      </c>
      <c r="M66" s="1"/>
      <c r="N66" s="111" t="str">
        <f t="shared" si="0"/>
        <v/>
      </c>
      <c r="O66" s="13" t="s">
        <v>247</v>
      </c>
      <c r="P66" s="110" t="s">
        <v>98</v>
      </c>
      <c r="Q66" s="1"/>
      <c r="R66" s="111" t="str">
        <f t="shared" si="1"/>
        <v/>
      </c>
      <c r="S66" s="13" t="s">
        <v>248</v>
      </c>
      <c r="T66" s="110" t="s">
        <v>98</v>
      </c>
      <c r="U66" s="1"/>
      <c r="V66" s="111" t="str">
        <f t="shared" si="2"/>
        <v/>
      </c>
      <c r="W66" s="13" t="s">
        <v>249</v>
      </c>
      <c r="X66" s="110" t="s">
        <v>77</v>
      </c>
      <c r="Y66" s="1"/>
      <c r="Z66" s="111" t="str">
        <f t="shared" si="3"/>
        <v/>
      </c>
      <c r="AA66" s="13" t="s">
        <v>250</v>
      </c>
      <c r="AB66" s="110" t="s">
        <v>77</v>
      </c>
      <c r="AC66" s="1"/>
      <c r="AD66" s="111" t="str">
        <f t="shared" si="7"/>
        <v/>
      </c>
      <c r="AE66" s="13" t="s">
        <v>251</v>
      </c>
      <c r="AF66" s="110" t="s">
        <v>77</v>
      </c>
      <c r="AG66" s="1"/>
      <c r="AH66" s="111" t="str">
        <f t="shared" si="5"/>
        <v/>
      </c>
      <c r="AI66" s="13" t="s">
        <v>252</v>
      </c>
      <c r="AJ66" s="113">
        <f t="shared" si="6"/>
        <v>0</v>
      </c>
      <c r="AK66" s="192" t="str">
        <f>ご契約内容!$C$2</f>
        <v>エースサイクル</v>
      </c>
    </row>
    <row r="67" spans="1:37" s="114" customFormat="1" ht="15" customHeight="1">
      <c r="A67" s="101" t="s">
        <v>1078</v>
      </c>
      <c r="B67" s="102" t="s">
        <v>1066</v>
      </c>
      <c r="C67" s="103" t="s">
        <v>1076</v>
      </c>
      <c r="D67" s="104"/>
      <c r="E67" s="105" t="s">
        <v>1077</v>
      </c>
      <c r="F67" s="127"/>
      <c r="G67" s="127"/>
      <c r="H67" s="128"/>
      <c r="I67" s="107" t="s">
        <v>132</v>
      </c>
      <c r="J67" s="108">
        <v>160000</v>
      </c>
      <c r="K67" s="109"/>
      <c r="L67" s="110" t="s">
        <v>98</v>
      </c>
      <c r="M67" s="1"/>
      <c r="N67" s="111" t="str">
        <f t="shared" si="0"/>
        <v/>
      </c>
      <c r="O67" s="13" t="s">
        <v>247</v>
      </c>
      <c r="P67" s="110" t="s">
        <v>98</v>
      </c>
      <c r="Q67" s="1"/>
      <c r="R67" s="111" t="str">
        <f t="shared" si="1"/>
        <v/>
      </c>
      <c r="S67" s="13" t="s">
        <v>248</v>
      </c>
      <c r="T67" s="110" t="s">
        <v>98</v>
      </c>
      <c r="U67" s="1"/>
      <c r="V67" s="111" t="str">
        <f t="shared" si="2"/>
        <v/>
      </c>
      <c r="W67" s="13" t="s">
        <v>249</v>
      </c>
      <c r="X67" s="110" t="s">
        <v>98</v>
      </c>
      <c r="Y67" s="1"/>
      <c r="Z67" s="111" t="str">
        <f t="shared" si="3"/>
        <v/>
      </c>
      <c r="AA67" s="13" t="s">
        <v>250</v>
      </c>
      <c r="AB67" s="110" t="s">
        <v>98</v>
      </c>
      <c r="AC67" s="1"/>
      <c r="AD67" s="111" t="str">
        <f t="shared" si="7"/>
        <v/>
      </c>
      <c r="AE67" s="13" t="s">
        <v>251</v>
      </c>
      <c r="AF67" s="110" t="s">
        <v>98</v>
      </c>
      <c r="AG67" s="1"/>
      <c r="AH67" s="111" t="str">
        <f t="shared" si="5"/>
        <v/>
      </c>
      <c r="AI67" s="13" t="s">
        <v>252</v>
      </c>
      <c r="AJ67" s="113">
        <f t="shared" si="6"/>
        <v>0</v>
      </c>
      <c r="AK67" s="192" t="str">
        <f>ご契約内容!$C$2</f>
        <v>エースサイクル</v>
      </c>
    </row>
    <row r="68" spans="1:37" s="114" customFormat="1" ht="15" customHeight="1">
      <c r="A68" s="101" t="s">
        <v>1079</v>
      </c>
      <c r="B68" s="102" t="s">
        <v>1066</v>
      </c>
      <c r="C68" s="103" t="s">
        <v>1076</v>
      </c>
      <c r="D68" s="104"/>
      <c r="E68" s="105" t="s">
        <v>1077</v>
      </c>
      <c r="F68" s="127"/>
      <c r="G68" s="127"/>
      <c r="H68" s="128"/>
      <c r="I68" s="107" t="s">
        <v>134</v>
      </c>
      <c r="J68" s="108">
        <v>160000</v>
      </c>
      <c r="K68" s="109"/>
      <c r="L68" s="110" t="s">
        <v>77</v>
      </c>
      <c r="M68" s="1"/>
      <c r="N68" s="111" t="str">
        <f t="shared" si="0"/>
        <v/>
      </c>
      <c r="O68" s="13" t="s">
        <v>247</v>
      </c>
      <c r="P68" s="110" t="s">
        <v>77</v>
      </c>
      <c r="Q68" s="1"/>
      <c r="R68" s="111" t="str">
        <f t="shared" si="1"/>
        <v/>
      </c>
      <c r="S68" s="13" t="s">
        <v>248</v>
      </c>
      <c r="T68" s="110" t="s">
        <v>77</v>
      </c>
      <c r="U68" s="1"/>
      <c r="V68" s="111" t="str">
        <f t="shared" si="2"/>
        <v/>
      </c>
      <c r="W68" s="13" t="s">
        <v>249</v>
      </c>
      <c r="X68" s="110" t="s">
        <v>77</v>
      </c>
      <c r="Y68" s="1"/>
      <c r="Z68" s="111" t="str">
        <f t="shared" si="3"/>
        <v/>
      </c>
      <c r="AA68" s="13" t="s">
        <v>250</v>
      </c>
      <c r="AB68" s="110" t="s">
        <v>77</v>
      </c>
      <c r="AC68" s="1"/>
      <c r="AD68" s="111" t="str">
        <f t="shared" si="7"/>
        <v/>
      </c>
      <c r="AE68" s="13" t="s">
        <v>251</v>
      </c>
      <c r="AF68" s="110" t="s">
        <v>77</v>
      </c>
      <c r="AG68" s="1"/>
      <c r="AH68" s="111" t="str">
        <f t="shared" si="5"/>
        <v/>
      </c>
      <c r="AI68" s="13" t="s">
        <v>252</v>
      </c>
      <c r="AJ68" s="113">
        <f t="shared" si="6"/>
        <v>0</v>
      </c>
      <c r="AK68" s="192" t="str">
        <f>ご契約内容!$C$2</f>
        <v>エースサイクル</v>
      </c>
    </row>
    <row r="69" spans="1:37" s="114" customFormat="1" ht="15" customHeight="1">
      <c r="A69" s="101" t="s">
        <v>1080</v>
      </c>
      <c r="B69" s="102" t="s">
        <v>1066</v>
      </c>
      <c r="C69" s="103" t="s">
        <v>1076</v>
      </c>
      <c r="D69" s="104"/>
      <c r="E69" s="105" t="s">
        <v>1081</v>
      </c>
      <c r="F69" s="127"/>
      <c r="G69" s="127"/>
      <c r="H69" s="128"/>
      <c r="I69" s="107" t="s">
        <v>130</v>
      </c>
      <c r="J69" s="108">
        <v>160000</v>
      </c>
      <c r="K69" s="109"/>
      <c r="L69" s="110" t="s">
        <v>98</v>
      </c>
      <c r="M69" s="1"/>
      <c r="N69" s="111" t="str">
        <f t="shared" si="0"/>
        <v/>
      </c>
      <c r="O69" s="13" t="s">
        <v>247</v>
      </c>
      <c r="P69" s="110" t="s">
        <v>98</v>
      </c>
      <c r="Q69" s="1"/>
      <c r="R69" s="111" t="str">
        <f t="shared" si="1"/>
        <v/>
      </c>
      <c r="S69" s="13" t="s">
        <v>248</v>
      </c>
      <c r="T69" s="110" t="s">
        <v>98</v>
      </c>
      <c r="U69" s="1"/>
      <c r="V69" s="111" t="str">
        <f t="shared" si="2"/>
        <v/>
      </c>
      <c r="W69" s="13" t="s">
        <v>249</v>
      </c>
      <c r="X69" s="110" t="s">
        <v>98</v>
      </c>
      <c r="Y69" s="1"/>
      <c r="Z69" s="111" t="str">
        <f t="shared" si="3"/>
        <v/>
      </c>
      <c r="AA69" s="13" t="s">
        <v>250</v>
      </c>
      <c r="AB69" s="110" t="s">
        <v>98</v>
      </c>
      <c r="AC69" s="1"/>
      <c r="AD69" s="111" t="str">
        <f t="shared" si="7"/>
        <v/>
      </c>
      <c r="AE69" s="13" t="s">
        <v>251</v>
      </c>
      <c r="AF69" s="110" t="s">
        <v>98</v>
      </c>
      <c r="AG69" s="1"/>
      <c r="AH69" s="111" t="str">
        <f t="shared" si="5"/>
        <v/>
      </c>
      <c r="AI69" s="13" t="s">
        <v>252</v>
      </c>
      <c r="AJ69" s="113">
        <f t="shared" si="6"/>
        <v>0</v>
      </c>
      <c r="AK69" s="192" t="str">
        <f>ご契約内容!$C$2</f>
        <v>エースサイクル</v>
      </c>
    </row>
    <row r="70" spans="1:37" s="114" customFormat="1" ht="15" customHeight="1">
      <c r="A70" s="101" t="s">
        <v>1082</v>
      </c>
      <c r="B70" s="102" t="s">
        <v>1066</v>
      </c>
      <c r="C70" s="103" t="s">
        <v>1076</v>
      </c>
      <c r="D70" s="104"/>
      <c r="E70" s="105" t="s">
        <v>1081</v>
      </c>
      <c r="F70" s="127"/>
      <c r="G70" s="127"/>
      <c r="H70" s="128"/>
      <c r="I70" s="107" t="s">
        <v>132</v>
      </c>
      <c r="J70" s="108">
        <v>160000</v>
      </c>
      <c r="K70" s="109"/>
      <c r="L70" s="110" t="s">
        <v>98</v>
      </c>
      <c r="M70" s="1"/>
      <c r="N70" s="111" t="str">
        <f t="shared" si="0"/>
        <v/>
      </c>
      <c r="O70" s="13" t="s">
        <v>247</v>
      </c>
      <c r="P70" s="110" t="s">
        <v>98</v>
      </c>
      <c r="Q70" s="1"/>
      <c r="R70" s="111" t="str">
        <f t="shared" si="1"/>
        <v/>
      </c>
      <c r="S70" s="13" t="s">
        <v>248</v>
      </c>
      <c r="T70" s="110" t="s">
        <v>98</v>
      </c>
      <c r="U70" s="1"/>
      <c r="V70" s="111" t="str">
        <f t="shared" si="2"/>
        <v/>
      </c>
      <c r="W70" s="13" t="s">
        <v>249</v>
      </c>
      <c r="X70" s="110" t="s">
        <v>98</v>
      </c>
      <c r="Y70" s="1"/>
      <c r="Z70" s="111" t="str">
        <f t="shared" si="3"/>
        <v/>
      </c>
      <c r="AA70" s="13" t="s">
        <v>250</v>
      </c>
      <c r="AB70" s="110" t="s">
        <v>98</v>
      </c>
      <c r="AC70" s="1"/>
      <c r="AD70" s="111" t="str">
        <f t="shared" si="7"/>
        <v/>
      </c>
      <c r="AE70" s="13" t="s">
        <v>251</v>
      </c>
      <c r="AF70" s="110" t="s">
        <v>98</v>
      </c>
      <c r="AG70" s="1"/>
      <c r="AH70" s="111" t="str">
        <f t="shared" si="5"/>
        <v/>
      </c>
      <c r="AI70" s="13" t="s">
        <v>252</v>
      </c>
      <c r="AJ70" s="113">
        <f t="shared" si="6"/>
        <v>0</v>
      </c>
      <c r="AK70" s="192" t="str">
        <f>ご契約内容!$C$2</f>
        <v>エースサイクル</v>
      </c>
    </row>
    <row r="71" spans="1:37" s="114" customFormat="1" ht="15" customHeight="1">
      <c r="A71" s="101" t="s">
        <v>1083</v>
      </c>
      <c r="B71" s="102" t="s">
        <v>1066</v>
      </c>
      <c r="C71" s="103" t="s">
        <v>1076</v>
      </c>
      <c r="D71" s="104"/>
      <c r="E71" s="105" t="s">
        <v>1081</v>
      </c>
      <c r="F71" s="127"/>
      <c r="G71" s="127"/>
      <c r="H71" s="128"/>
      <c r="I71" s="107" t="s">
        <v>134</v>
      </c>
      <c r="J71" s="108">
        <v>160000</v>
      </c>
      <c r="K71" s="109"/>
      <c r="L71" s="110" t="s">
        <v>77</v>
      </c>
      <c r="M71" s="1"/>
      <c r="N71" s="111" t="str">
        <f t="shared" si="0"/>
        <v/>
      </c>
      <c r="O71" s="13" t="s">
        <v>247</v>
      </c>
      <c r="P71" s="110" t="s">
        <v>77</v>
      </c>
      <c r="Q71" s="1"/>
      <c r="R71" s="111" t="str">
        <f t="shared" si="1"/>
        <v/>
      </c>
      <c r="S71" s="13" t="s">
        <v>248</v>
      </c>
      <c r="T71" s="110" t="s">
        <v>77</v>
      </c>
      <c r="U71" s="1"/>
      <c r="V71" s="111" t="str">
        <f t="shared" si="2"/>
        <v/>
      </c>
      <c r="W71" s="13" t="s">
        <v>249</v>
      </c>
      <c r="X71" s="110" t="s">
        <v>77</v>
      </c>
      <c r="Y71" s="1"/>
      <c r="Z71" s="111" t="str">
        <f t="shared" si="3"/>
        <v/>
      </c>
      <c r="AA71" s="13" t="s">
        <v>250</v>
      </c>
      <c r="AB71" s="110" t="s">
        <v>77</v>
      </c>
      <c r="AC71" s="1"/>
      <c r="AD71" s="111" t="str">
        <f t="shared" si="7"/>
        <v/>
      </c>
      <c r="AE71" s="13" t="s">
        <v>251</v>
      </c>
      <c r="AF71" s="110" t="s">
        <v>77</v>
      </c>
      <c r="AG71" s="1"/>
      <c r="AH71" s="111" t="str">
        <f t="shared" si="5"/>
        <v/>
      </c>
      <c r="AI71" s="13" t="s">
        <v>252</v>
      </c>
      <c r="AJ71" s="113">
        <f t="shared" si="6"/>
        <v>0</v>
      </c>
      <c r="AK71" s="192" t="str">
        <f>ご契約内容!$C$2</f>
        <v>エースサイクル</v>
      </c>
    </row>
    <row r="72" spans="1:37" s="114" customFormat="1" ht="15" customHeight="1">
      <c r="A72" s="101" t="s">
        <v>1084</v>
      </c>
      <c r="B72" s="102" t="s">
        <v>1085</v>
      </c>
      <c r="C72" s="103" t="s">
        <v>1067</v>
      </c>
      <c r="D72" s="104"/>
      <c r="E72" s="105" t="s">
        <v>1086</v>
      </c>
      <c r="F72" s="127"/>
      <c r="G72" s="127"/>
      <c r="H72" s="128"/>
      <c r="I72" s="107" t="s">
        <v>130</v>
      </c>
      <c r="J72" s="108">
        <v>200000</v>
      </c>
      <c r="K72" s="109"/>
      <c r="L72" s="110" t="s">
        <v>77</v>
      </c>
      <c r="M72" s="1"/>
      <c r="N72" s="111" t="str">
        <f t="shared" si="0"/>
        <v/>
      </c>
      <c r="O72" s="13" t="s">
        <v>247</v>
      </c>
      <c r="P72" s="110" t="s">
        <v>77</v>
      </c>
      <c r="Q72" s="1"/>
      <c r="R72" s="111" t="str">
        <f t="shared" si="1"/>
        <v/>
      </c>
      <c r="S72" s="13" t="s">
        <v>248</v>
      </c>
      <c r="T72" s="110" t="s">
        <v>77</v>
      </c>
      <c r="U72" s="1"/>
      <c r="V72" s="111" t="str">
        <f t="shared" si="2"/>
        <v/>
      </c>
      <c r="W72" s="13" t="s">
        <v>249</v>
      </c>
      <c r="X72" s="110" t="s">
        <v>77</v>
      </c>
      <c r="Y72" s="1"/>
      <c r="Z72" s="111" t="str">
        <f t="shared" si="3"/>
        <v/>
      </c>
      <c r="AA72" s="13" t="s">
        <v>250</v>
      </c>
      <c r="AB72" s="110" t="s">
        <v>77</v>
      </c>
      <c r="AC72" s="1"/>
      <c r="AD72" s="111" t="str">
        <f t="shared" si="7"/>
        <v/>
      </c>
      <c r="AE72" s="13" t="s">
        <v>251</v>
      </c>
      <c r="AF72" s="110" t="s">
        <v>77</v>
      </c>
      <c r="AG72" s="1"/>
      <c r="AH72" s="111" t="str">
        <f t="shared" si="5"/>
        <v/>
      </c>
      <c r="AI72" s="13" t="s">
        <v>252</v>
      </c>
      <c r="AJ72" s="113">
        <f t="shared" ref="AJ72:AJ132" si="8">SUM(M72,Q72,U72,Y72,AC72,AG72)</f>
        <v>0</v>
      </c>
      <c r="AK72" s="192" t="str">
        <f>ご契約内容!$C$2</f>
        <v>エースサイクル</v>
      </c>
    </row>
    <row r="73" spans="1:37" s="114" customFormat="1" ht="15" customHeight="1">
      <c r="A73" s="101" t="s">
        <v>1087</v>
      </c>
      <c r="B73" s="102" t="s">
        <v>1085</v>
      </c>
      <c r="C73" s="103" t="s">
        <v>1067</v>
      </c>
      <c r="D73" s="104"/>
      <c r="E73" s="105" t="s">
        <v>1086</v>
      </c>
      <c r="F73" s="127"/>
      <c r="G73" s="127"/>
      <c r="H73" s="128"/>
      <c r="I73" s="107" t="s">
        <v>132</v>
      </c>
      <c r="J73" s="108">
        <v>200000</v>
      </c>
      <c r="K73" s="109"/>
      <c r="L73" s="110" t="s">
        <v>77</v>
      </c>
      <c r="M73" s="1"/>
      <c r="N73" s="111" t="str">
        <f t="shared" si="0"/>
        <v/>
      </c>
      <c r="O73" s="13" t="s">
        <v>247</v>
      </c>
      <c r="P73" s="110" t="s">
        <v>77</v>
      </c>
      <c r="Q73" s="1"/>
      <c r="R73" s="111" t="str">
        <f t="shared" si="1"/>
        <v/>
      </c>
      <c r="S73" s="13" t="s">
        <v>248</v>
      </c>
      <c r="T73" s="110" t="s">
        <v>77</v>
      </c>
      <c r="U73" s="1"/>
      <c r="V73" s="111" t="str">
        <f t="shared" si="2"/>
        <v/>
      </c>
      <c r="W73" s="13" t="s">
        <v>249</v>
      </c>
      <c r="X73" s="110" t="s">
        <v>77</v>
      </c>
      <c r="Y73" s="1"/>
      <c r="Z73" s="111" t="str">
        <f t="shared" si="3"/>
        <v/>
      </c>
      <c r="AA73" s="13" t="s">
        <v>250</v>
      </c>
      <c r="AB73" s="110" t="s">
        <v>77</v>
      </c>
      <c r="AC73" s="1"/>
      <c r="AD73" s="111" t="str">
        <f t="shared" si="7"/>
        <v/>
      </c>
      <c r="AE73" s="13" t="s">
        <v>251</v>
      </c>
      <c r="AF73" s="110" t="s">
        <v>77</v>
      </c>
      <c r="AG73" s="1"/>
      <c r="AH73" s="111" t="str">
        <f t="shared" si="5"/>
        <v/>
      </c>
      <c r="AI73" s="13" t="s">
        <v>252</v>
      </c>
      <c r="AJ73" s="113">
        <f t="shared" si="8"/>
        <v>0</v>
      </c>
      <c r="AK73" s="192" t="str">
        <f>ご契約内容!$C$2</f>
        <v>エースサイクル</v>
      </c>
    </row>
    <row r="74" spans="1:37" s="114" customFormat="1" ht="15" customHeight="1">
      <c r="A74" s="101" t="s">
        <v>1088</v>
      </c>
      <c r="B74" s="102" t="s">
        <v>1085</v>
      </c>
      <c r="C74" s="103" t="s">
        <v>1067</v>
      </c>
      <c r="D74" s="104"/>
      <c r="E74" s="105" t="s">
        <v>1086</v>
      </c>
      <c r="F74" s="127"/>
      <c r="G74" s="127"/>
      <c r="H74" s="128"/>
      <c r="I74" s="107" t="s">
        <v>134</v>
      </c>
      <c r="J74" s="108">
        <v>200000</v>
      </c>
      <c r="K74" s="109"/>
      <c r="L74" s="110" t="s">
        <v>77</v>
      </c>
      <c r="M74" s="1"/>
      <c r="N74" s="111" t="str">
        <f t="shared" si="0"/>
        <v/>
      </c>
      <c r="O74" s="13" t="s">
        <v>247</v>
      </c>
      <c r="P74" s="110" t="s">
        <v>77</v>
      </c>
      <c r="Q74" s="1"/>
      <c r="R74" s="111" t="str">
        <f t="shared" si="1"/>
        <v/>
      </c>
      <c r="S74" s="13" t="s">
        <v>248</v>
      </c>
      <c r="T74" s="110" t="s">
        <v>77</v>
      </c>
      <c r="U74" s="1"/>
      <c r="V74" s="111" t="str">
        <f t="shared" si="2"/>
        <v/>
      </c>
      <c r="W74" s="13" t="s">
        <v>249</v>
      </c>
      <c r="X74" s="110" t="s">
        <v>77</v>
      </c>
      <c r="Y74" s="1"/>
      <c r="Z74" s="111" t="str">
        <f t="shared" si="3"/>
        <v/>
      </c>
      <c r="AA74" s="13" t="s">
        <v>250</v>
      </c>
      <c r="AB74" s="110" t="s">
        <v>77</v>
      </c>
      <c r="AC74" s="1"/>
      <c r="AD74" s="111" t="str">
        <f t="shared" si="7"/>
        <v/>
      </c>
      <c r="AE74" s="13" t="s">
        <v>251</v>
      </c>
      <c r="AF74" s="110" t="s">
        <v>77</v>
      </c>
      <c r="AG74" s="1"/>
      <c r="AH74" s="111" t="str">
        <f t="shared" si="5"/>
        <v/>
      </c>
      <c r="AI74" s="13" t="s">
        <v>252</v>
      </c>
      <c r="AJ74" s="113">
        <f t="shared" si="8"/>
        <v>0</v>
      </c>
      <c r="AK74" s="192" t="str">
        <f>ご契約内容!$C$2</f>
        <v>エースサイクル</v>
      </c>
    </row>
    <row r="75" spans="1:37" s="114" customFormat="1" ht="15" customHeight="1">
      <c r="A75" s="101" t="s">
        <v>1089</v>
      </c>
      <c r="B75" s="102" t="s">
        <v>214</v>
      </c>
      <c r="C75" s="103" t="s">
        <v>1090</v>
      </c>
      <c r="D75" s="104"/>
      <c r="E75" s="105" t="s">
        <v>1091</v>
      </c>
      <c r="F75" s="127"/>
      <c r="G75" s="127"/>
      <c r="H75" s="128"/>
      <c r="I75" s="107" t="s">
        <v>130</v>
      </c>
      <c r="J75" s="108">
        <v>550000</v>
      </c>
      <c r="K75" s="109"/>
      <c r="L75" s="110" t="s">
        <v>77</v>
      </c>
      <c r="M75" s="1"/>
      <c r="N75" s="111" t="str">
        <f t="shared" ref="N75:N135" si="9">IF(M75="","",$J75*$A$4*M75)</f>
        <v/>
      </c>
      <c r="O75" s="13" t="s">
        <v>247</v>
      </c>
      <c r="P75" s="110" t="s">
        <v>77</v>
      </c>
      <c r="Q75" s="1"/>
      <c r="R75" s="111" t="str">
        <f t="shared" ref="R75:R135" si="10">IF(Q75="","",$J75*$A$4*Q75)</f>
        <v/>
      </c>
      <c r="S75" s="13" t="s">
        <v>248</v>
      </c>
      <c r="T75" s="110" t="s">
        <v>77</v>
      </c>
      <c r="U75" s="1"/>
      <c r="V75" s="111" t="str">
        <f t="shared" ref="V75:V135" si="11">IF(U75="","",$J75*$A$4*U75)</f>
        <v/>
      </c>
      <c r="W75" s="13" t="s">
        <v>249</v>
      </c>
      <c r="X75" s="110" t="s">
        <v>77</v>
      </c>
      <c r="Y75" s="1"/>
      <c r="Z75" s="111" t="str">
        <f t="shared" ref="Z75:Z135" si="12">IF(Y75="","",$J75*$A$4*Y75)</f>
        <v/>
      </c>
      <c r="AA75" s="13" t="s">
        <v>250</v>
      </c>
      <c r="AB75" s="110" t="s">
        <v>77</v>
      </c>
      <c r="AC75" s="1"/>
      <c r="AD75" s="111" t="str">
        <f t="shared" si="7"/>
        <v/>
      </c>
      <c r="AE75" s="13" t="s">
        <v>251</v>
      </c>
      <c r="AF75" s="110" t="s">
        <v>77</v>
      </c>
      <c r="AG75" s="1"/>
      <c r="AH75" s="111" t="str">
        <f t="shared" ref="AH75:AH135" si="13">IF(AG75="","",$J75*$A$4*AG75)</f>
        <v/>
      </c>
      <c r="AI75" s="13" t="s">
        <v>252</v>
      </c>
      <c r="AJ75" s="113">
        <f t="shared" si="8"/>
        <v>0</v>
      </c>
      <c r="AK75" s="192" t="str">
        <f>ご契約内容!$C$2</f>
        <v>エースサイクル</v>
      </c>
    </row>
    <row r="76" spans="1:37" s="114" customFormat="1" ht="15" customHeight="1">
      <c r="A76" s="101" t="s">
        <v>1092</v>
      </c>
      <c r="B76" s="102" t="s">
        <v>214</v>
      </c>
      <c r="C76" s="103" t="s">
        <v>1090</v>
      </c>
      <c r="D76" s="104"/>
      <c r="E76" s="105" t="s">
        <v>1091</v>
      </c>
      <c r="F76" s="127"/>
      <c r="G76" s="127"/>
      <c r="H76" s="128"/>
      <c r="I76" s="107" t="s">
        <v>132</v>
      </c>
      <c r="J76" s="108">
        <v>550000</v>
      </c>
      <c r="K76" s="109"/>
      <c r="L76" s="110" t="s">
        <v>77</v>
      </c>
      <c r="M76" s="1"/>
      <c r="N76" s="111" t="str">
        <f t="shared" si="9"/>
        <v/>
      </c>
      <c r="O76" s="13" t="s">
        <v>247</v>
      </c>
      <c r="P76" s="110" t="s">
        <v>77</v>
      </c>
      <c r="Q76" s="1"/>
      <c r="R76" s="111" t="str">
        <f t="shared" si="10"/>
        <v/>
      </c>
      <c r="S76" s="13" t="s">
        <v>248</v>
      </c>
      <c r="T76" s="110" t="s">
        <v>77</v>
      </c>
      <c r="U76" s="1"/>
      <c r="V76" s="111" t="str">
        <f t="shared" si="11"/>
        <v/>
      </c>
      <c r="W76" s="13" t="s">
        <v>249</v>
      </c>
      <c r="X76" s="110" t="s">
        <v>77</v>
      </c>
      <c r="Y76" s="1"/>
      <c r="Z76" s="111" t="str">
        <f t="shared" si="12"/>
        <v/>
      </c>
      <c r="AA76" s="13" t="s">
        <v>250</v>
      </c>
      <c r="AB76" s="110" t="s">
        <v>77</v>
      </c>
      <c r="AC76" s="1"/>
      <c r="AD76" s="111" t="str">
        <f t="shared" si="7"/>
        <v/>
      </c>
      <c r="AE76" s="13" t="s">
        <v>251</v>
      </c>
      <c r="AF76" s="110" t="s">
        <v>77</v>
      </c>
      <c r="AG76" s="1"/>
      <c r="AH76" s="111" t="str">
        <f t="shared" si="13"/>
        <v/>
      </c>
      <c r="AI76" s="13" t="s">
        <v>252</v>
      </c>
      <c r="AJ76" s="113">
        <f t="shared" si="8"/>
        <v>0</v>
      </c>
      <c r="AK76" s="192" t="str">
        <f>ご契約内容!$C$2</f>
        <v>エースサイクル</v>
      </c>
    </row>
    <row r="77" spans="1:37" ht="15" customHeight="1">
      <c r="A77" s="101" t="s">
        <v>1093</v>
      </c>
      <c r="B77" s="102" t="s">
        <v>214</v>
      </c>
      <c r="C77" s="103" t="s">
        <v>1094</v>
      </c>
      <c r="D77" s="104"/>
      <c r="E77" s="105" t="s">
        <v>1095</v>
      </c>
      <c r="F77" s="127"/>
      <c r="G77" s="127"/>
      <c r="H77" s="128"/>
      <c r="I77" s="107" t="s">
        <v>130</v>
      </c>
      <c r="J77" s="108">
        <v>380000</v>
      </c>
      <c r="K77" s="109"/>
      <c r="L77" s="110" t="s">
        <v>77</v>
      </c>
      <c r="M77" s="1"/>
      <c r="N77" s="111" t="str">
        <f t="shared" si="9"/>
        <v/>
      </c>
      <c r="O77" s="13" t="s">
        <v>247</v>
      </c>
      <c r="P77" s="110" t="s">
        <v>77</v>
      </c>
      <c r="Q77" s="1"/>
      <c r="R77" s="111" t="str">
        <f t="shared" si="10"/>
        <v/>
      </c>
      <c r="S77" s="13" t="s">
        <v>248</v>
      </c>
      <c r="T77" s="110" t="s">
        <v>77</v>
      </c>
      <c r="U77" s="1"/>
      <c r="V77" s="111" t="str">
        <f t="shared" si="11"/>
        <v/>
      </c>
      <c r="W77" s="13" t="s">
        <v>249</v>
      </c>
      <c r="X77" s="110" t="s">
        <v>77</v>
      </c>
      <c r="Y77" s="1"/>
      <c r="Z77" s="111" t="str">
        <f t="shared" si="12"/>
        <v/>
      </c>
      <c r="AA77" s="13" t="s">
        <v>250</v>
      </c>
      <c r="AB77" s="110" t="s">
        <v>77</v>
      </c>
      <c r="AC77" s="1"/>
      <c r="AD77" s="111" t="str">
        <f t="shared" si="7"/>
        <v/>
      </c>
      <c r="AE77" s="13" t="s">
        <v>251</v>
      </c>
      <c r="AF77" s="110" t="s">
        <v>77</v>
      </c>
      <c r="AG77" s="1"/>
      <c r="AH77" s="111" t="str">
        <f t="shared" si="13"/>
        <v/>
      </c>
      <c r="AI77" s="13" t="s">
        <v>252</v>
      </c>
      <c r="AJ77" s="113">
        <f t="shared" si="8"/>
        <v>0</v>
      </c>
      <c r="AK77" s="192" t="str">
        <f>ご契約内容!$C$2</f>
        <v>エースサイクル</v>
      </c>
    </row>
    <row r="78" spans="1:37" ht="15" customHeight="1">
      <c r="A78" s="101" t="s">
        <v>1096</v>
      </c>
      <c r="B78" s="102" t="s">
        <v>214</v>
      </c>
      <c r="C78" s="103" t="s">
        <v>1094</v>
      </c>
      <c r="D78" s="104"/>
      <c r="E78" s="105" t="s">
        <v>1095</v>
      </c>
      <c r="F78" s="127"/>
      <c r="G78" s="127"/>
      <c r="H78" s="128"/>
      <c r="I78" s="107" t="s">
        <v>132</v>
      </c>
      <c r="J78" s="108">
        <v>380000</v>
      </c>
      <c r="K78" s="109"/>
      <c r="L78" s="110" t="s">
        <v>77</v>
      </c>
      <c r="M78" s="1"/>
      <c r="N78" s="111" t="str">
        <f t="shared" si="9"/>
        <v/>
      </c>
      <c r="O78" s="13" t="s">
        <v>247</v>
      </c>
      <c r="P78" s="110" t="s">
        <v>77</v>
      </c>
      <c r="Q78" s="1"/>
      <c r="R78" s="111" t="str">
        <f t="shared" si="10"/>
        <v/>
      </c>
      <c r="S78" s="13" t="s">
        <v>248</v>
      </c>
      <c r="T78" s="110" t="s">
        <v>148</v>
      </c>
      <c r="U78" s="115"/>
      <c r="V78" s="116" t="str">
        <f t="shared" si="11"/>
        <v/>
      </c>
      <c r="W78" s="117" t="s">
        <v>249</v>
      </c>
      <c r="X78" s="110" t="s">
        <v>148</v>
      </c>
      <c r="Y78" s="115"/>
      <c r="Z78" s="116" t="str">
        <f t="shared" si="12"/>
        <v/>
      </c>
      <c r="AA78" s="117" t="s">
        <v>250</v>
      </c>
      <c r="AB78" s="110" t="s">
        <v>148</v>
      </c>
      <c r="AC78" s="115"/>
      <c r="AD78" s="116" t="str">
        <f t="shared" si="7"/>
        <v/>
      </c>
      <c r="AE78" s="117" t="s">
        <v>251</v>
      </c>
      <c r="AF78" s="110" t="s">
        <v>148</v>
      </c>
      <c r="AG78" s="115"/>
      <c r="AH78" s="116" t="str">
        <f t="shared" si="13"/>
        <v/>
      </c>
      <c r="AI78" s="117" t="s">
        <v>252</v>
      </c>
      <c r="AJ78" s="113">
        <f t="shared" si="8"/>
        <v>0</v>
      </c>
      <c r="AK78" s="192" t="str">
        <f>ご契約内容!$C$2</f>
        <v>エースサイクル</v>
      </c>
    </row>
    <row r="79" spans="1:37" ht="15" customHeight="1">
      <c r="A79" s="101" t="s">
        <v>1097</v>
      </c>
      <c r="B79" s="102" t="s">
        <v>214</v>
      </c>
      <c r="C79" s="103" t="s">
        <v>1094</v>
      </c>
      <c r="D79" s="104"/>
      <c r="E79" s="105" t="s">
        <v>1095</v>
      </c>
      <c r="F79" s="127"/>
      <c r="G79" s="127"/>
      <c r="H79" s="128"/>
      <c r="I79" s="107" t="s">
        <v>134</v>
      </c>
      <c r="J79" s="108">
        <v>380000</v>
      </c>
      <c r="K79" s="109"/>
      <c r="L79" s="110" t="s">
        <v>77</v>
      </c>
      <c r="M79" s="1"/>
      <c r="N79" s="111" t="str">
        <f t="shared" si="9"/>
        <v/>
      </c>
      <c r="O79" s="13" t="s">
        <v>247</v>
      </c>
      <c r="P79" s="110" t="s">
        <v>77</v>
      </c>
      <c r="Q79" s="1"/>
      <c r="R79" s="111" t="str">
        <f t="shared" si="10"/>
        <v/>
      </c>
      <c r="S79" s="13" t="s">
        <v>248</v>
      </c>
      <c r="T79" s="110" t="s">
        <v>77</v>
      </c>
      <c r="U79" s="1"/>
      <c r="V79" s="111" t="str">
        <f t="shared" si="11"/>
        <v/>
      </c>
      <c r="W79" s="13" t="s">
        <v>249</v>
      </c>
      <c r="X79" s="110" t="s">
        <v>77</v>
      </c>
      <c r="Y79" s="1"/>
      <c r="Z79" s="111" t="str">
        <f t="shared" si="12"/>
        <v/>
      </c>
      <c r="AA79" s="13" t="s">
        <v>250</v>
      </c>
      <c r="AB79" s="110" t="s">
        <v>77</v>
      </c>
      <c r="AC79" s="1"/>
      <c r="AD79" s="111" t="str">
        <f t="shared" si="7"/>
        <v/>
      </c>
      <c r="AE79" s="13" t="s">
        <v>251</v>
      </c>
      <c r="AF79" s="110" t="s">
        <v>77</v>
      </c>
      <c r="AG79" s="1"/>
      <c r="AH79" s="111" t="str">
        <f t="shared" si="13"/>
        <v/>
      </c>
      <c r="AI79" s="13" t="s">
        <v>252</v>
      </c>
      <c r="AJ79" s="113">
        <f t="shared" si="8"/>
        <v>0</v>
      </c>
      <c r="AK79" s="192" t="str">
        <f>ご契約内容!$C$2</f>
        <v>エースサイクル</v>
      </c>
    </row>
    <row r="80" spans="1:37" ht="15" customHeight="1">
      <c r="A80" s="101" t="s">
        <v>1098</v>
      </c>
      <c r="B80" s="102" t="s">
        <v>219</v>
      </c>
      <c r="C80" s="103" t="s">
        <v>1099</v>
      </c>
      <c r="D80" s="104"/>
      <c r="E80" s="105" t="s">
        <v>1100</v>
      </c>
      <c r="F80" s="127"/>
      <c r="G80" s="127"/>
      <c r="H80" s="128"/>
      <c r="I80" s="107" t="s">
        <v>130</v>
      </c>
      <c r="J80" s="108">
        <v>450000</v>
      </c>
      <c r="K80" s="109"/>
      <c r="L80" s="110" t="s">
        <v>77</v>
      </c>
      <c r="M80" s="1"/>
      <c r="N80" s="111" t="str">
        <f t="shared" si="9"/>
        <v/>
      </c>
      <c r="O80" s="13" t="s">
        <v>247</v>
      </c>
      <c r="P80" s="110" t="s">
        <v>77</v>
      </c>
      <c r="Q80" s="1"/>
      <c r="R80" s="111" t="str">
        <f t="shared" si="10"/>
        <v/>
      </c>
      <c r="S80" s="13" t="s">
        <v>248</v>
      </c>
      <c r="T80" s="110" t="s">
        <v>77</v>
      </c>
      <c r="U80" s="1"/>
      <c r="V80" s="111" t="str">
        <f t="shared" si="11"/>
        <v/>
      </c>
      <c r="W80" s="13" t="s">
        <v>249</v>
      </c>
      <c r="X80" s="110" t="s">
        <v>77</v>
      </c>
      <c r="Y80" s="1"/>
      <c r="Z80" s="111" t="str">
        <f t="shared" si="12"/>
        <v/>
      </c>
      <c r="AA80" s="13" t="s">
        <v>250</v>
      </c>
      <c r="AB80" s="110" t="s">
        <v>77</v>
      </c>
      <c r="AC80" s="1"/>
      <c r="AD80" s="111" t="str">
        <f t="shared" si="7"/>
        <v/>
      </c>
      <c r="AE80" s="13" t="s">
        <v>251</v>
      </c>
      <c r="AF80" s="110" t="s">
        <v>77</v>
      </c>
      <c r="AG80" s="1"/>
      <c r="AH80" s="111" t="str">
        <f t="shared" si="13"/>
        <v/>
      </c>
      <c r="AI80" s="13" t="s">
        <v>252</v>
      </c>
      <c r="AJ80" s="113">
        <f t="shared" si="8"/>
        <v>0</v>
      </c>
      <c r="AK80" s="192" t="str">
        <f>ご契約内容!$C$2</f>
        <v>エースサイクル</v>
      </c>
    </row>
    <row r="81" spans="1:37" ht="15" customHeight="1">
      <c r="A81" s="101" t="s">
        <v>1101</v>
      </c>
      <c r="B81" s="102" t="s">
        <v>219</v>
      </c>
      <c r="C81" s="103" t="s">
        <v>1099</v>
      </c>
      <c r="D81" s="104"/>
      <c r="E81" s="105" t="s">
        <v>1100</v>
      </c>
      <c r="F81" s="127"/>
      <c r="G81" s="127"/>
      <c r="H81" s="128"/>
      <c r="I81" s="107" t="s">
        <v>132</v>
      </c>
      <c r="J81" s="108">
        <v>450000</v>
      </c>
      <c r="K81" s="109"/>
      <c r="L81" s="110" t="s">
        <v>77</v>
      </c>
      <c r="M81" s="1"/>
      <c r="N81" s="111" t="str">
        <f t="shared" si="9"/>
        <v/>
      </c>
      <c r="O81" s="13" t="s">
        <v>247</v>
      </c>
      <c r="P81" s="110" t="s">
        <v>77</v>
      </c>
      <c r="Q81" s="1"/>
      <c r="R81" s="111" t="str">
        <f t="shared" si="10"/>
        <v/>
      </c>
      <c r="S81" s="13" t="s">
        <v>248</v>
      </c>
      <c r="T81" s="110" t="s">
        <v>77</v>
      </c>
      <c r="U81" s="1"/>
      <c r="V81" s="111" t="str">
        <f t="shared" si="11"/>
        <v/>
      </c>
      <c r="W81" s="13" t="s">
        <v>249</v>
      </c>
      <c r="X81" s="110" t="s">
        <v>77</v>
      </c>
      <c r="Y81" s="1"/>
      <c r="Z81" s="111" t="str">
        <f t="shared" si="12"/>
        <v/>
      </c>
      <c r="AA81" s="13" t="s">
        <v>250</v>
      </c>
      <c r="AB81" s="110" t="s">
        <v>77</v>
      </c>
      <c r="AC81" s="1"/>
      <c r="AD81" s="111" t="str">
        <f t="shared" si="7"/>
        <v/>
      </c>
      <c r="AE81" s="13" t="s">
        <v>251</v>
      </c>
      <c r="AF81" s="110" t="s">
        <v>77</v>
      </c>
      <c r="AG81" s="1"/>
      <c r="AH81" s="111" t="str">
        <f t="shared" si="13"/>
        <v/>
      </c>
      <c r="AI81" s="13" t="s">
        <v>252</v>
      </c>
      <c r="AJ81" s="113">
        <f t="shared" si="8"/>
        <v>0</v>
      </c>
      <c r="AK81" s="192" t="str">
        <f>ご契約内容!$C$2</f>
        <v>エースサイクル</v>
      </c>
    </row>
    <row r="82" spans="1:37" ht="15" customHeight="1">
      <c r="A82" s="101" t="s">
        <v>1102</v>
      </c>
      <c r="B82" s="102" t="s">
        <v>219</v>
      </c>
      <c r="C82" s="103" t="s">
        <v>1099</v>
      </c>
      <c r="D82" s="104"/>
      <c r="E82" s="105" t="s">
        <v>1100</v>
      </c>
      <c r="F82" s="127"/>
      <c r="G82" s="127"/>
      <c r="H82" s="128"/>
      <c r="I82" s="107" t="s">
        <v>134</v>
      </c>
      <c r="J82" s="108">
        <v>450000</v>
      </c>
      <c r="K82" s="109"/>
      <c r="L82" s="110" t="s">
        <v>77</v>
      </c>
      <c r="M82" s="1"/>
      <c r="N82" s="111" t="str">
        <f t="shared" si="9"/>
        <v/>
      </c>
      <c r="O82" s="13" t="s">
        <v>247</v>
      </c>
      <c r="P82" s="110" t="s">
        <v>77</v>
      </c>
      <c r="Q82" s="1"/>
      <c r="R82" s="111" t="str">
        <f t="shared" si="10"/>
        <v/>
      </c>
      <c r="S82" s="13" t="s">
        <v>248</v>
      </c>
      <c r="T82" s="110" t="s">
        <v>77</v>
      </c>
      <c r="U82" s="1"/>
      <c r="V82" s="111" t="str">
        <f t="shared" si="11"/>
        <v/>
      </c>
      <c r="W82" s="13" t="s">
        <v>249</v>
      </c>
      <c r="X82" s="110" t="s">
        <v>77</v>
      </c>
      <c r="Y82" s="1"/>
      <c r="Z82" s="111" t="str">
        <f t="shared" si="12"/>
        <v/>
      </c>
      <c r="AA82" s="13" t="s">
        <v>250</v>
      </c>
      <c r="AB82" s="110" t="s">
        <v>77</v>
      </c>
      <c r="AC82" s="1"/>
      <c r="AD82" s="111" t="str">
        <f t="shared" si="7"/>
        <v/>
      </c>
      <c r="AE82" s="13" t="s">
        <v>251</v>
      </c>
      <c r="AF82" s="110" t="s">
        <v>77</v>
      </c>
      <c r="AG82" s="1"/>
      <c r="AH82" s="111" t="str">
        <f t="shared" si="13"/>
        <v/>
      </c>
      <c r="AI82" s="13" t="s">
        <v>252</v>
      </c>
      <c r="AJ82" s="113">
        <f t="shared" si="8"/>
        <v>0</v>
      </c>
      <c r="AK82" s="192" t="str">
        <f>ご契約内容!$C$2</f>
        <v>エースサイクル</v>
      </c>
    </row>
    <row r="83" spans="1:37" ht="15" customHeight="1">
      <c r="A83" s="101" t="s">
        <v>1103</v>
      </c>
      <c r="B83" s="102" t="s">
        <v>219</v>
      </c>
      <c r="C83" s="103" t="s">
        <v>1104</v>
      </c>
      <c r="D83" s="104"/>
      <c r="E83" s="105" t="s">
        <v>1105</v>
      </c>
      <c r="F83" s="127"/>
      <c r="G83" s="127"/>
      <c r="H83" s="128"/>
      <c r="I83" s="107" t="s">
        <v>130</v>
      </c>
      <c r="J83" s="108">
        <v>330000</v>
      </c>
      <c r="K83" s="109"/>
      <c r="L83" s="110" t="s">
        <v>77</v>
      </c>
      <c r="M83" s="1"/>
      <c r="N83" s="111" t="str">
        <f t="shared" si="9"/>
        <v/>
      </c>
      <c r="O83" s="13" t="s">
        <v>247</v>
      </c>
      <c r="P83" s="110" t="s">
        <v>77</v>
      </c>
      <c r="Q83" s="1"/>
      <c r="R83" s="111" t="str">
        <f t="shared" si="10"/>
        <v/>
      </c>
      <c r="S83" s="13" t="s">
        <v>248</v>
      </c>
      <c r="T83" s="110" t="s">
        <v>77</v>
      </c>
      <c r="U83" s="1"/>
      <c r="V83" s="111" t="str">
        <f t="shared" si="11"/>
        <v/>
      </c>
      <c r="W83" s="13" t="s">
        <v>249</v>
      </c>
      <c r="X83" s="110" t="s">
        <v>77</v>
      </c>
      <c r="Y83" s="1"/>
      <c r="Z83" s="111" t="str">
        <f t="shared" si="12"/>
        <v/>
      </c>
      <c r="AA83" s="13" t="s">
        <v>250</v>
      </c>
      <c r="AB83" s="110" t="s">
        <v>77</v>
      </c>
      <c r="AC83" s="1"/>
      <c r="AD83" s="111" t="str">
        <f t="shared" si="7"/>
        <v/>
      </c>
      <c r="AE83" s="13" t="s">
        <v>251</v>
      </c>
      <c r="AF83" s="110" t="s">
        <v>148</v>
      </c>
      <c r="AG83" s="115"/>
      <c r="AH83" s="116" t="str">
        <f t="shared" si="13"/>
        <v/>
      </c>
      <c r="AI83" s="117" t="s">
        <v>252</v>
      </c>
      <c r="AJ83" s="113">
        <f t="shared" si="8"/>
        <v>0</v>
      </c>
      <c r="AK83" s="192" t="str">
        <f>ご契約内容!$C$2</f>
        <v>エースサイクル</v>
      </c>
    </row>
    <row r="84" spans="1:37" ht="15" customHeight="1">
      <c r="A84" s="101" t="s">
        <v>1106</v>
      </c>
      <c r="B84" s="102" t="s">
        <v>219</v>
      </c>
      <c r="C84" s="103" t="s">
        <v>1104</v>
      </c>
      <c r="D84" s="104"/>
      <c r="E84" s="105" t="s">
        <v>1105</v>
      </c>
      <c r="F84" s="127"/>
      <c r="G84" s="127"/>
      <c r="H84" s="128"/>
      <c r="I84" s="107" t="s">
        <v>132</v>
      </c>
      <c r="J84" s="108">
        <v>330000</v>
      </c>
      <c r="K84" s="109"/>
      <c r="L84" s="110" t="s">
        <v>77</v>
      </c>
      <c r="M84" s="1"/>
      <c r="N84" s="111" t="str">
        <f t="shared" si="9"/>
        <v/>
      </c>
      <c r="O84" s="13" t="s">
        <v>247</v>
      </c>
      <c r="P84" s="110" t="s">
        <v>77</v>
      </c>
      <c r="Q84" s="1"/>
      <c r="R84" s="111" t="str">
        <f t="shared" si="10"/>
        <v/>
      </c>
      <c r="S84" s="13" t="s">
        <v>248</v>
      </c>
      <c r="T84" s="110" t="s">
        <v>77</v>
      </c>
      <c r="U84" s="1"/>
      <c r="V84" s="111" t="str">
        <f t="shared" si="11"/>
        <v/>
      </c>
      <c r="W84" s="13" t="s">
        <v>249</v>
      </c>
      <c r="X84" s="110" t="s">
        <v>77</v>
      </c>
      <c r="Y84" s="1"/>
      <c r="Z84" s="111" t="str">
        <f t="shared" si="12"/>
        <v/>
      </c>
      <c r="AA84" s="13" t="s">
        <v>250</v>
      </c>
      <c r="AB84" s="110" t="s">
        <v>77</v>
      </c>
      <c r="AC84" s="1"/>
      <c r="AD84" s="111" t="str">
        <f t="shared" si="7"/>
        <v/>
      </c>
      <c r="AE84" s="13" t="s">
        <v>251</v>
      </c>
      <c r="AF84" s="110" t="s">
        <v>77</v>
      </c>
      <c r="AG84" s="1"/>
      <c r="AH84" s="111" t="str">
        <f t="shared" si="13"/>
        <v/>
      </c>
      <c r="AI84" s="13" t="s">
        <v>252</v>
      </c>
      <c r="AJ84" s="113">
        <f t="shared" si="8"/>
        <v>0</v>
      </c>
      <c r="AK84" s="192" t="str">
        <f>ご契約内容!$C$2</f>
        <v>エースサイクル</v>
      </c>
    </row>
    <row r="85" spans="1:37" ht="15" customHeight="1">
      <c r="A85" s="101" t="s">
        <v>1107</v>
      </c>
      <c r="B85" s="102" t="s">
        <v>219</v>
      </c>
      <c r="C85" s="103" t="s">
        <v>1104</v>
      </c>
      <c r="D85" s="104"/>
      <c r="E85" s="105" t="s">
        <v>1105</v>
      </c>
      <c r="F85" s="127"/>
      <c r="G85" s="127"/>
      <c r="H85" s="128"/>
      <c r="I85" s="107" t="s">
        <v>134</v>
      </c>
      <c r="J85" s="108">
        <v>330000</v>
      </c>
      <c r="K85" s="109"/>
      <c r="L85" s="110" t="s">
        <v>77</v>
      </c>
      <c r="M85" s="1"/>
      <c r="N85" s="111" t="str">
        <f t="shared" si="9"/>
        <v/>
      </c>
      <c r="O85" s="13" t="s">
        <v>247</v>
      </c>
      <c r="P85" s="110" t="s">
        <v>77</v>
      </c>
      <c r="Q85" s="1"/>
      <c r="R85" s="111" t="str">
        <f t="shared" si="10"/>
        <v/>
      </c>
      <c r="S85" s="13" t="s">
        <v>248</v>
      </c>
      <c r="T85" s="110" t="s">
        <v>77</v>
      </c>
      <c r="U85" s="1"/>
      <c r="V85" s="111" t="str">
        <f t="shared" si="11"/>
        <v/>
      </c>
      <c r="W85" s="13" t="s">
        <v>249</v>
      </c>
      <c r="X85" s="110" t="s">
        <v>77</v>
      </c>
      <c r="Y85" s="1"/>
      <c r="Z85" s="111" t="str">
        <f t="shared" si="12"/>
        <v/>
      </c>
      <c r="AA85" s="13" t="s">
        <v>250</v>
      </c>
      <c r="AB85" s="110" t="s">
        <v>77</v>
      </c>
      <c r="AC85" s="1"/>
      <c r="AD85" s="111" t="str">
        <f t="shared" si="7"/>
        <v/>
      </c>
      <c r="AE85" s="13" t="s">
        <v>251</v>
      </c>
      <c r="AF85" s="110" t="s">
        <v>77</v>
      </c>
      <c r="AG85" s="1"/>
      <c r="AH85" s="111" t="str">
        <f t="shared" si="13"/>
        <v/>
      </c>
      <c r="AI85" s="13" t="s">
        <v>252</v>
      </c>
      <c r="AJ85" s="113">
        <f t="shared" si="8"/>
        <v>0</v>
      </c>
      <c r="AK85" s="192" t="str">
        <f>ご契約内容!$C$2</f>
        <v>エースサイクル</v>
      </c>
    </row>
    <row r="86" spans="1:37" ht="15" customHeight="1">
      <c r="A86" s="101" t="s">
        <v>1108</v>
      </c>
      <c r="B86" s="102" t="s">
        <v>225</v>
      </c>
      <c r="C86" s="103" t="s">
        <v>1109</v>
      </c>
      <c r="D86" s="104"/>
      <c r="E86" s="105" t="s">
        <v>339</v>
      </c>
      <c r="F86" s="127"/>
      <c r="G86" s="127"/>
      <c r="H86" s="128"/>
      <c r="I86" s="107" t="s">
        <v>130</v>
      </c>
      <c r="J86" s="108">
        <v>570000</v>
      </c>
      <c r="K86" s="109"/>
      <c r="L86" s="110" t="s">
        <v>77</v>
      </c>
      <c r="M86" s="1"/>
      <c r="N86" s="111" t="str">
        <f t="shared" si="9"/>
        <v/>
      </c>
      <c r="O86" s="13" t="s">
        <v>247</v>
      </c>
      <c r="P86" s="110" t="s">
        <v>77</v>
      </c>
      <c r="Q86" s="1"/>
      <c r="R86" s="111" t="str">
        <f t="shared" si="10"/>
        <v/>
      </c>
      <c r="S86" s="13" t="s">
        <v>248</v>
      </c>
      <c r="T86" s="110" t="s">
        <v>77</v>
      </c>
      <c r="U86" s="1"/>
      <c r="V86" s="111" t="str">
        <f t="shared" si="11"/>
        <v/>
      </c>
      <c r="W86" s="13" t="s">
        <v>249</v>
      </c>
      <c r="X86" s="110" t="s">
        <v>77</v>
      </c>
      <c r="Y86" s="1"/>
      <c r="Z86" s="111" t="str">
        <f t="shared" si="12"/>
        <v/>
      </c>
      <c r="AA86" s="13" t="s">
        <v>250</v>
      </c>
      <c r="AB86" s="110" t="s">
        <v>77</v>
      </c>
      <c r="AC86" s="1"/>
      <c r="AD86" s="111" t="str">
        <f t="shared" si="7"/>
        <v/>
      </c>
      <c r="AE86" s="13" t="s">
        <v>251</v>
      </c>
      <c r="AF86" s="110" t="s">
        <v>148</v>
      </c>
      <c r="AG86" s="115"/>
      <c r="AH86" s="116" t="str">
        <f t="shared" si="13"/>
        <v/>
      </c>
      <c r="AI86" s="117" t="s">
        <v>252</v>
      </c>
      <c r="AJ86" s="113">
        <f t="shared" si="8"/>
        <v>0</v>
      </c>
      <c r="AK86" s="192" t="str">
        <f>ご契約内容!$C$2</f>
        <v>エースサイクル</v>
      </c>
    </row>
    <row r="87" spans="1:37" ht="15" customHeight="1">
      <c r="A87" s="101" t="s">
        <v>1110</v>
      </c>
      <c r="B87" s="102" t="s">
        <v>225</v>
      </c>
      <c r="C87" s="103" t="s">
        <v>1109</v>
      </c>
      <c r="D87" s="104"/>
      <c r="E87" s="105" t="s">
        <v>339</v>
      </c>
      <c r="F87" s="127"/>
      <c r="G87" s="127"/>
      <c r="H87" s="128"/>
      <c r="I87" s="107" t="s">
        <v>132</v>
      </c>
      <c r="J87" s="108">
        <v>570000</v>
      </c>
      <c r="K87" s="109"/>
      <c r="L87" s="110" t="s">
        <v>77</v>
      </c>
      <c r="M87" s="1"/>
      <c r="N87" s="111" t="str">
        <f t="shared" si="9"/>
        <v/>
      </c>
      <c r="O87" s="13" t="s">
        <v>247</v>
      </c>
      <c r="P87" s="110" t="s">
        <v>77</v>
      </c>
      <c r="Q87" s="1"/>
      <c r="R87" s="111" t="str">
        <f t="shared" si="10"/>
        <v/>
      </c>
      <c r="S87" s="13" t="s">
        <v>248</v>
      </c>
      <c r="T87" s="110" t="s">
        <v>77</v>
      </c>
      <c r="U87" s="1"/>
      <c r="V87" s="111" t="str">
        <f t="shared" si="11"/>
        <v/>
      </c>
      <c r="W87" s="13" t="s">
        <v>249</v>
      </c>
      <c r="X87" s="110" t="s">
        <v>148</v>
      </c>
      <c r="Y87" s="115"/>
      <c r="Z87" s="116" t="str">
        <f t="shared" si="12"/>
        <v/>
      </c>
      <c r="AA87" s="117" t="s">
        <v>250</v>
      </c>
      <c r="AB87" s="110" t="s">
        <v>148</v>
      </c>
      <c r="AC87" s="115"/>
      <c r="AD87" s="116" t="str">
        <f t="shared" si="7"/>
        <v/>
      </c>
      <c r="AE87" s="117" t="s">
        <v>251</v>
      </c>
      <c r="AF87" s="110" t="s">
        <v>148</v>
      </c>
      <c r="AG87" s="115"/>
      <c r="AH87" s="116" t="str">
        <f t="shared" si="13"/>
        <v/>
      </c>
      <c r="AI87" s="117" t="s">
        <v>252</v>
      </c>
      <c r="AJ87" s="113">
        <f t="shared" si="8"/>
        <v>0</v>
      </c>
      <c r="AK87" s="192" t="str">
        <f>ご契約内容!$C$2</f>
        <v>エースサイクル</v>
      </c>
    </row>
    <row r="88" spans="1:37" ht="15" customHeight="1">
      <c r="A88" s="101" t="s">
        <v>1111</v>
      </c>
      <c r="B88" s="102" t="s">
        <v>225</v>
      </c>
      <c r="C88" s="103" t="s">
        <v>1109</v>
      </c>
      <c r="D88" s="104"/>
      <c r="E88" s="105" t="s">
        <v>339</v>
      </c>
      <c r="F88" s="127"/>
      <c r="G88" s="127"/>
      <c r="H88" s="128"/>
      <c r="I88" s="107" t="s">
        <v>134</v>
      </c>
      <c r="J88" s="108">
        <v>570000</v>
      </c>
      <c r="K88" s="109"/>
      <c r="L88" s="110" t="s">
        <v>77</v>
      </c>
      <c r="M88" s="1"/>
      <c r="N88" s="111" t="str">
        <f t="shared" si="9"/>
        <v/>
      </c>
      <c r="O88" s="13" t="s">
        <v>247</v>
      </c>
      <c r="P88" s="110" t="s">
        <v>77</v>
      </c>
      <c r="Q88" s="1"/>
      <c r="R88" s="111" t="str">
        <f t="shared" si="10"/>
        <v/>
      </c>
      <c r="S88" s="13" t="s">
        <v>248</v>
      </c>
      <c r="T88" s="110" t="s">
        <v>77</v>
      </c>
      <c r="U88" s="1"/>
      <c r="V88" s="111" t="str">
        <f t="shared" si="11"/>
        <v/>
      </c>
      <c r="W88" s="13" t="s">
        <v>249</v>
      </c>
      <c r="X88" s="110" t="s">
        <v>77</v>
      </c>
      <c r="Y88" s="1"/>
      <c r="Z88" s="111" t="str">
        <f t="shared" si="12"/>
        <v/>
      </c>
      <c r="AA88" s="13" t="s">
        <v>250</v>
      </c>
      <c r="AB88" s="110" t="s">
        <v>77</v>
      </c>
      <c r="AC88" s="1"/>
      <c r="AD88" s="111" t="str">
        <f t="shared" si="7"/>
        <v/>
      </c>
      <c r="AE88" s="13" t="s">
        <v>251</v>
      </c>
      <c r="AF88" s="110" t="s">
        <v>77</v>
      </c>
      <c r="AG88" s="1"/>
      <c r="AH88" s="111" t="str">
        <f t="shared" si="13"/>
        <v/>
      </c>
      <c r="AI88" s="13" t="s">
        <v>252</v>
      </c>
      <c r="AJ88" s="113">
        <f t="shared" si="8"/>
        <v>0</v>
      </c>
      <c r="AK88" s="192" t="str">
        <f>ご契約内容!$C$2</f>
        <v>エースサイクル</v>
      </c>
    </row>
    <row r="89" spans="1:37" ht="15" customHeight="1">
      <c r="A89" s="101" t="s">
        <v>1112</v>
      </c>
      <c r="B89" s="102" t="s">
        <v>225</v>
      </c>
      <c r="C89" s="103" t="s">
        <v>1099</v>
      </c>
      <c r="D89" s="104"/>
      <c r="E89" s="105" t="s">
        <v>1100</v>
      </c>
      <c r="F89" s="127"/>
      <c r="G89" s="127"/>
      <c r="H89" s="128"/>
      <c r="I89" s="107" t="s">
        <v>130</v>
      </c>
      <c r="J89" s="108">
        <v>560000</v>
      </c>
      <c r="K89" s="109"/>
      <c r="L89" s="110" t="s">
        <v>77</v>
      </c>
      <c r="M89" s="1"/>
      <c r="N89" s="111" t="str">
        <f t="shared" si="9"/>
        <v/>
      </c>
      <c r="O89" s="13" t="s">
        <v>247</v>
      </c>
      <c r="P89" s="110" t="s">
        <v>77</v>
      </c>
      <c r="Q89" s="1"/>
      <c r="R89" s="111" t="str">
        <f t="shared" si="10"/>
        <v/>
      </c>
      <c r="S89" s="13" t="s">
        <v>248</v>
      </c>
      <c r="T89" s="110" t="s">
        <v>77</v>
      </c>
      <c r="U89" s="1"/>
      <c r="V89" s="111" t="str">
        <f t="shared" si="11"/>
        <v/>
      </c>
      <c r="W89" s="13" t="s">
        <v>249</v>
      </c>
      <c r="X89" s="110" t="s">
        <v>77</v>
      </c>
      <c r="Y89" s="1"/>
      <c r="Z89" s="111" t="str">
        <f t="shared" si="12"/>
        <v/>
      </c>
      <c r="AA89" s="13" t="s">
        <v>250</v>
      </c>
      <c r="AB89" s="110" t="s">
        <v>77</v>
      </c>
      <c r="AC89" s="1"/>
      <c r="AD89" s="111" t="str">
        <f t="shared" si="7"/>
        <v/>
      </c>
      <c r="AE89" s="13" t="s">
        <v>251</v>
      </c>
      <c r="AF89" s="110" t="s">
        <v>77</v>
      </c>
      <c r="AG89" s="1"/>
      <c r="AH89" s="111" t="str">
        <f t="shared" si="13"/>
        <v/>
      </c>
      <c r="AI89" s="13" t="s">
        <v>252</v>
      </c>
      <c r="AJ89" s="113">
        <f t="shared" si="8"/>
        <v>0</v>
      </c>
      <c r="AK89" s="192" t="str">
        <f>ご契約内容!$C$2</f>
        <v>エースサイクル</v>
      </c>
    </row>
    <row r="90" spans="1:37" ht="15" customHeight="1">
      <c r="A90" s="101" t="s">
        <v>1113</v>
      </c>
      <c r="B90" s="102" t="s">
        <v>225</v>
      </c>
      <c r="C90" s="103" t="s">
        <v>1099</v>
      </c>
      <c r="D90" s="104"/>
      <c r="E90" s="105" t="s">
        <v>1100</v>
      </c>
      <c r="F90" s="127"/>
      <c r="G90" s="127"/>
      <c r="H90" s="128"/>
      <c r="I90" s="107" t="s">
        <v>132</v>
      </c>
      <c r="J90" s="108">
        <v>560000</v>
      </c>
      <c r="K90" s="109"/>
      <c r="L90" s="110" t="s">
        <v>77</v>
      </c>
      <c r="M90" s="1"/>
      <c r="N90" s="111" t="str">
        <f t="shared" si="9"/>
        <v/>
      </c>
      <c r="O90" s="13" t="s">
        <v>247</v>
      </c>
      <c r="P90" s="110" t="s">
        <v>77</v>
      </c>
      <c r="Q90" s="1"/>
      <c r="R90" s="111" t="str">
        <f t="shared" si="10"/>
        <v/>
      </c>
      <c r="S90" s="13" t="s">
        <v>248</v>
      </c>
      <c r="T90" s="110" t="s">
        <v>77</v>
      </c>
      <c r="U90" s="1"/>
      <c r="V90" s="111" t="str">
        <f t="shared" si="11"/>
        <v/>
      </c>
      <c r="W90" s="13" t="s">
        <v>249</v>
      </c>
      <c r="X90" s="110" t="s">
        <v>77</v>
      </c>
      <c r="Y90" s="1"/>
      <c r="Z90" s="111" t="str">
        <f t="shared" si="12"/>
        <v/>
      </c>
      <c r="AA90" s="13" t="s">
        <v>250</v>
      </c>
      <c r="AB90" s="110" t="s">
        <v>77</v>
      </c>
      <c r="AC90" s="1"/>
      <c r="AD90" s="111" t="str">
        <f t="shared" si="7"/>
        <v/>
      </c>
      <c r="AE90" s="13" t="s">
        <v>251</v>
      </c>
      <c r="AF90" s="110" t="s">
        <v>77</v>
      </c>
      <c r="AG90" s="1"/>
      <c r="AH90" s="111" t="str">
        <f t="shared" si="13"/>
        <v/>
      </c>
      <c r="AI90" s="13" t="s">
        <v>252</v>
      </c>
      <c r="AJ90" s="113">
        <f t="shared" si="8"/>
        <v>0</v>
      </c>
      <c r="AK90" s="192" t="str">
        <f>ご契約内容!$C$2</f>
        <v>エースサイクル</v>
      </c>
    </row>
    <row r="91" spans="1:37" ht="15" customHeight="1">
      <c r="A91" s="101" t="s">
        <v>1114</v>
      </c>
      <c r="B91" s="102" t="s">
        <v>225</v>
      </c>
      <c r="C91" s="103" t="s">
        <v>1099</v>
      </c>
      <c r="D91" s="104"/>
      <c r="E91" s="105" t="s">
        <v>1100</v>
      </c>
      <c r="F91" s="127"/>
      <c r="G91" s="127"/>
      <c r="H91" s="128"/>
      <c r="I91" s="107" t="s">
        <v>134</v>
      </c>
      <c r="J91" s="108">
        <v>560000</v>
      </c>
      <c r="K91" s="109"/>
      <c r="L91" s="110" t="s">
        <v>77</v>
      </c>
      <c r="M91" s="1"/>
      <c r="N91" s="111" t="str">
        <f t="shared" si="9"/>
        <v/>
      </c>
      <c r="O91" s="13" t="s">
        <v>247</v>
      </c>
      <c r="P91" s="110" t="s">
        <v>77</v>
      </c>
      <c r="Q91" s="1"/>
      <c r="R91" s="111" t="str">
        <f t="shared" si="10"/>
        <v/>
      </c>
      <c r="S91" s="13" t="s">
        <v>248</v>
      </c>
      <c r="T91" s="110" t="s">
        <v>77</v>
      </c>
      <c r="U91" s="1"/>
      <c r="V91" s="111" t="str">
        <f t="shared" si="11"/>
        <v/>
      </c>
      <c r="W91" s="13" t="s">
        <v>249</v>
      </c>
      <c r="X91" s="110" t="s">
        <v>77</v>
      </c>
      <c r="Y91" s="1"/>
      <c r="Z91" s="111" t="str">
        <f t="shared" si="12"/>
        <v/>
      </c>
      <c r="AA91" s="13" t="s">
        <v>250</v>
      </c>
      <c r="AB91" s="110" t="s">
        <v>77</v>
      </c>
      <c r="AC91" s="1"/>
      <c r="AD91" s="111" t="str">
        <f t="shared" si="7"/>
        <v/>
      </c>
      <c r="AE91" s="13" t="s">
        <v>251</v>
      </c>
      <c r="AF91" s="110" t="s">
        <v>77</v>
      </c>
      <c r="AG91" s="1"/>
      <c r="AH91" s="111" t="str">
        <f t="shared" si="13"/>
        <v/>
      </c>
      <c r="AI91" s="13" t="s">
        <v>252</v>
      </c>
      <c r="AJ91" s="113">
        <f t="shared" si="8"/>
        <v>0</v>
      </c>
      <c r="AK91" s="192" t="str">
        <f>ご契約内容!$C$2</f>
        <v>エースサイクル</v>
      </c>
    </row>
    <row r="92" spans="1:37" ht="15" customHeight="1">
      <c r="A92" s="101" t="s">
        <v>1115</v>
      </c>
      <c r="B92" s="102" t="s">
        <v>225</v>
      </c>
      <c r="C92" s="103" t="s">
        <v>1116</v>
      </c>
      <c r="D92" s="104"/>
      <c r="E92" s="105" t="s">
        <v>1095</v>
      </c>
      <c r="F92" s="127"/>
      <c r="G92" s="127"/>
      <c r="H92" s="128"/>
      <c r="I92" s="107" t="s">
        <v>130</v>
      </c>
      <c r="J92" s="108">
        <v>370000</v>
      </c>
      <c r="K92" s="109"/>
      <c r="L92" s="110" t="s">
        <v>77</v>
      </c>
      <c r="M92" s="1"/>
      <c r="N92" s="111" t="str">
        <f t="shared" si="9"/>
        <v/>
      </c>
      <c r="O92" s="13" t="s">
        <v>247</v>
      </c>
      <c r="P92" s="110" t="s">
        <v>77</v>
      </c>
      <c r="Q92" s="1"/>
      <c r="R92" s="111" t="str">
        <f t="shared" si="10"/>
        <v/>
      </c>
      <c r="S92" s="13" t="s">
        <v>248</v>
      </c>
      <c r="T92" s="110" t="s">
        <v>77</v>
      </c>
      <c r="U92" s="1"/>
      <c r="V92" s="111" t="str">
        <f t="shared" si="11"/>
        <v/>
      </c>
      <c r="W92" s="13" t="s">
        <v>249</v>
      </c>
      <c r="X92" s="110" t="s">
        <v>77</v>
      </c>
      <c r="Y92" s="1"/>
      <c r="Z92" s="111" t="str">
        <f t="shared" si="12"/>
        <v/>
      </c>
      <c r="AA92" s="13" t="s">
        <v>250</v>
      </c>
      <c r="AB92" s="110" t="s">
        <v>77</v>
      </c>
      <c r="AC92" s="1"/>
      <c r="AD92" s="111" t="str">
        <f t="shared" si="7"/>
        <v/>
      </c>
      <c r="AE92" s="13" t="s">
        <v>251</v>
      </c>
      <c r="AF92" s="110" t="s">
        <v>77</v>
      </c>
      <c r="AG92" s="1"/>
      <c r="AH92" s="111" t="str">
        <f t="shared" si="13"/>
        <v/>
      </c>
      <c r="AI92" s="13" t="s">
        <v>252</v>
      </c>
      <c r="AJ92" s="113">
        <f t="shared" si="8"/>
        <v>0</v>
      </c>
      <c r="AK92" s="192" t="str">
        <f>ご契約内容!$C$2</f>
        <v>エースサイクル</v>
      </c>
    </row>
    <row r="93" spans="1:37" ht="15" customHeight="1">
      <c r="A93" s="101" t="s">
        <v>1117</v>
      </c>
      <c r="B93" s="102" t="s">
        <v>225</v>
      </c>
      <c r="C93" s="103" t="s">
        <v>1116</v>
      </c>
      <c r="D93" s="104"/>
      <c r="E93" s="105" t="s">
        <v>1095</v>
      </c>
      <c r="F93" s="127"/>
      <c r="G93" s="127"/>
      <c r="H93" s="128"/>
      <c r="I93" s="107" t="s">
        <v>132</v>
      </c>
      <c r="J93" s="108">
        <v>370000</v>
      </c>
      <c r="K93" s="109"/>
      <c r="L93" s="110" t="s">
        <v>77</v>
      </c>
      <c r="M93" s="1"/>
      <c r="N93" s="111" t="str">
        <f t="shared" si="9"/>
        <v/>
      </c>
      <c r="O93" s="13" t="s">
        <v>247</v>
      </c>
      <c r="P93" s="110" t="s">
        <v>77</v>
      </c>
      <c r="Q93" s="1"/>
      <c r="R93" s="111" t="str">
        <f t="shared" si="10"/>
        <v/>
      </c>
      <c r="S93" s="13" t="s">
        <v>248</v>
      </c>
      <c r="T93" s="110" t="s">
        <v>77</v>
      </c>
      <c r="U93" s="1"/>
      <c r="V93" s="111" t="str">
        <f t="shared" si="11"/>
        <v/>
      </c>
      <c r="W93" s="13" t="s">
        <v>249</v>
      </c>
      <c r="X93" s="110" t="s">
        <v>77</v>
      </c>
      <c r="Y93" s="1"/>
      <c r="Z93" s="111" t="str">
        <f t="shared" si="12"/>
        <v/>
      </c>
      <c r="AA93" s="13" t="s">
        <v>250</v>
      </c>
      <c r="AB93" s="110" t="s">
        <v>77</v>
      </c>
      <c r="AC93" s="1"/>
      <c r="AD93" s="111" t="str">
        <f t="shared" si="7"/>
        <v/>
      </c>
      <c r="AE93" s="13" t="s">
        <v>251</v>
      </c>
      <c r="AF93" s="110" t="s">
        <v>77</v>
      </c>
      <c r="AG93" s="1"/>
      <c r="AH93" s="111" t="str">
        <f t="shared" si="13"/>
        <v/>
      </c>
      <c r="AI93" s="13" t="s">
        <v>252</v>
      </c>
      <c r="AJ93" s="113">
        <f t="shared" si="8"/>
        <v>0</v>
      </c>
      <c r="AK93" s="192" t="str">
        <f>ご契約内容!$C$2</f>
        <v>エースサイクル</v>
      </c>
    </row>
    <row r="94" spans="1:37" ht="15" customHeight="1">
      <c r="A94" s="101" t="s">
        <v>1118</v>
      </c>
      <c r="B94" s="102" t="s">
        <v>225</v>
      </c>
      <c r="C94" s="103" t="s">
        <v>1116</v>
      </c>
      <c r="D94" s="104"/>
      <c r="E94" s="105" t="s">
        <v>1095</v>
      </c>
      <c r="F94" s="127"/>
      <c r="G94" s="127"/>
      <c r="H94" s="128"/>
      <c r="I94" s="107" t="s">
        <v>134</v>
      </c>
      <c r="J94" s="108">
        <v>370000</v>
      </c>
      <c r="K94" s="109"/>
      <c r="L94" s="110" t="s">
        <v>77</v>
      </c>
      <c r="M94" s="1"/>
      <c r="N94" s="111" t="str">
        <f t="shared" si="9"/>
        <v/>
      </c>
      <c r="O94" s="13" t="s">
        <v>247</v>
      </c>
      <c r="P94" s="110" t="s">
        <v>77</v>
      </c>
      <c r="Q94" s="1"/>
      <c r="R94" s="111" t="str">
        <f t="shared" si="10"/>
        <v/>
      </c>
      <c r="S94" s="13" t="s">
        <v>248</v>
      </c>
      <c r="T94" s="110" t="s">
        <v>77</v>
      </c>
      <c r="U94" s="1"/>
      <c r="V94" s="111" t="str">
        <f t="shared" si="11"/>
        <v/>
      </c>
      <c r="W94" s="13" t="s">
        <v>249</v>
      </c>
      <c r="X94" s="110" t="s">
        <v>77</v>
      </c>
      <c r="Y94" s="1"/>
      <c r="Z94" s="111" t="str">
        <f t="shared" si="12"/>
        <v/>
      </c>
      <c r="AA94" s="13" t="s">
        <v>250</v>
      </c>
      <c r="AB94" s="110" t="s">
        <v>77</v>
      </c>
      <c r="AC94" s="1"/>
      <c r="AD94" s="111" t="str">
        <f t="shared" si="7"/>
        <v/>
      </c>
      <c r="AE94" s="13" t="s">
        <v>251</v>
      </c>
      <c r="AF94" s="110" t="s">
        <v>77</v>
      </c>
      <c r="AG94" s="1"/>
      <c r="AH94" s="111" t="str">
        <f t="shared" si="13"/>
        <v/>
      </c>
      <c r="AI94" s="13" t="s">
        <v>252</v>
      </c>
      <c r="AJ94" s="113">
        <f t="shared" si="8"/>
        <v>0</v>
      </c>
      <c r="AK94" s="192" t="str">
        <f>ご契約内容!$C$2</f>
        <v>エースサイクル</v>
      </c>
    </row>
    <row r="95" spans="1:37" ht="15" customHeight="1">
      <c r="A95" s="101" t="s">
        <v>1119</v>
      </c>
      <c r="B95" s="102" t="s">
        <v>1120</v>
      </c>
      <c r="C95" s="103" t="s">
        <v>1121</v>
      </c>
      <c r="D95" s="104"/>
      <c r="E95" s="105" t="s">
        <v>1122</v>
      </c>
      <c r="F95" s="127"/>
      <c r="G95" s="127"/>
      <c r="H95" s="128"/>
      <c r="I95" s="107" t="s">
        <v>130</v>
      </c>
      <c r="J95" s="108">
        <v>360000</v>
      </c>
      <c r="K95" s="109"/>
      <c r="L95" s="110" t="s">
        <v>77</v>
      </c>
      <c r="M95" s="1"/>
      <c r="N95" s="111" t="str">
        <f t="shared" si="9"/>
        <v/>
      </c>
      <c r="O95" s="13" t="s">
        <v>247</v>
      </c>
      <c r="P95" s="110" t="s">
        <v>77</v>
      </c>
      <c r="Q95" s="1"/>
      <c r="R95" s="111" t="str">
        <f t="shared" si="10"/>
        <v/>
      </c>
      <c r="S95" s="13" t="s">
        <v>248</v>
      </c>
      <c r="T95" s="110" t="s">
        <v>77</v>
      </c>
      <c r="U95" s="1"/>
      <c r="V95" s="111" t="str">
        <f t="shared" si="11"/>
        <v/>
      </c>
      <c r="W95" s="13" t="s">
        <v>249</v>
      </c>
      <c r="X95" s="110" t="s">
        <v>148</v>
      </c>
      <c r="Y95" s="115"/>
      <c r="Z95" s="116" t="str">
        <f t="shared" si="12"/>
        <v/>
      </c>
      <c r="AA95" s="117" t="s">
        <v>250</v>
      </c>
      <c r="AB95" s="110" t="s">
        <v>148</v>
      </c>
      <c r="AC95" s="115"/>
      <c r="AD95" s="116" t="str">
        <f t="shared" si="7"/>
        <v/>
      </c>
      <c r="AE95" s="117" t="s">
        <v>251</v>
      </c>
      <c r="AF95" s="110" t="s">
        <v>148</v>
      </c>
      <c r="AG95" s="115"/>
      <c r="AH95" s="116" t="str">
        <f t="shared" si="13"/>
        <v/>
      </c>
      <c r="AI95" s="117" t="s">
        <v>252</v>
      </c>
      <c r="AJ95" s="113">
        <f t="shared" si="8"/>
        <v>0</v>
      </c>
      <c r="AK95" s="192" t="str">
        <f>ご契約内容!$C$2</f>
        <v>エースサイクル</v>
      </c>
    </row>
    <row r="96" spans="1:37" ht="15" customHeight="1">
      <c r="A96" s="101" t="s">
        <v>1123</v>
      </c>
      <c r="B96" s="102" t="s">
        <v>1120</v>
      </c>
      <c r="C96" s="103" t="s">
        <v>1121</v>
      </c>
      <c r="D96" s="104"/>
      <c r="E96" s="105" t="s">
        <v>1122</v>
      </c>
      <c r="F96" s="127"/>
      <c r="G96" s="127"/>
      <c r="H96" s="128"/>
      <c r="I96" s="107" t="s">
        <v>132</v>
      </c>
      <c r="J96" s="108">
        <v>360000</v>
      </c>
      <c r="K96" s="109"/>
      <c r="L96" s="110" t="s">
        <v>77</v>
      </c>
      <c r="M96" s="1"/>
      <c r="N96" s="111" t="str">
        <f t="shared" si="9"/>
        <v/>
      </c>
      <c r="O96" s="13" t="s">
        <v>247</v>
      </c>
      <c r="P96" s="110" t="s">
        <v>77</v>
      </c>
      <c r="Q96" s="1"/>
      <c r="R96" s="111" t="str">
        <f t="shared" si="10"/>
        <v/>
      </c>
      <c r="S96" s="13" t="s">
        <v>248</v>
      </c>
      <c r="T96" s="110" t="s">
        <v>77</v>
      </c>
      <c r="U96" s="1"/>
      <c r="V96" s="111" t="str">
        <f t="shared" si="11"/>
        <v/>
      </c>
      <c r="W96" s="13" t="s">
        <v>249</v>
      </c>
      <c r="X96" s="110" t="s">
        <v>77</v>
      </c>
      <c r="Y96" s="1"/>
      <c r="Z96" s="111" t="str">
        <f t="shared" si="12"/>
        <v/>
      </c>
      <c r="AA96" s="13" t="s">
        <v>250</v>
      </c>
      <c r="AB96" s="110" t="s">
        <v>77</v>
      </c>
      <c r="AC96" s="1"/>
      <c r="AD96" s="111" t="str">
        <f t="shared" si="7"/>
        <v/>
      </c>
      <c r="AE96" s="13" t="s">
        <v>251</v>
      </c>
      <c r="AF96" s="110" t="s">
        <v>77</v>
      </c>
      <c r="AG96" s="1"/>
      <c r="AH96" s="111" t="str">
        <f t="shared" si="13"/>
        <v/>
      </c>
      <c r="AI96" s="13" t="s">
        <v>252</v>
      </c>
      <c r="AJ96" s="113">
        <f t="shared" si="8"/>
        <v>0</v>
      </c>
      <c r="AK96" s="192" t="str">
        <f>ご契約内容!$C$2</f>
        <v>エースサイクル</v>
      </c>
    </row>
    <row r="97" spans="1:37" ht="15" customHeight="1">
      <c r="A97" s="101" t="s">
        <v>1124</v>
      </c>
      <c r="B97" s="102" t="s">
        <v>1120</v>
      </c>
      <c r="C97" s="103" t="s">
        <v>1121</v>
      </c>
      <c r="D97" s="104"/>
      <c r="E97" s="105" t="s">
        <v>1122</v>
      </c>
      <c r="F97" s="127"/>
      <c r="G97" s="127"/>
      <c r="H97" s="128"/>
      <c r="I97" s="107" t="s">
        <v>134</v>
      </c>
      <c r="J97" s="108">
        <v>360000</v>
      </c>
      <c r="K97" s="109"/>
      <c r="L97" s="110" t="s">
        <v>77</v>
      </c>
      <c r="M97" s="1"/>
      <c r="N97" s="111" t="str">
        <f t="shared" si="9"/>
        <v/>
      </c>
      <c r="O97" s="13" t="s">
        <v>247</v>
      </c>
      <c r="P97" s="110" t="s">
        <v>77</v>
      </c>
      <c r="Q97" s="1"/>
      <c r="R97" s="111" t="str">
        <f t="shared" si="10"/>
        <v/>
      </c>
      <c r="S97" s="13" t="s">
        <v>248</v>
      </c>
      <c r="T97" s="110" t="s">
        <v>77</v>
      </c>
      <c r="U97" s="1"/>
      <c r="V97" s="111" t="str">
        <f t="shared" si="11"/>
        <v/>
      </c>
      <c r="W97" s="13" t="s">
        <v>249</v>
      </c>
      <c r="X97" s="110" t="s">
        <v>77</v>
      </c>
      <c r="Y97" s="1"/>
      <c r="Z97" s="111" t="str">
        <f t="shared" si="12"/>
        <v/>
      </c>
      <c r="AA97" s="13" t="s">
        <v>250</v>
      </c>
      <c r="AB97" s="110" t="s">
        <v>77</v>
      </c>
      <c r="AC97" s="1"/>
      <c r="AD97" s="111" t="str">
        <f t="shared" si="7"/>
        <v/>
      </c>
      <c r="AE97" s="13" t="s">
        <v>251</v>
      </c>
      <c r="AF97" s="110" t="s">
        <v>77</v>
      </c>
      <c r="AG97" s="1"/>
      <c r="AH97" s="111" t="str">
        <f t="shared" si="13"/>
        <v/>
      </c>
      <c r="AI97" s="13" t="s">
        <v>252</v>
      </c>
      <c r="AJ97" s="113">
        <f t="shared" si="8"/>
        <v>0</v>
      </c>
      <c r="AK97" s="192" t="str">
        <f>ご契約内容!$C$2</f>
        <v>エースサイクル</v>
      </c>
    </row>
    <row r="98" spans="1:37" ht="15" customHeight="1">
      <c r="A98" s="101" t="s">
        <v>1125</v>
      </c>
      <c r="B98" s="102" t="s">
        <v>1120</v>
      </c>
      <c r="C98" s="103" t="s">
        <v>377</v>
      </c>
      <c r="D98" s="104"/>
      <c r="E98" s="105" t="s">
        <v>1126</v>
      </c>
      <c r="F98" s="127"/>
      <c r="G98" s="127"/>
      <c r="H98" s="128"/>
      <c r="I98" s="107" t="s">
        <v>130</v>
      </c>
      <c r="J98" s="108">
        <v>220000</v>
      </c>
      <c r="K98" s="109"/>
      <c r="L98" s="110" t="s">
        <v>98</v>
      </c>
      <c r="M98" s="1"/>
      <c r="N98" s="111" t="str">
        <f t="shared" si="9"/>
        <v/>
      </c>
      <c r="O98" s="13" t="s">
        <v>247</v>
      </c>
      <c r="P98" s="110" t="s">
        <v>98</v>
      </c>
      <c r="Q98" s="1"/>
      <c r="R98" s="111" t="str">
        <f t="shared" si="10"/>
        <v/>
      </c>
      <c r="S98" s="13" t="s">
        <v>248</v>
      </c>
      <c r="T98" s="110" t="s">
        <v>98</v>
      </c>
      <c r="U98" s="1"/>
      <c r="V98" s="111" t="str">
        <f t="shared" si="11"/>
        <v/>
      </c>
      <c r="W98" s="13" t="s">
        <v>249</v>
      </c>
      <c r="X98" s="110" t="s">
        <v>98</v>
      </c>
      <c r="Y98" s="1"/>
      <c r="Z98" s="111" t="str">
        <f t="shared" si="12"/>
        <v/>
      </c>
      <c r="AA98" s="13" t="s">
        <v>250</v>
      </c>
      <c r="AB98" s="110" t="s">
        <v>98</v>
      </c>
      <c r="AC98" s="1"/>
      <c r="AD98" s="111" t="str">
        <f t="shared" si="7"/>
        <v/>
      </c>
      <c r="AE98" s="13" t="s">
        <v>251</v>
      </c>
      <c r="AF98" s="110" t="s">
        <v>98</v>
      </c>
      <c r="AG98" s="1"/>
      <c r="AH98" s="111" t="str">
        <f t="shared" si="13"/>
        <v/>
      </c>
      <c r="AI98" s="13" t="s">
        <v>252</v>
      </c>
      <c r="AJ98" s="113">
        <f t="shared" si="8"/>
        <v>0</v>
      </c>
      <c r="AK98" s="192" t="str">
        <f>ご契約内容!$C$2</f>
        <v>エースサイクル</v>
      </c>
    </row>
    <row r="99" spans="1:37" ht="15" customHeight="1">
      <c r="A99" s="101" t="s">
        <v>1127</v>
      </c>
      <c r="B99" s="102" t="s">
        <v>1120</v>
      </c>
      <c r="C99" s="103" t="s">
        <v>377</v>
      </c>
      <c r="D99" s="104"/>
      <c r="E99" s="105" t="s">
        <v>1126</v>
      </c>
      <c r="F99" s="127"/>
      <c r="G99" s="127"/>
      <c r="H99" s="128"/>
      <c r="I99" s="107" t="s">
        <v>132</v>
      </c>
      <c r="J99" s="108">
        <v>220000</v>
      </c>
      <c r="K99" s="109"/>
      <c r="L99" s="110" t="s">
        <v>98</v>
      </c>
      <c r="M99" s="1"/>
      <c r="N99" s="111" t="str">
        <f t="shared" si="9"/>
        <v/>
      </c>
      <c r="O99" s="13" t="s">
        <v>247</v>
      </c>
      <c r="P99" s="110" t="s">
        <v>98</v>
      </c>
      <c r="Q99" s="1"/>
      <c r="R99" s="111" t="str">
        <f t="shared" si="10"/>
        <v/>
      </c>
      <c r="S99" s="13" t="s">
        <v>248</v>
      </c>
      <c r="T99" s="110" t="s">
        <v>98</v>
      </c>
      <c r="U99" s="1"/>
      <c r="V99" s="111" t="str">
        <f t="shared" si="11"/>
        <v/>
      </c>
      <c r="W99" s="13" t="s">
        <v>249</v>
      </c>
      <c r="X99" s="110" t="s">
        <v>98</v>
      </c>
      <c r="Y99" s="1"/>
      <c r="Z99" s="111" t="str">
        <f t="shared" si="12"/>
        <v/>
      </c>
      <c r="AA99" s="13" t="s">
        <v>250</v>
      </c>
      <c r="AB99" s="110" t="s">
        <v>98</v>
      </c>
      <c r="AC99" s="1"/>
      <c r="AD99" s="111" t="str">
        <f t="shared" si="7"/>
        <v/>
      </c>
      <c r="AE99" s="13" t="s">
        <v>251</v>
      </c>
      <c r="AF99" s="110" t="s">
        <v>98</v>
      </c>
      <c r="AG99" s="1"/>
      <c r="AH99" s="111" t="str">
        <f t="shared" si="13"/>
        <v/>
      </c>
      <c r="AI99" s="13" t="s">
        <v>252</v>
      </c>
      <c r="AJ99" s="113">
        <f t="shared" si="8"/>
        <v>0</v>
      </c>
      <c r="AK99" s="192" t="str">
        <f>ご契約内容!$C$2</f>
        <v>エースサイクル</v>
      </c>
    </row>
    <row r="100" spans="1:37" ht="15" customHeight="1">
      <c r="A100" s="101" t="s">
        <v>1128</v>
      </c>
      <c r="B100" s="102" t="s">
        <v>1120</v>
      </c>
      <c r="C100" s="103" t="s">
        <v>377</v>
      </c>
      <c r="D100" s="104"/>
      <c r="E100" s="105" t="s">
        <v>1126</v>
      </c>
      <c r="F100" s="127"/>
      <c r="G100" s="127"/>
      <c r="H100" s="128"/>
      <c r="I100" s="107" t="s">
        <v>134</v>
      </c>
      <c r="J100" s="108">
        <v>220000</v>
      </c>
      <c r="K100" s="109"/>
      <c r="L100" s="110" t="s">
        <v>77</v>
      </c>
      <c r="M100" s="1"/>
      <c r="N100" s="111" t="str">
        <f t="shared" si="9"/>
        <v/>
      </c>
      <c r="O100" s="13" t="s">
        <v>247</v>
      </c>
      <c r="P100" s="110" t="s">
        <v>77</v>
      </c>
      <c r="Q100" s="1"/>
      <c r="R100" s="111" t="str">
        <f t="shared" si="10"/>
        <v/>
      </c>
      <c r="S100" s="13" t="s">
        <v>248</v>
      </c>
      <c r="T100" s="110" t="s">
        <v>77</v>
      </c>
      <c r="U100" s="1"/>
      <c r="V100" s="111" t="str">
        <f t="shared" si="11"/>
        <v/>
      </c>
      <c r="W100" s="13" t="s">
        <v>249</v>
      </c>
      <c r="X100" s="110" t="s">
        <v>77</v>
      </c>
      <c r="Y100" s="1"/>
      <c r="Z100" s="111" t="str">
        <f t="shared" si="12"/>
        <v/>
      </c>
      <c r="AA100" s="13" t="s">
        <v>250</v>
      </c>
      <c r="AB100" s="110" t="s">
        <v>77</v>
      </c>
      <c r="AC100" s="1"/>
      <c r="AD100" s="111" t="str">
        <f t="shared" si="7"/>
        <v/>
      </c>
      <c r="AE100" s="13" t="s">
        <v>251</v>
      </c>
      <c r="AF100" s="110" t="s">
        <v>77</v>
      </c>
      <c r="AG100" s="1"/>
      <c r="AH100" s="111" t="str">
        <f t="shared" si="13"/>
        <v/>
      </c>
      <c r="AI100" s="13" t="s">
        <v>252</v>
      </c>
      <c r="AJ100" s="113">
        <f t="shared" si="8"/>
        <v>0</v>
      </c>
      <c r="AK100" s="192" t="str">
        <f>ご契約内容!$C$2</f>
        <v>エースサイクル</v>
      </c>
    </row>
    <row r="101" spans="1:37" ht="15" customHeight="1">
      <c r="A101" s="101" t="s">
        <v>1129</v>
      </c>
      <c r="B101" s="102" t="s">
        <v>1120</v>
      </c>
      <c r="C101" s="103" t="s">
        <v>377</v>
      </c>
      <c r="D101" s="104"/>
      <c r="E101" s="105" t="s">
        <v>1130</v>
      </c>
      <c r="F101" s="127"/>
      <c r="G101" s="127"/>
      <c r="H101" s="128"/>
      <c r="I101" s="107" t="s">
        <v>130</v>
      </c>
      <c r="J101" s="108">
        <v>220000</v>
      </c>
      <c r="K101" s="109"/>
      <c r="L101" s="110" t="s">
        <v>98</v>
      </c>
      <c r="M101" s="1"/>
      <c r="N101" s="111" t="str">
        <f t="shared" si="9"/>
        <v/>
      </c>
      <c r="O101" s="13" t="s">
        <v>247</v>
      </c>
      <c r="P101" s="110" t="s">
        <v>98</v>
      </c>
      <c r="Q101" s="1"/>
      <c r="R101" s="111" t="str">
        <f t="shared" si="10"/>
        <v/>
      </c>
      <c r="S101" s="13" t="s">
        <v>248</v>
      </c>
      <c r="T101" s="110" t="s">
        <v>98</v>
      </c>
      <c r="U101" s="1"/>
      <c r="V101" s="111" t="str">
        <f t="shared" si="11"/>
        <v/>
      </c>
      <c r="W101" s="13" t="s">
        <v>249</v>
      </c>
      <c r="X101" s="110" t="s">
        <v>98</v>
      </c>
      <c r="Y101" s="1"/>
      <c r="Z101" s="111" t="str">
        <f t="shared" si="12"/>
        <v/>
      </c>
      <c r="AA101" s="13" t="s">
        <v>250</v>
      </c>
      <c r="AB101" s="110" t="s">
        <v>98</v>
      </c>
      <c r="AC101" s="1"/>
      <c r="AD101" s="111" t="str">
        <f t="shared" si="7"/>
        <v/>
      </c>
      <c r="AE101" s="13" t="s">
        <v>251</v>
      </c>
      <c r="AF101" s="110" t="s">
        <v>77</v>
      </c>
      <c r="AG101" s="1"/>
      <c r="AH101" s="111" t="str">
        <f t="shared" si="13"/>
        <v/>
      </c>
      <c r="AI101" s="13" t="s">
        <v>252</v>
      </c>
      <c r="AJ101" s="113">
        <f t="shared" si="8"/>
        <v>0</v>
      </c>
      <c r="AK101" s="192" t="str">
        <f>ご契約内容!$C$2</f>
        <v>エースサイクル</v>
      </c>
    </row>
    <row r="102" spans="1:37" ht="15" customHeight="1">
      <c r="A102" s="101" t="s">
        <v>1131</v>
      </c>
      <c r="B102" s="102" t="s">
        <v>1120</v>
      </c>
      <c r="C102" s="103" t="s">
        <v>377</v>
      </c>
      <c r="D102" s="104"/>
      <c r="E102" s="105" t="s">
        <v>1130</v>
      </c>
      <c r="F102" s="127"/>
      <c r="G102" s="127"/>
      <c r="H102" s="128"/>
      <c r="I102" s="107" t="s">
        <v>132</v>
      </c>
      <c r="J102" s="108">
        <v>220000</v>
      </c>
      <c r="K102" s="109"/>
      <c r="L102" s="110" t="s">
        <v>98</v>
      </c>
      <c r="M102" s="1"/>
      <c r="N102" s="111" t="str">
        <f t="shared" si="9"/>
        <v/>
      </c>
      <c r="O102" s="13" t="s">
        <v>247</v>
      </c>
      <c r="P102" s="110" t="s">
        <v>98</v>
      </c>
      <c r="Q102" s="1"/>
      <c r="R102" s="111" t="str">
        <f t="shared" si="10"/>
        <v/>
      </c>
      <c r="S102" s="13" t="s">
        <v>248</v>
      </c>
      <c r="T102" s="110" t="s">
        <v>98</v>
      </c>
      <c r="U102" s="1"/>
      <c r="V102" s="111" t="str">
        <f t="shared" si="11"/>
        <v/>
      </c>
      <c r="W102" s="13" t="s">
        <v>249</v>
      </c>
      <c r="X102" s="110" t="s">
        <v>98</v>
      </c>
      <c r="Y102" s="1"/>
      <c r="Z102" s="111" t="str">
        <f t="shared" si="12"/>
        <v/>
      </c>
      <c r="AA102" s="13" t="s">
        <v>250</v>
      </c>
      <c r="AB102" s="110" t="s">
        <v>98</v>
      </c>
      <c r="AC102" s="1"/>
      <c r="AD102" s="111" t="str">
        <f t="shared" ref="AD102:AD165" si="14">IF(AC102="","",$J102*$A$4*AC102)</f>
        <v/>
      </c>
      <c r="AE102" s="13" t="s">
        <v>251</v>
      </c>
      <c r="AF102" s="110" t="s">
        <v>98</v>
      </c>
      <c r="AG102" s="1"/>
      <c r="AH102" s="111" t="str">
        <f t="shared" si="13"/>
        <v/>
      </c>
      <c r="AI102" s="13" t="s">
        <v>252</v>
      </c>
      <c r="AJ102" s="113">
        <f t="shared" si="8"/>
        <v>0</v>
      </c>
      <c r="AK102" s="192" t="str">
        <f>ご契約内容!$C$2</f>
        <v>エースサイクル</v>
      </c>
    </row>
    <row r="103" spans="1:37" ht="15" customHeight="1">
      <c r="A103" s="101" t="s">
        <v>1132</v>
      </c>
      <c r="B103" s="102" t="s">
        <v>1120</v>
      </c>
      <c r="C103" s="103" t="s">
        <v>377</v>
      </c>
      <c r="D103" s="104"/>
      <c r="E103" s="105" t="s">
        <v>1130</v>
      </c>
      <c r="F103" s="127"/>
      <c r="G103" s="127"/>
      <c r="H103" s="128"/>
      <c r="I103" s="107" t="s">
        <v>134</v>
      </c>
      <c r="J103" s="108">
        <v>220000</v>
      </c>
      <c r="K103" s="109"/>
      <c r="L103" s="110" t="s">
        <v>77</v>
      </c>
      <c r="M103" s="1"/>
      <c r="N103" s="111" t="str">
        <f t="shared" si="9"/>
        <v/>
      </c>
      <c r="O103" s="13" t="s">
        <v>247</v>
      </c>
      <c r="P103" s="110" t="s">
        <v>77</v>
      </c>
      <c r="Q103" s="1"/>
      <c r="R103" s="111" t="str">
        <f t="shared" si="10"/>
        <v/>
      </c>
      <c r="S103" s="13" t="s">
        <v>248</v>
      </c>
      <c r="T103" s="110" t="s">
        <v>77</v>
      </c>
      <c r="U103" s="1"/>
      <c r="V103" s="111" t="str">
        <f t="shared" si="11"/>
        <v/>
      </c>
      <c r="W103" s="13" t="s">
        <v>249</v>
      </c>
      <c r="X103" s="110" t="s">
        <v>77</v>
      </c>
      <c r="Y103" s="1"/>
      <c r="Z103" s="111" t="str">
        <f t="shared" si="12"/>
        <v/>
      </c>
      <c r="AA103" s="13" t="s">
        <v>250</v>
      </c>
      <c r="AB103" s="110" t="s">
        <v>77</v>
      </c>
      <c r="AC103" s="1"/>
      <c r="AD103" s="111" t="str">
        <f t="shared" si="14"/>
        <v/>
      </c>
      <c r="AE103" s="13" t="s">
        <v>251</v>
      </c>
      <c r="AF103" s="110" t="s">
        <v>77</v>
      </c>
      <c r="AG103" s="1"/>
      <c r="AH103" s="111" t="str">
        <f t="shared" si="13"/>
        <v/>
      </c>
      <c r="AI103" s="13" t="s">
        <v>252</v>
      </c>
      <c r="AJ103" s="113">
        <f t="shared" si="8"/>
        <v>0</v>
      </c>
      <c r="AK103" s="192" t="str">
        <f>ご契約内容!$C$2</f>
        <v>エースサイクル</v>
      </c>
    </row>
    <row r="104" spans="1:37" ht="15" customHeight="1">
      <c r="A104" s="101" t="s">
        <v>1133</v>
      </c>
      <c r="B104" s="102" t="s">
        <v>1134</v>
      </c>
      <c r="C104" s="103" t="s">
        <v>1135</v>
      </c>
      <c r="D104" s="104"/>
      <c r="E104" s="105" t="s">
        <v>1136</v>
      </c>
      <c r="F104" s="127"/>
      <c r="G104" s="127"/>
      <c r="H104" s="128"/>
      <c r="I104" s="107" t="s">
        <v>130</v>
      </c>
      <c r="J104" s="108">
        <v>350000</v>
      </c>
      <c r="K104" s="109"/>
      <c r="L104" s="110" t="s">
        <v>77</v>
      </c>
      <c r="M104" s="1"/>
      <c r="N104" s="111" t="str">
        <f t="shared" si="9"/>
        <v/>
      </c>
      <c r="O104" s="13" t="s">
        <v>247</v>
      </c>
      <c r="P104" s="110" t="s">
        <v>77</v>
      </c>
      <c r="Q104" s="1"/>
      <c r="R104" s="111" t="str">
        <f t="shared" si="10"/>
        <v/>
      </c>
      <c r="S104" s="13" t="s">
        <v>248</v>
      </c>
      <c r="T104" s="110" t="s">
        <v>77</v>
      </c>
      <c r="U104" s="1"/>
      <c r="V104" s="111" t="str">
        <f t="shared" si="11"/>
        <v/>
      </c>
      <c r="W104" s="13" t="s">
        <v>249</v>
      </c>
      <c r="X104" s="110" t="s">
        <v>77</v>
      </c>
      <c r="Y104" s="1"/>
      <c r="Z104" s="111" t="str">
        <f t="shared" si="12"/>
        <v/>
      </c>
      <c r="AA104" s="13" t="s">
        <v>250</v>
      </c>
      <c r="AB104" s="110" t="s">
        <v>77</v>
      </c>
      <c r="AC104" s="1"/>
      <c r="AD104" s="111" t="str">
        <f t="shared" si="14"/>
        <v/>
      </c>
      <c r="AE104" s="13" t="s">
        <v>251</v>
      </c>
      <c r="AF104" s="110" t="s">
        <v>77</v>
      </c>
      <c r="AG104" s="1"/>
      <c r="AH104" s="111" t="str">
        <f t="shared" si="13"/>
        <v/>
      </c>
      <c r="AI104" s="13" t="s">
        <v>252</v>
      </c>
      <c r="AJ104" s="113">
        <f t="shared" si="8"/>
        <v>0</v>
      </c>
      <c r="AK104" s="192" t="str">
        <f>ご契約内容!$C$2</f>
        <v>エースサイクル</v>
      </c>
    </row>
    <row r="105" spans="1:37" ht="15" customHeight="1">
      <c r="A105" s="101" t="s">
        <v>1137</v>
      </c>
      <c r="B105" s="102" t="s">
        <v>1134</v>
      </c>
      <c r="C105" s="103" t="s">
        <v>1138</v>
      </c>
      <c r="D105" s="104"/>
      <c r="E105" s="105" t="s">
        <v>1136</v>
      </c>
      <c r="F105" s="127"/>
      <c r="G105" s="127"/>
      <c r="H105" s="128"/>
      <c r="I105" s="107" t="s">
        <v>132</v>
      </c>
      <c r="J105" s="108">
        <v>350000</v>
      </c>
      <c r="K105" s="109"/>
      <c r="L105" s="110" t="s">
        <v>77</v>
      </c>
      <c r="M105" s="1"/>
      <c r="N105" s="111" t="str">
        <f t="shared" si="9"/>
        <v/>
      </c>
      <c r="O105" s="13" t="s">
        <v>247</v>
      </c>
      <c r="P105" s="110" t="s">
        <v>77</v>
      </c>
      <c r="Q105" s="1"/>
      <c r="R105" s="111" t="str">
        <f t="shared" si="10"/>
        <v/>
      </c>
      <c r="S105" s="13" t="s">
        <v>248</v>
      </c>
      <c r="T105" s="110" t="s">
        <v>77</v>
      </c>
      <c r="U105" s="1"/>
      <c r="V105" s="111" t="str">
        <f t="shared" si="11"/>
        <v/>
      </c>
      <c r="W105" s="13" t="s">
        <v>249</v>
      </c>
      <c r="X105" s="110" t="s">
        <v>77</v>
      </c>
      <c r="Y105" s="1"/>
      <c r="Z105" s="111" t="str">
        <f t="shared" si="12"/>
        <v/>
      </c>
      <c r="AA105" s="13" t="s">
        <v>250</v>
      </c>
      <c r="AB105" s="110" t="s">
        <v>77</v>
      </c>
      <c r="AC105" s="1"/>
      <c r="AD105" s="111" t="str">
        <f t="shared" si="14"/>
        <v/>
      </c>
      <c r="AE105" s="13" t="s">
        <v>251</v>
      </c>
      <c r="AF105" s="110" t="s">
        <v>77</v>
      </c>
      <c r="AG105" s="1"/>
      <c r="AH105" s="111" t="str">
        <f t="shared" si="13"/>
        <v/>
      </c>
      <c r="AI105" s="13" t="s">
        <v>252</v>
      </c>
      <c r="AJ105" s="113">
        <f t="shared" si="8"/>
        <v>0</v>
      </c>
      <c r="AK105" s="192" t="str">
        <f>ご契約内容!$C$2</f>
        <v>エースサイクル</v>
      </c>
    </row>
    <row r="106" spans="1:37" ht="15" customHeight="1">
      <c r="A106" s="101" t="s">
        <v>1139</v>
      </c>
      <c r="B106" s="102" t="s">
        <v>1134</v>
      </c>
      <c r="C106" s="103" t="s">
        <v>1138</v>
      </c>
      <c r="D106" s="104"/>
      <c r="E106" s="105" t="s">
        <v>1136</v>
      </c>
      <c r="F106" s="127"/>
      <c r="G106" s="127"/>
      <c r="H106" s="128"/>
      <c r="I106" s="107" t="s">
        <v>134</v>
      </c>
      <c r="J106" s="108">
        <v>350000</v>
      </c>
      <c r="K106" s="109"/>
      <c r="L106" s="110" t="s">
        <v>77</v>
      </c>
      <c r="M106" s="1"/>
      <c r="N106" s="111" t="str">
        <f t="shared" si="9"/>
        <v/>
      </c>
      <c r="O106" s="13" t="s">
        <v>247</v>
      </c>
      <c r="P106" s="110" t="s">
        <v>77</v>
      </c>
      <c r="Q106" s="1"/>
      <c r="R106" s="111" t="str">
        <f t="shared" si="10"/>
        <v/>
      </c>
      <c r="S106" s="13" t="s">
        <v>248</v>
      </c>
      <c r="T106" s="110" t="s">
        <v>77</v>
      </c>
      <c r="U106" s="1"/>
      <c r="V106" s="111" t="str">
        <f t="shared" si="11"/>
        <v/>
      </c>
      <c r="W106" s="13" t="s">
        <v>249</v>
      </c>
      <c r="X106" s="110" t="s">
        <v>77</v>
      </c>
      <c r="Y106" s="1"/>
      <c r="Z106" s="111" t="str">
        <f t="shared" si="12"/>
        <v/>
      </c>
      <c r="AA106" s="13" t="s">
        <v>250</v>
      </c>
      <c r="AB106" s="110" t="s">
        <v>77</v>
      </c>
      <c r="AC106" s="1"/>
      <c r="AD106" s="111" t="str">
        <f t="shared" si="14"/>
        <v/>
      </c>
      <c r="AE106" s="13" t="s">
        <v>251</v>
      </c>
      <c r="AF106" s="110" t="s">
        <v>77</v>
      </c>
      <c r="AG106" s="1"/>
      <c r="AH106" s="111" t="str">
        <f t="shared" si="13"/>
        <v/>
      </c>
      <c r="AI106" s="13" t="s">
        <v>252</v>
      </c>
      <c r="AJ106" s="113">
        <f t="shared" si="8"/>
        <v>0</v>
      </c>
      <c r="AK106" s="192" t="str">
        <f>ご契約内容!$C$2</f>
        <v>エースサイクル</v>
      </c>
    </row>
    <row r="107" spans="1:37" ht="15" customHeight="1">
      <c r="A107" s="101" t="s">
        <v>1140</v>
      </c>
      <c r="B107" s="102" t="s">
        <v>1134</v>
      </c>
      <c r="C107" s="103" t="s">
        <v>1141</v>
      </c>
      <c r="D107" s="104"/>
      <c r="E107" s="105" t="s">
        <v>1142</v>
      </c>
      <c r="F107" s="127"/>
      <c r="G107" s="127"/>
      <c r="H107" s="128"/>
      <c r="I107" s="107" t="s">
        <v>130</v>
      </c>
      <c r="J107" s="108">
        <v>175000</v>
      </c>
      <c r="K107" s="109"/>
      <c r="L107" s="110" t="s">
        <v>98</v>
      </c>
      <c r="M107" s="1"/>
      <c r="N107" s="111" t="str">
        <f t="shared" si="9"/>
        <v/>
      </c>
      <c r="O107" s="13" t="s">
        <v>247</v>
      </c>
      <c r="P107" s="110" t="s">
        <v>98</v>
      </c>
      <c r="Q107" s="1"/>
      <c r="R107" s="111" t="str">
        <f t="shared" si="10"/>
        <v/>
      </c>
      <c r="S107" s="13" t="s">
        <v>248</v>
      </c>
      <c r="T107" s="110" t="s">
        <v>98</v>
      </c>
      <c r="U107" s="1"/>
      <c r="V107" s="111" t="str">
        <f t="shared" si="11"/>
        <v/>
      </c>
      <c r="W107" s="13" t="s">
        <v>249</v>
      </c>
      <c r="X107" s="110" t="s">
        <v>98</v>
      </c>
      <c r="Y107" s="1"/>
      <c r="Z107" s="111" t="str">
        <f t="shared" si="12"/>
        <v/>
      </c>
      <c r="AA107" s="13" t="s">
        <v>250</v>
      </c>
      <c r="AB107" s="110" t="s">
        <v>98</v>
      </c>
      <c r="AC107" s="1"/>
      <c r="AD107" s="111" t="str">
        <f t="shared" si="14"/>
        <v/>
      </c>
      <c r="AE107" s="13" t="s">
        <v>251</v>
      </c>
      <c r="AF107" s="110" t="s">
        <v>98</v>
      </c>
      <c r="AG107" s="1"/>
      <c r="AH107" s="111" t="str">
        <f t="shared" si="13"/>
        <v/>
      </c>
      <c r="AI107" s="13" t="s">
        <v>252</v>
      </c>
      <c r="AJ107" s="113">
        <f t="shared" si="8"/>
        <v>0</v>
      </c>
      <c r="AK107" s="192" t="str">
        <f>ご契約内容!$C$2</f>
        <v>エースサイクル</v>
      </c>
    </row>
    <row r="108" spans="1:37" ht="15" customHeight="1">
      <c r="A108" s="101" t="s">
        <v>1143</v>
      </c>
      <c r="B108" s="102" t="s">
        <v>1134</v>
      </c>
      <c r="C108" s="103" t="s">
        <v>1141</v>
      </c>
      <c r="D108" s="104"/>
      <c r="E108" s="105" t="s">
        <v>1142</v>
      </c>
      <c r="F108" s="127"/>
      <c r="G108" s="127"/>
      <c r="H108" s="128"/>
      <c r="I108" s="107" t="s">
        <v>132</v>
      </c>
      <c r="J108" s="108">
        <v>175000</v>
      </c>
      <c r="K108" s="109"/>
      <c r="L108" s="110" t="s">
        <v>98</v>
      </c>
      <c r="M108" s="1"/>
      <c r="N108" s="111" t="str">
        <f t="shared" si="9"/>
        <v/>
      </c>
      <c r="O108" s="13" t="s">
        <v>247</v>
      </c>
      <c r="P108" s="110" t="s">
        <v>98</v>
      </c>
      <c r="Q108" s="1"/>
      <c r="R108" s="111" t="str">
        <f t="shared" si="10"/>
        <v/>
      </c>
      <c r="S108" s="13" t="s">
        <v>248</v>
      </c>
      <c r="T108" s="110" t="s">
        <v>98</v>
      </c>
      <c r="U108" s="1"/>
      <c r="V108" s="111" t="str">
        <f t="shared" si="11"/>
        <v/>
      </c>
      <c r="W108" s="13" t="s">
        <v>249</v>
      </c>
      <c r="X108" s="110" t="s">
        <v>98</v>
      </c>
      <c r="Y108" s="1"/>
      <c r="Z108" s="111" t="str">
        <f t="shared" si="12"/>
        <v/>
      </c>
      <c r="AA108" s="13" t="s">
        <v>250</v>
      </c>
      <c r="AB108" s="110" t="s">
        <v>98</v>
      </c>
      <c r="AC108" s="1"/>
      <c r="AD108" s="111" t="str">
        <f t="shared" si="14"/>
        <v/>
      </c>
      <c r="AE108" s="13" t="s">
        <v>251</v>
      </c>
      <c r="AF108" s="110" t="s">
        <v>98</v>
      </c>
      <c r="AG108" s="1"/>
      <c r="AH108" s="111" t="str">
        <f t="shared" si="13"/>
        <v/>
      </c>
      <c r="AI108" s="13" t="s">
        <v>252</v>
      </c>
      <c r="AJ108" s="113">
        <f t="shared" si="8"/>
        <v>0</v>
      </c>
      <c r="AK108" s="192" t="str">
        <f>ご契約内容!$C$2</f>
        <v>エースサイクル</v>
      </c>
    </row>
    <row r="109" spans="1:37" ht="15" customHeight="1">
      <c r="A109" s="101" t="s">
        <v>1144</v>
      </c>
      <c r="B109" s="102" t="s">
        <v>1134</v>
      </c>
      <c r="C109" s="103" t="s">
        <v>1141</v>
      </c>
      <c r="D109" s="104"/>
      <c r="E109" s="105" t="s">
        <v>1142</v>
      </c>
      <c r="F109" s="127"/>
      <c r="G109" s="127"/>
      <c r="H109" s="128"/>
      <c r="I109" s="107" t="s">
        <v>134</v>
      </c>
      <c r="J109" s="108">
        <v>175000</v>
      </c>
      <c r="K109" s="109"/>
      <c r="L109" s="110" t="s">
        <v>148</v>
      </c>
      <c r="M109" s="115"/>
      <c r="N109" s="116" t="str">
        <f t="shared" si="9"/>
        <v/>
      </c>
      <c r="O109" s="117" t="s">
        <v>247</v>
      </c>
      <c r="P109" s="110" t="s">
        <v>77</v>
      </c>
      <c r="Q109" s="1"/>
      <c r="R109" s="111" t="str">
        <f t="shared" si="10"/>
        <v/>
      </c>
      <c r="S109" s="13" t="s">
        <v>248</v>
      </c>
      <c r="T109" s="110" t="s">
        <v>77</v>
      </c>
      <c r="U109" s="1"/>
      <c r="V109" s="111" t="str">
        <f t="shared" si="11"/>
        <v/>
      </c>
      <c r="W109" s="13" t="s">
        <v>249</v>
      </c>
      <c r="X109" s="110" t="s">
        <v>77</v>
      </c>
      <c r="Y109" s="1"/>
      <c r="Z109" s="111" t="str">
        <f t="shared" si="12"/>
        <v/>
      </c>
      <c r="AA109" s="13" t="s">
        <v>250</v>
      </c>
      <c r="AB109" s="110" t="s">
        <v>77</v>
      </c>
      <c r="AC109" s="1"/>
      <c r="AD109" s="111" t="str">
        <f t="shared" si="14"/>
        <v/>
      </c>
      <c r="AE109" s="13" t="s">
        <v>251</v>
      </c>
      <c r="AF109" s="110" t="s">
        <v>77</v>
      </c>
      <c r="AG109" s="1"/>
      <c r="AH109" s="111" t="str">
        <f t="shared" si="13"/>
        <v/>
      </c>
      <c r="AI109" s="13" t="s">
        <v>252</v>
      </c>
      <c r="AJ109" s="113">
        <f t="shared" si="8"/>
        <v>0</v>
      </c>
      <c r="AK109" s="192" t="str">
        <f>ご契約内容!$C$2</f>
        <v>エースサイクル</v>
      </c>
    </row>
    <row r="110" spans="1:37" ht="15" customHeight="1">
      <c r="A110" s="101" t="s">
        <v>1145</v>
      </c>
      <c r="B110" s="102" t="s">
        <v>1134</v>
      </c>
      <c r="C110" s="103" t="s">
        <v>1141</v>
      </c>
      <c r="D110" s="104"/>
      <c r="E110" s="105" t="s">
        <v>1100</v>
      </c>
      <c r="F110" s="127"/>
      <c r="G110" s="127"/>
      <c r="H110" s="128"/>
      <c r="I110" s="107" t="s">
        <v>130</v>
      </c>
      <c r="J110" s="108">
        <v>175000</v>
      </c>
      <c r="K110" s="109"/>
      <c r="L110" s="110" t="s">
        <v>98</v>
      </c>
      <c r="M110" s="1"/>
      <c r="N110" s="111" t="str">
        <f t="shared" si="9"/>
        <v/>
      </c>
      <c r="O110" s="13" t="s">
        <v>247</v>
      </c>
      <c r="P110" s="110" t="s">
        <v>98</v>
      </c>
      <c r="Q110" s="1"/>
      <c r="R110" s="111" t="str">
        <f t="shared" si="10"/>
        <v/>
      </c>
      <c r="S110" s="13" t="s">
        <v>248</v>
      </c>
      <c r="T110" s="110" t="s">
        <v>98</v>
      </c>
      <c r="U110" s="1"/>
      <c r="V110" s="111" t="str">
        <f t="shared" si="11"/>
        <v/>
      </c>
      <c r="W110" s="13" t="s">
        <v>249</v>
      </c>
      <c r="X110" s="110" t="s">
        <v>98</v>
      </c>
      <c r="Y110" s="1"/>
      <c r="Z110" s="111" t="str">
        <f t="shared" si="12"/>
        <v/>
      </c>
      <c r="AA110" s="13" t="s">
        <v>250</v>
      </c>
      <c r="AB110" s="110" t="s">
        <v>98</v>
      </c>
      <c r="AC110" s="1"/>
      <c r="AD110" s="111" t="str">
        <f t="shared" si="14"/>
        <v/>
      </c>
      <c r="AE110" s="13" t="s">
        <v>251</v>
      </c>
      <c r="AF110" s="110" t="s">
        <v>98</v>
      </c>
      <c r="AG110" s="1"/>
      <c r="AH110" s="111" t="str">
        <f t="shared" si="13"/>
        <v/>
      </c>
      <c r="AI110" s="13" t="s">
        <v>252</v>
      </c>
      <c r="AJ110" s="113">
        <f t="shared" si="8"/>
        <v>0</v>
      </c>
      <c r="AK110" s="192" t="str">
        <f>ご契約内容!$C$2</f>
        <v>エースサイクル</v>
      </c>
    </row>
    <row r="111" spans="1:37" ht="15" customHeight="1">
      <c r="A111" s="101" t="s">
        <v>1146</v>
      </c>
      <c r="B111" s="102" t="s">
        <v>1134</v>
      </c>
      <c r="C111" s="103" t="s">
        <v>1141</v>
      </c>
      <c r="D111" s="104"/>
      <c r="E111" s="105" t="s">
        <v>1100</v>
      </c>
      <c r="F111" s="127"/>
      <c r="G111" s="127"/>
      <c r="H111" s="128"/>
      <c r="I111" s="107" t="s">
        <v>132</v>
      </c>
      <c r="J111" s="108">
        <v>175000</v>
      </c>
      <c r="K111" s="109"/>
      <c r="L111" s="110" t="s">
        <v>98</v>
      </c>
      <c r="M111" s="1"/>
      <c r="N111" s="111" t="str">
        <f t="shared" si="9"/>
        <v/>
      </c>
      <c r="O111" s="13" t="s">
        <v>247</v>
      </c>
      <c r="P111" s="110" t="s">
        <v>98</v>
      </c>
      <c r="Q111" s="1"/>
      <c r="R111" s="111" t="str">
        <f t="shared" si="10"/>
        <v/>
      </c>
      <c r="S111" s="13" t="s">
        <v>248</v>
      </c>
      <c r="T111" s="110" t="s">
        <v>98</v>
      </c>
      <c r="U111" s="1"/>
      <c r="V111" s="111" t="str">
        <f t="shared" si="11"/>
        <v/>
      </c>
      <c r="W111" s="13" t="s">
        <v>249</v>
      </c>
      <c r="X111" s="110" t="s">
        <v>77</v>
      </c>
      <c r="Y111" s="1"/>
      <c r="Z111" s="111" t="str">
        <f t="shared" si="12"/>
        <v/>
      </c>
      <c r="AA111" s="13" t="s">
        <v>250</v>
      </c>
      <c r="AB111" s="110" t="s">
        <v>77</v>
      </c>
      <c r="AC111" s="1"/>
      <c r="AD111" s="111" t="str">
        <f t="shared" si="14"/>
        <v/>
      </c>
      <c r="AE111" s="13" t="s">
        <v>251</v>
      </c>
      <c r="AF111" s="110" t="s">
        <v>98</v>
      </c>
      <c r="AG111" s="1"/>
      <c r="AH111" s="111" t="str">
        <f t="shared" si="13"/>
        <v/>
      </c>
      <c r="AI111" s="13" t="s">
        <v>252</v>
      </c>
      <c r="AJ111" s="113">
        <f t="shared" si="8"/>
        <v>0</v>
      </c>
      <c r="AK111" s="192" t="str">
        <f>ご契約内容!$C$2</f>
        <v>エースサイクル</v>
      </c>
    </row>
    <row r="112" spans="1:37" ht="15" customHeight="1">
      <c r="A112" s="101" t="s">
        <v>1147</v>
      </c>
      <c r="B112" s="102" t="s">
        <v>1134</v>
      </c>
      <c r="C112" s="103" t="s">
        <v>1141</v>
      </c>
      <c r="D112" s="104"/>
      <c r="E112" s="105" t="s">
        <v>1100</v>
      </c>
      <c r="F112" s="127"/>
      <c r="G112" s="127"/>
      <c r="H112" s="128"/>
      <c r="I112" s="107" t="s">
        <v>134</v>
      </c>
      <c r="J112" s="108">
        <v>175000</v>
      </c>
      <c r="K112" s="109"/>
      <c r="L112" s="110" t="s">
        <v>77</v>
      </c>
      <c r="M112" s="1"/>
      <c r="N112" s="111" t="str">
        <f t="shared" si="9"/>
        <v/>
      </c>
      <c r="O112" s="13" t="s">
        <v>247</v>
      </c>
      <c r="P112" s="110" t="s">
        <v>77</v>
      </c>
      <c r="Q112" s="1"/>
      <c r="R112" s="111" t="str">
        <f t="shared" si="10"/>
        <v/>
      </c>
      <c r="S112" s="13" t="s">
        <v>248</v>
      </c>
      <c r="T112" s="110" t="s">
        <v>77</v>
      </c>
      <c r="U112" s="1"/>
      <c r="V112" s="111" t="str">
        <f t="shared" si="11"/>
        <v/>
      </c>
      <c r="W112" s="13" t="s">
        <v>249</v>
      </c>
      <c r="X112" s="110" t="s">
        <v>77</v>
      </c>
      <c r="Y112" s="1"/>
      <c r="Z112" s="111" t="str">
        <f t="shared" si="12"/>
        <v/>
      </c>
      <c r="AA112" s="13" t="s">
        <v>250</v>
      </c>
      <c r="AB112" s="110" t="s">
        <v>77</v>
      </c>
      <c r="AC112" s="1"/>
      <c r="AD112" s="111" t="str">
        <f t="shared" si="14"/>
        <v/>
      </c>
      <c r="AE112" s="13" t="s">
        <v>251</v>
      </c>
      <c r="AF112" s="110" t="s">
        <v>77</v>
      </c>
      <c r="AG112" s="1"/>
      <c r="AH112" s="111" t="str">
        <f t="shared" si="13"/>
        <v/>
      </c>
      <c r="AI112" s="13" t="s">
        <v>252</v>
      </c>
      <c r="AJ112" s="113">
        <f t="shared" si="8"/>
        <v>0</v>
      </c>
      <c r="AK112" s="192" t="str">
        <f>ご契約内容!$C$2</f>
        <v>エースサイクル</v>
      </c>
    </row>
    <row r="113" spans="1:37" ht="15" customHeight="1">
      <c r="A113" s="101" t="s">
        <v>1148</v>
      </c>
      <c r="B113" s="102" t="s">
        <v>1149</v>
      </c>
      <c r="C113" s="103" t="s">
        <v>1150</v>
      </c>
      <c r="D113" s="104"/>
      <c r="E113" s="105" t="s">
        <v>1151</v>
      </c>
      <c r="F113" s="127"/>
      <c r="G113" s="127"/>
      <c r="H113" s="128"/>
      <c r="I113" s="107" t="s">
        <v>1152</v>
      </c>
      <c r="J113" s="108">
        <v>125000</v>
      </c>
      <c r="K113" s="109"/>
      <c r="L113" s="110" t="s">
        <v>98</v>
      </c>
      <c r="M113" s="1"/>
      <c r="N113" s="111" t="str">
        <f t="shared" si="9"/>
        <v/>
      </c>
      <c r="O113" s="13" t="s">
        <v>247</v>
      </c>
      <c r="P113" s="110" t="s">
        <v>98</v>
      </c>
      <c r="Q113" s="1"/>
      <c r="R113" s="111" t="str">
        <f t="shared" si="10"/>
        <v/>
      </c>
      <c r="S113" s="13" t="s">
        <v>248</v>
      </c>
      <c r="T113" s="110" t="s">
        <v>98</v>
      </c>
      <c r="U113" s="1"/>
      <c r="V113" s="111" t="str">
        <f t="shared" si="11"/>
        <v/>
      </c>
      <c r="W113" s="13" t="s">
        <v>249</v>
      </c>
      <c r="X113" s="110" t="s">
        <v>98</v>
      </c>
      <c r="Y113" s="1"/>
      <c r="Z113" s="111" t="str">
        <f t="shared" si="12"/>
        <v/>
      </c>
      <c r="AA113" s="13" t="s">
        <v>250</v>
      </c>
      <c r="AB113" s="110" t="s">
        <v>98</v>
      </c>
      <c r="AC113" s="1"/>
      <c r="AD113" s="111" t="str">
        <f t="shared" si="14"/>
        <v/>
      </c>
      <c r="AE113" s="13" t="s">
        <v>251</v>
      </c>
      <c r="AF113" s="110" t="s">
        <v>98</v>
      </c>
      <c r="AG113" s="1"/>
      <c r="AH113" s="111" t="str">
        <f t="shared" si="13"/>
        <v/>
      </c>
      <c r="AI113" s="13" t="s">
        <v>252</v>
      </c>
      <c r="AJ113" s="113">
        <f t="shared" si="8"/>
        <v>0</v>
      </c>
      <c r="AK113" s="192" t="str">
        <f>ご契約内容!$C$2</f>
        <v>エースサイクル</v>
      </c>
    </row>
    <row r="114" spans="1:37" ht="15" customHeight="1">
      <c r="A114" s="101" t="s">
        <v>1153</v>
      </c>
      <c r="B114" s="102" t="s">
        <v>1154</v>
      </c>
      <c r="C114" s="103" t="s">
        <v>1155</v>
      </c>
      <c r="D114" s="104"/>
      <c r="E114" s="105" t="s">
        <v>1156</v>
      </c>
      <c r="F114" s="127"/>
      <c r="G114" s="127"/>
      <c r="H114" s="128"/>
      <c r="I114" s="107" t="s">
        <v>125</v>
      </c>
      <c r="J114" s="108">
        <v>76000</v>
      </c>
      <c r="K114" s="109"/>
      <c r="L114" s="110" t="s">
        <v>98</v>
      </c>
      <c r="M114" s="1"/>
      <c r="N114" s="111" t="str">
        <f t="shared" si="9"/>
        <v/>
      </c>
      <c r="O114" s="13" t="s">
        <v>247</v>
      </c>
      <c r="P114" s="110" t="s">
        <v>98</v>
      </c>
      <c r="Q114" s="1"/>
      <c r="R114" s="111" t="str">
        <f t="shared" si="10"/>
        <v/>
      </c>
      <c r="S114" s="13" t="s">
        <v>248</v>
      </c>
      <c r="T114" s="110" t="s">
        <v>98</v>
      </c>
      <c r="U114" s="1"/>
      <c r="V114" s="111" t="str">
        <f t="shared" si="11"/>
        <v/>
      </c>
      <c r="W114" s="13" t="s">
        <v>249</v>
      </c>
      <c r="X114" s="110" t="s">
        <v>98</v>
      </c>
      <c r="Y114" s="1"/>
      <c r="Z114" s="111" t="str">
        <f t="shared" si="12"/>
        <v/>
      </c>
      <c r="AA114" s="13" t="s">
        <v>250</v>
      </c>
      <c r="AB114" s="110" t="s">
        <v>98</v>
      </c>
      <c r="AC114" s="1"/>
      <c r="AD114" s="111" t="str">
        <f t="shared" si="14"/>
        <v/>
      </c>
      <c r="AE114" s="13" t="s">
        <v>251</v>
      </c>
      <c r="AF114" s="110" t="s">
        <v>98</v>
      </c>
      <c r="AG114" s="1"/>
      <c r="AH114" s="111" t="str">
        <f t="shared" si="13"/>
        <v/>
      </c>
      <c r="AI114" s="13" t="s">
        <v>252</v>
      </c>
      <c r="AJ114" s="113">
        <f t="shared" si="8"/>
        <v>0</v>
      </c>
      <c r="AK114" s="192" t="str">
        <f>ご契約内容!$C$2</f>
        <v>エースサイクル</v>
      </c>
    </row>
    <row r="115" spans="1:37" ht="15" customHeight="1">
      <c r="A115" s="101" t="s">
        <v>1157</v>
      </c>
      <c r="B115" s="102" t="s">
        <v>1154</v>
      </c>
      <c r="C115" s="103" t="s">
        <v>1155</v>
      </c>
      <c r="D115" s="104"/>
      <c r="E115" s="105" t="s">
        <v>1156</v>
      </c>
      <c r="F115" s="127"/>
      <c r="G115" s="127"/>
      <c r="H115" s="128"/>
      <c r="I115" s="107" t="s">
        <v>130</v>
      </c>
      <c r="J115" s="108">
        <v>76000</v>
      </c>
      <c r="K115" s="109"/>
      <c r="L115" s="110" t="s">
        <v>98</v>
      </c>
      <c r="M115" s="1"/>
      <c r="N115" s="111" t="str">
        <f t="shared" si="9"/>
        <v/>
      </c>
      <c r="O115" s="13" t="s">
        <v>247</v>
      </c>
      <c r="P115" s="110" t="s">
        <v>98</v>
      </c>
      <c r="Q115" s="1"/>
      <c r="R115" s="111" t="str">
        <f t="shared" si="10"/>
        <v/>
      </c>
      <c r="S115" s="13" t="s">
        <v>248</v>
      </c>
      <c r="T115" s="110" t="s">
        <v>98</v>
      </c>
      <c r="U115" s="1"/>
      <c r="V115" s="111" t="str">
        <f t="shared" si="11"/>
        <v/>
      </c>
      <c r="W115" s="13" t="s">
        <v>249</v>
      </c>
      <c r="X115" s="110" t="s">
        <v>98</v>
      </c>
      <c r="Y115" s="1"/>
      <c r="Z115" s="111" t="str">
        <f t="shared" si="12"/>
        <v/>
      </c>
      <c r="AA115" s="13" t="s">
        <v>250</v>
      </c>
      <c r="AB115" s="110" t="s">
        <v>98</v>
      </c>
      <c r="AC115" s="1"/>
      <c r="AD115" s="111" t="str">
        <f t="shared" si="14"/>
        <v/>
      </c>
      <c r="AE115" s="13" t="s">
        <v>251</v>
      </c>
      <c r="AF115" s="110" t="s">
        <v>98</v>
      </c>
      <c r="AG115" s="1"/>
      <c r="AH115" s="111" t="str">
        <f t="shared" si="13"/>
        <v/>
      </c>
      <c r="AI115" s="13" t="s">
        <v>252</v>
      </c>
      <c r="AJ115" s="113">
        <f t="shared" si="8"/>
        <v>0</v>
      </c>
      <c r="AK115" s="192" t="str">
        <f>ご契約内容!$C$2</f>
        <v>エースサイクル</v>
      </c>
    </row>
    <row r="116" spans="1:37" ht="15" customHeight="1">
      <c r="A116" s="101" t="s">
        <v>1158</v>
      </c>
      <c r="B116" s="102" t="s">
        <v>1154</v>
      </c>
      <c r="C116" s="103" t="s">
        <v>1155</v>
      </c>
      <c r="D116" s="104"/>
      <c r="E116" s="105" t="s">
        <v>1156</v>
      </c>
      <c r="F116" s="127"/>
      <c r="G116" s="127"/>
      <c r="H116" s="128"/>
      <c r="I116" s="107" t="s">
        <v>132</v>
      </c>
      <c r="J116" s="108">
        <v>76000</v>
      </c>
      <c r="K116" s="109"/>
      <c r="L116" s="110" t="s">
        <v>98</v>
      </c>
      <c r="M116" s="1"/>
      <c r="N116" s="111" t="str">
        <f t="shared" si="9"/>
        <v/>
      </c>
      <c r="O116" s="13" t="s">
        <v>247</v>
      </c>
      <c r="P116" s="110" t="s">
        <v>98</v>
      </c>
      <c r="Q116" s="1"/>
      <c r="R116" s="111" t="str">
        <f t="shared" si="10"/>
        <v/>
      </c>
      <c r="S116" s="13" t="s">
        <v>248</v>
      </c>
      <c r="T116" s="110" t="s">
        <v>98</v>
      </c>
      <c r="U116" s="1"/>
      <c r="V116" s="111" t="str">
        <f t="shared" si="11"/>
        <v/>
      </c>
      <c r="W116" s="13" t="s">
        <v>249</v>
      </c>
      <c r="X116" s="110" t="s">
        <v>98</v>
      </c>
      <c r="Y116" s="1"/>
      <c r="Z116" s="111" t="str">
        <f t="shared" si="12"/>
        <v/>
      </c>
      <c r="AA116" s="13" t="s">
        <v>250</v>
      </c>
      <c r="AB116" s="110" t="s">
        <v>98</v>
      </c>
      <c r="AC116" s="1"/>
      <c r="AD116" s="111" t="str">
        <f t="shared" si="14"/>
        <v/>
      </c>
      <c r="AE116" s="13" t="s">
        <v>251</v>
      </c>
      <c r="AF116" s="110" t="s">
        <v>98</v>
      </c>
      <c r="AG116" s="1"/>
      <c r="AH116" s="111" t="str">
        <f t="shared" si="13"/>
        <v/>
      </c>
      <c r="AI116" s="13" t="s">
        <v>252</v>
      </c>
      <c r="AJ116" s="113">
        <f t="shared" si="8"/>
        <v>0</v>
      </c>
      <c r="AK116" s="192" t="str">
        <f>ご契約内容!$C$2</f>
        <v>エースサイクル</v>
      </c>
    </row>
    <row r="117" spans="1:37" ht="15" customHeight="1">
      <c r="A117" s="101" t="s">
        <v>1159</v>
      </c>
      <c r="B117" s="102" t="s">
        <v>1154</v>
      </c>
      <c r="C117" s="103" t="s">
        <v>1155</v>
      </c>
      <c r="D117" s="104"/>
      <c r="E117" s="105" t="s">
        <v>1156</v>
      </c>
      <c r="F117" s="127"/>
      <c r="G117" s="127"/>
      <c r="H117" s="128"/>
      <c r="I117" s="107" t="s">
        <v>134</v>
      </c>
      <c r="J117" s="108">
        <v>76000</v>
      </c>
      <c r="K117" s="109"/>
      <c r="L117" s="110" t="s">
        <v>98</v>
      </c>
      <c r="M117" s="1"/>
      <c r="N117" s="111" t="str">
        <f t="shared" si="9"/>
        <v/>
      </c>
      <c r="O117" s="13" t="s">
        <v>247</v>
      </c>
      <c r="P117" s="110" t="s">
        <v>98</v>
      </c>
      <c r="Q117" s="1"/>
      <c r="R117" s="111" t="str">
        <f t="shared" si="10"/>
        <v/>
      </c>
      <c r="S117" s="13" t="s">
        <v>248</v>
      </c>
      <c r="T117" s="110" t="s">
        <v>98</v>
      </c>
      <c r="U117" s="1"/>
      <c r="V117" s="111" t="str">
        <f t="shared" si="11"/>
        <v/>
      </c>
      <c r="W117" s="13" t="s">
        <v>249</v>
      </c>
      <c r="X117" s="110" t="s">
        <v>77</v>
      </c>
      <c r="Y117" s="1"/>
      <c r="Z117" s="111" t="str">
        <f t="shared" si="12"/>
        <v/>
      </c>
      <c r="AA117" s="13" t="s">
        <v>250</v>
      </c>
      <c r="AB117" s="110" t="s">
        <v>77</v>
      </c>
      <c r="AC117" s="1"/>
      <c r="AD117" s="111" t="str">
        <f t="shared" si="14"/>
        <v/>
      </c>
      <c r="AE117" s="13" t="s">
        <v>251</v>
      </c>
      <c r="AF117" s="110" t="s">
        <v>77</v>
      </c>
      <c r="AG117" s="1"/>
      <c r="AH117" s="111" t="str">
        <f t="shared" si="13"/>
        <v/>
      </c>
      <c r="AI117" s="13" t="s">
        <v>252</v>
      </c>
      <c r="AJ117" s="113">
        <f t="shared" si="8"/>
        <v>0</v>
      </c>
      <c r="AK117" s="192" t="str">
        <f>ご契約内容!$C$2</f>
        <v>エースサイクル</v>
      </c>
    </row>
    <row r="118" spans="1:37" ht="15" customHeight="1">
      <c r="A118" s="101" t="s">
        <v>1160</v>
      </c>
      <c r="B118" s="102" t="s">
        <v>1154</v>
      </c>
      <c r="C118" s="103" t="s">
        <v>1155</v>
      </c>
      <c r="D118" s="104"/>
      <c r="E118" s="105" t="s">
        <v>1161</v>
      </c>
      <c r="F118" s="127"/>
      <c r="G118" s="127"/>
      <c r="H118" s="128"/>
      <c r="I118" s="107" t="s">
        <v>125</v>
      </c>
      <c r="J118" s="108">
        <v>76000</v>
      </c>
      <c r="K118" s="109"/>
      <c r="L118" s="110" t="s">
        <v>77</v>
      </c>
      <c r="M118" s="1"/>
      <c r="N118" s="111" t="str">
        <f t="shared" si="9"/>
        <v/>
      </c>
      <c r="O118" s="13" t="s">
        <v>247</v>
      </c>
      <c r="P118" s="110" t="s">
        <v>77</v>
      </c>
      <c r="Q118" s="1"/>
      <c r="R118" s="111" t="str">
        <f t="shared" si="10"/>
        <v/>
      </c>
      <c r="S118" s="13" t="s">
        <v>248</v>
      </c>
      <c r="T118" s="110" t="s">
        <v>77</v>
      </c>
      <c r="U118" s="1"/>
      <c r="V118" s="111" t="str">
        <f t="shared" si="11"/>
        <v/>
      </c>
      <c r="W118" s="13" t="s">
        <v>249</v>
      </c>
      <c r="X118" s="110" t="s">
        <v>148</v>
      </c>
      <c r="Y118" s="115"/>
      <c r="Z118" s="116" t="str">
        <f t="shared" si="12"/>
        <v/>
      </c>
      <c r="AA118" s="117" t="s">
        <v>250</v>
      </c>
      <c r="AB118" s="110" t="s">
        <v>77</v>
      </c>
      <c r="AC118" s="1"/>
      <c r="AD118" s="111" t="str">
        <f t="shared" si="14"/>
        <v/>
      </c>
      <c r="AE118" s="13" t="s">
        <v>251</v>
      </c>
      <c r="AF118" s="110" t="s">
        <v>77</v>
      </c>
      <c r="AG118" s="1"/>
      <c r="AH118" s="111" t="str">
        <f t="shared" si="13"/>
        <v/>
      </c>
      <c r="AI118" s="13" t="s">
        <v>252</v>
      </c>
      <c r="AJ118" s="113">
        <f t="shared" si="8"/>
        <v>0</v>
      </c>
      <c r="AK118" s="192" t="str">
        <f>ご契約内容!$C$2</f>
        <v>エースサイクル</v>
      </c>
    </row>
    <row r="119" spans="1:37" ht="15" customHeight="1">
      <c r="A119" s="101" t="s">
        <v>1162</v>
      </c>
      <c r="B119" s="102" t="s">
        <v>1154</v>
      </c>
      <c r="C119" s="103" t="s">
        <v>1155</v>
      </c>
      <c r="D119" s="104"/>
      <c r="E119" s="105" t="s">
        <v>1161</v>
      </c>
      <c r="F119" s="127"/>
      <c r="G119" s="127"/>
      <c r="H119" s="128"/>
      <c r="I119" s="107" t="s">
        <v>130</v>
      </c>
      <c r="J119" s="108">
        <v>76000</v>
      </c>
      <c r="K119" s="109"/>
      <c r="L119" s="110" t="s">
        <v>98</v>
      </c>
      <c r="M119" s="1"/>
      <c r="N119" s="111" t="str">
        <f t="shared" si="9"/>
        <v/>
      </c>
      <c r="O119" s="13" t="s">
        <v>247</v>
      </c>
      <c r="P119" s="110" t="s">
        <v>98</v>
      </c>
      <c r="Q119" s="1"/>
      <c r="R119" s="111" t="str">
        <f t="shared" si="10"/>
        <v/>
      </c>
      <c r="S119" s="13" t="s">
        <v>248</v>
      </c>
      <c r="T119" s="110" t="s">
        <v>98</v>
      </c>
      <c r="U119" s="1"/>
      <c r="V119" s="111" t="str">
        <f t="shared" si="11"/>
        <v/>
      </c>
      <c r="W119" s="13" t="s">
        <v>249</v>
      </c>
      <c r="X119" s="110" t="s">
        <v>98</v>
      </c>
      <c r="Y119" s="1"/>
      <c r="Z119" s="111" t="str">
        <f t="shared" si="12"/>
        <v/>
      </c>
      <c r="AA119" s="13" t="s">
        <v>250</v>
      </c>
      <c r="AB119" s="110" t="s">
        <v>98</v>
      </c>
      <c r="AC119" s="1"/>
      <c r="AD119" s="111" t="str">
        <f t="shared" si="14"/>
        <v/>
      </c>
      <c r="AE119" s="13" t="s">
        <v>251</v>
      </c>
      <c r="AF119" s="110" t="s">
        <v>98</v>
      </c>
      <c r="AG119" s="1"/>
      <c r="AH119" s="111" t="str">
        <f t="shared" si="13"/>
        <v/>
      </c>
      <c r="AI119" s="13" t="s">
        <v>252</v>
      </c>
      <c r="AJ119" s="113">
        <f t="shared" si="8"/>
        <v>0</v>
      </c>
      <c r="AK119" s="192" t="str">
        <f>ご契約内容!$C$2</f>
        <v>エースサイクル</v>
      </c>
    </row>
    <row r="120" spans="1:37" ht="15" customHeight="1">
      <c r="A120" s="101" t="s">
        <v>1163</v>
      </c>
      <c r="B120" s="102" t="s">
        <v>1154</v>
      </c>
      <c r="C120" s="103" t="s">
        <v>1155</v>
      </c>
      <c r="D120" s="104"/>
      <c r="E120" s="105" t="s">
        <v>1161</v>
      </c>
      <c r="F120" s="127"/>
      <c r="G120" s="127"/>
      <c r="H120" s="128"/>
      <c r="I120" s="107" t="s">
        <v>132</v>
      </c>
      <c r="J120" s="108">
        <v>76000</v>
      </c>
      <c r="K120" s="109"/>
      <c r="L120" s="110" t="s">
        <v>98</v>
      </c>
      <c r="M120" s="1"/>
      <c r="N120" s="111" t="str">
        <f t="shared" si="9"/>
        <v/>
      </c>
      <c r="O120" s="13" t="s">
        <v>247</v>
      </c>
      <c r="P120" s="110" t="s">
        <v>98</v>
      </c>
      <c r="Q120" s="1"/>
      <c r="R120" s="111" t="str">
        <f t="shared" si="10"/>
        <v/>
      </c>
      <c r="S120" s="13" t="s">
        <v>248</v>
      </c>
      <c r="T120" s="110" t="s">
        <v>98</v>
      </c>
      <c r="U120" s="1"/>
      <c r="V120" s="111" t="str">
        <f t="shared" si="11"/>
        <v/>
      </c>
      <c r="W120" s="13" t="s">
        <v>249</v>
      </c>
      <c r="X120" s="110" t="s">
        <v>98</v>
      </c>
      <c r="Y120" s="1"/>
      <c r="Z120" s="111" t="str">
        <f t="shared" si="12"/>
        <v/>
      </c>
      <c r="AA120" s="13" t="s">
        <v>250</v>
      </c>
      <c r="AB120" s="110" t="s">
        <v>98</v>
      </c>
      <c r="AC120" s="1"/>
      <c r="AD120" s="111" t="str">
        <f t="shared" si="14"/>
        <v/>
      </c>
      <c r="AE120" s="13" t="s">
        <v>251</v>
      </c>
      <c r="AF120" s="110" t="s">
        <v>98</v>
      </c>
      <c r="AG120" s="1"/>
      <c r="AH120" s="111" t="str">
        <f t="shared" si="13"/>
        <v/>
      </c>
      <c r="AI120" s="13" t="s">
        <v>252</v>
      </c>
      <c r="AJ120" s="113">
        <f t="shared" si="8"/>
        <v>0</v>
      </c>
      <c r="AK120" s="192" t="str">
        <f>ご契約内容!$C$2</f>
        <v>エースサイクル</v>
      </c>
    </row>
    <row r="121" spans="1:37" ht="15" customHeight="1">
      <c r="A121" s="101" t="s">
        <v>1164</v>
      </c>
      <c r="B121" s="102" t="s">
        <v>1154</v>
      </c>
      <c r="C121" s="103" t="s">
        <v>1155</v>
      </c>
      <c r="D121" s="104"/>
      <c r="E121" s="105" t="s">
        <v>1161</v>
      </c>
      <c r="F121" s="127"/>
      <c r="G121" s="127"/>
      <c r="H121" s="128"/>
      <c r="I121" s="107" t="s">
        <v>134</v>
      </c>
      <c r="J121" s="108">
        <v>76000</v>
      </c>
      <c r="K121" s="109"/>
      <c r="L121" s="110" t="s">
        <v>77</v>
      </c>
      <c r="M121" s="1"/>
      <c r="N121" s="111" t="str">
        <f t="shared" si="9"/>
        <v/>
      </c>
      <c r="O121" s="13" t="s">
        <v>247</v>
      </c>
      <c r="P121" s="110" t="s">
        <v>77</v>
      </c>
      <c r="Q121" s="1"/>
      <c r="R121" s="111" t="str">
        <f t="shared" si="10"/>
        <v/>
      </c>
      <c r="S121" s="13" t="s">
        <v>248</v>
      </c>
      <c r="T121" s="110" t="s">
        <v>77</v>
      </c>
      <c r="U121" s="1"/>
      <c r="V121" s="111" t="str">
        <f t="shared" si="11"/>
        <v/>
      </c>
      <c r="W121" s="13" t="s">
        <v>249</v>
      </c>
      <c r="X121" s="110" t="s">
        <v>77</v>
      </c>
      <c r="Y121" s="1"/>
      <c r="Z121" s="111" t="str">
        <f t="shared" si="12"/>
        <v/>
      </c>
      <c r="AA121" s="13" t="s">
        <v>250</v>
      </c>
      <c r="AB121" s="110" t="s">
        <v>77</v>
      </c>
      <c r="AC121" s="1"/>
      <c r="AD121" s="111" t="str">
        <f t="shared" si="14"/>
        <v/>
      </c>
      <c r="AE121" s="13" t="s">
        <v>251</v>
      </c>
      <c r="AF121" s="110" t="s">
        <v>77</v>
      </c>
      <c r="AG121" s="1"/>
      <c r="AH121" s="111" t="str">
        <f t="shared" si="13"/>
        <v/>
      </c>
      <c r="AI121" s="13" t="s">
        <v>252</v>
      </c>
      <c r="AJ121" s="113">
        <f t="shared" si="8"/>
        <v>0</v>
      </c>
      <c r="AK121" s="192" t="str">
        <f>ご契約内容!$C$2</f>
        <v>エースサイクル</v>
      </c>
    </row>
    <row r="122" spans="1:37" ht="15" customHeight="1">
      <c r="A122" s="101" t="s">
        <v>1165</v>
      </c>
      <c r="B122" s="102" t="s">
        <v>1154</v>
      </c>
      <c r="C122" s="103" t="s">
        <v>1166</v>
      </c>
      <c r="D122" s="104"/>
      <c r="E122" s="105" t="s">
        <v>1167</v>
      </c>
      <c r="F122" s="127"/>
      <c r="G122" s="127"/>
      <c r="H122" s="128"/>
      <c r="I122" s="107" t="s">
        <v>125</v>
      </c>
      <c r="J122" s="108">
        <v>59000</v>
      </c>
      <c r="K122" s="109"/>
      <c r="L122" s="110" t="s">
        <v>77</v>
      </c>
      <c r="M122" s="1"/>
      <c r="N122" s="111" t="str">
        <f t="shared" si="9"/>
        <v/>
      </c>
      <c r="O122" s="13" t="s">
        <v>247</v>
      </c>
      <c r="P122" s="110" t="s">
        <v>77</v>
      </c>
      <c r="Q122" s="1"/>
      <c r="R122" s="111" t="str">
        <f t="shared" si="10"/>
        <v/>
      </c>
      <c r="S122" s="13" t="s">
        <v>248</v>
      </c>
      <c r="T122" s="110" t="s">
        <v>77</v>
      </c>
      <c r="U122" s="1"/>
      <c r="V122" s="111" t="str">
        <f t="shared" si="11"/>
        <v/>
      </c>
      <c r="W122" s="13" t="s">
        <v>249</v>
      </c>
      <c r="X122" s="110" t="s">
        <v>77</v>
      </c>
      <c r="Y122" s="1"/>
      <c r="Z122" s="111" t="str">
        <f t="shared" si="12"/>
        <v/>
      </c>
      <c r="AA122" s="13" t="s">
        <v>250</v>
      </c>
      <c r="AB122" s="110" t="s">
        <v>77</v>
      </c>
      <c r="AC122" s="1"/>
      <c r="AD122" s="111" t="str">
        <f t="shared" si="14"/>
        <v/>
      </c>
      <c r="AE122" s="13" t="s">
        <v>251</v>
      </c>
      <c r="AF122" s="110" t="s">
        <v>77</v>
      </c>
      <c r="AG122" s="1"/>
      <c r="AH122" s="111" t="str">
        <f t="shared" si="13"/>
        <v/>
      </c>
      <c r="AI122" s="13" t="s">
        <v>252</v>
      </c>
      <c r="AJ122" s="113">
        <f t="shared" si="8"/>
        <v>0</v>
      </c>
      <c r="AK122" s="192" t="str">
        <f>ご契約内容!$C$2</f>
        <v>エースサイクル</v>
      </c>
    </row>
    <row r="123" spans="1:37" ht="15" customHeight="1">
      <c r="A123" s="101" t="s">
        <v>1168</v>
      </c>
      <c r="B123" s="102" t="s">
        <v>1154</v>
      </c>
      <c r="C123" s="103" t="s">
        <v>1166</v>
      </c>
      <c r="D123" s="104"/>
      <c r="E123" s="105" t="s">
        <v>1167</v>
      </c>
      <c r="F123" s="127"/>
      <c r="G123" s="127"/>
      <c r="H123" s="128"/>
      <c r="I123" s="107" t="s">
        <v>130</v>
      </c>
      <c r="J123" s="108">
        <v>59000</v>
      </c>
      <c r="K123" s="109"/>
      <c r="L123" s="110" t="s">
        <v>98</v>
      </c>
      <c r="M123" s="1"/>
      <c r="N123" s="111" t="str">
        <f t="shared" si="9"/>
        <v/>
      </c>
      <c r="O123" s="13" t="s">
        <v>247</v>
      </c>
      <c r="P123" s="110" t="s">
        <v>98</v>
      </c>
      <c r="Q123" s="1"/>
      <c r="R123" s="111" t="str">
        <f t="shared" si="10"/>
        <v/>
      </c>
      <c r="S123" s="13" t="s">
        <v>248</v>
      </c>
      <c r="T123" s="110" t="s">
        <v>98</v>
      </c>
      <c r="U123" s="1"/>
      <c r="V123" s="111" t="str">
        <f t="shared" si="11"/>
        <v/>
      </c>
      <c r="W123" s="13" t="s">
        <v>249</v>
      </c>
      <c r="X123" s="110" t="s">
        <v>98</v>
      </c>
      <c r="Y123" s="1"/>
      <c r="Z123" s="111" t="str">
        <f t="shared" si="12"/>
        <v/>
      </c>
      <c r="AA123" s="13" t="s">
        <v>250</v>
      </c>
      <c r="AB123" s="110" t="s">
        <v>98</v>
      </c>
      <c r="AC123" s="1"/>
      <c r="AD123" s="111" t="str">
        <f t="shared" si="14"/>
        <v/>
      </c>
      <c r="AE123" s="13" t="s">
        <v>251</v>
      </c>
      <c r="AF123" s="110" t="s">
        <v>98</v>
      </c>
      <c r="AG123" s="1"/>
      <c r="AH123" s="111" t="str">
        <f t="shared" si="13"/>
        <v/>
      </c>
      <c r="AI123" s="13" t="s">
        <v>252</v>
      </c>
      <c r="AJ123" s="113">
        <f t="shared" si="8"/>
        <v>0</v>
      </c>
      <c r="AK123" s="192" t="str">
        <f>ご契約内容!$C$2</f>
        <v>エースサイクル</v>
      </c>
    </row>
    <row r="124" spans="1:37" ht="15" customHeight="1">
      <c r="A124" s="101" t="s">
        <v>1169</v>
      </c>
      <c r="B124" s="102" t="s">
        <v>1154</v>
      </c>
      <c r="C124" s="103" t="s">
        <v>1166</v>
      </c>
      <c r="D124" s="104"/>
      <c r="E124" s="105" t="s">
        <v>1167</v>
      </c>
      <c r="F124" s="129"/>
      <c r="G124" s="129"/>
      <c r="H124" s="130"/>
      <c r="I124" s="107" t="s">
        <v>132</v>
      </c>
      <c r="J124" s="108">
        <v>59000</v>
      </c>
      <c r="K124" s="109"/>
      <c r="L124" s="110" t="s">
        <v>98</v>
      </c>
      <c r="M124" s="1"/>
      <c r="N124" s="111" t="str">
        <f t="shared" si="9"/>
        <v/>
      </c>
      <c r="O124" s="13" t="s">
        <v>247</v>
      </c>
      <c r="P124" s="110" t="s">
        <v>98</v>
      </c>
      <c r="Q124" s="1"/>
      <c r="R124" s="111" t="str">
        <f t="shared" si="10"/>
        <v/>
      </c>
      <c r="S124" s="13" t="s">
        <v>248</v>
      </c>
      <c r="T124" s="110" t="s">
        <v>98</v>
      </c>
      <c r="U124" s="1"/>
      <c r="V124" s="111" t="str">
        <f t="shared" si="11"/>
        <v/>
      </c>
      <c r="W124" s="13" t="s">
        <v>249</v>
      </c>
      <c r="X124" s="110" t="s">
        <v>98</v>
      </c>
      <c r="Y124" s="1"/>
      <c r="Z124" s="111" t="str">
        <f t="shared" si="12"/>
        <v/>
      </c>
      <c r="AA124" s="13" t="s">
        <v>250</v>
      </c>
      <c r="AB124" s="110" t="s">
        <v>98</v>
      </c>
      <c r="AC124" s="1"/>
      <c r="AD124" s="111" t="str">
        <f t="shared" si="14"/>
        <v/>
      </c>
      <c r="AE124" s="13" t="s">
        <v>251</v>
      </c>
      <c r="AF124" s="110" t="s">
        <v>98</v>
      </c>
      <c r="AG124" s="1"/>
      <c r="AH124" s="111" t="str">
        <f t="shared" si="13"/>
        <v/>
      </c>
      <c r="AI124" s="13" t="s">
        <v>252</v>
      </c>
      <c r="AJ124" s="113">
        <f t="shared" si="8"/>
        <v>0</v>
      </c>
      <c r="AK124" s="192" t="str">
        <f>ご契約内容!$C$2</f>
        <v>エースサイクル</v>
      </c>
    </row>
    <row r="125" spans="1:37" ht="15" customHeight="1">
      <c r="A125" s="101" t="s">
        <v>1170</v>
      </c>
      <c r="B125" s="102" t="s">
        <v>1154</v>
      </c>
      <c r="C125" s="103" t="s">
        <v>1166</v>
      </c>
      <c r="D125" s="104"/>
      <c r="E125" s="105" t="s">
        <v>1167</v>
      </c>
      <c r="F125" s="129"/>
      <c r="G125" s="129"/>
      <c r="H125" s="130"/>
      <c r="I125" s="107" t="s">
        <v>134</v>
      </c>
      <c r="J125" s="108">
        <v>59000</v>
      </c>
      <c r="K125" s="109"/>
      <c r="L125" s="110" t="s">
        <v>98</v>
      </c>
      <c r="M125" s="1"/>
      <c r="N125" s="111" t="str">
        <f t="shared" si="9"/>
        <v/>
      </c>
      <c r="O125" s="13" t="s">
        <v>247</v>
      </c>
      <c r="P125" s="110" t="s">
        <v>98</v>
      </c>
      <c r="Q125" s="1"/>
      <c r="R125" s="111" t="str">
        <f t="shared" si="10"/>
        <v/>
      </c>
      <c r="S125" s="13" t="s">
        <v>248</v>
      </c>
      <c r="T125" s="110" t="s">
        <v>98</v>
      </c>
      <c r="U125" s="1"/>
      <c r="V125" s="111" t="str">
        <f t="shared" si="11"/>
        <v/>
      </c>
      <c r="W125" s="13" t="s">
        <v>249</v>
      </c>
      <c r="X125" s="110" t="s">
        <v>77</v>
      </c>
      <c r="Y125" s="1"/>
      <c r="Z125" s="111" t="str">
        <f t="shared" si="12"/>
        <v/>
      </c>
      <c r="AA125" s="13" t="s">
        <v>250</v>
      </c>
      <c r="AB125" s="110" t="s">
        <v>77</v>
      </c>
      <c r="AC125" s="1"/>
      <c r="AD125" s="111" t="str">
        <f t="shared" si="14"/>
        <v/>
      </c>
      <c r="AE125" s="13" t="s">
        <v>251</v>
      </c>
      <c r="AF125" s="110" t="s">
        <v>77</v>
      </c>
      <c r="AG125" s="1"/>
      <c r="AH125" s="111" t="str">
        <f t="shared" si="13"/>
        <v/>
      </c>
      <c r="AI125" s="13" t="s">
        <v>252</v>
      </c>
      <c r="AJ125" s="113">
        <f t="shared" si="8"/>
        <v>0</v>
      </c>
      <c r="AK125" s="192" t="str">
        <f>ご契約内容!$C$2</f>
        <v>エースサイクル</v>
      </c>
    </row>
    <row r="126" spans="1:37" ht="15" customHeight="1">
      <c r="A126" s="101" t="s">
        <v>1171</v>
      </c>
      <c r="B126" s="102" t="s">
        <v>1154</v>
      </c>
      <c r="C126" s="103" t="s">
        <v>1166</v>
      </c>
      <c r="D126" s="104"/>
      <c r="E126" s="105" t="s">
        <v>1172</v>
      </c>
      <c r="F126" s="129"/>
      <c r="G126" s="129"/>
      <c r="H126" s="130"/>
      <c r="I126" s="107" t="s">
        <v>125</v>
      </c>
      <c r="J126" s="108">
        <v>59000</v>
      </c>
      <c r="K126" s="109"/>
      <c r="L126" s="110" t="s">
        <v>77</v>
      </c>
      <c r="M126" s="1"/>
      <c r="N126" s="111" t="str">
        <f t="shared" si="9"/>
        <v/>
      </c>
      <c r="O126" s="13" t="s">
        <v>247</v>
      </c>
      <c r="P126" s="110" t="s">
        <v>77</v>
      </c>
      <c r="Q126" s="1"/>
      <c r="R126" s="111" t="str">
        <f t="shared" si="10"/>
        <v/>
      </c>
      <c r="S126" s="13" t="s">
        <v>248</v>
      </c>
      <c r="T126" s="110" t="s">
        <v>77</v>
      </c>
      <c r="U126" s="1"/>
      <c r="V126" s="111" t="str">
        <f t="shared" si="11"/>
        <v/>
      </c>
      <c r="W126" s="13" t="s">
        <v>249</v>
      </c>
      <c r="X126" s="110" t="s">
        <v>77</v>
      </c>
      <c r="Y126" s="1"/>
      <c r="Z126" s="111" t="str">
        <f t="shared" si="12"/>
        <v/>
      </c>
      <c r="AA126" s="13" t="s">
        <v>250</v>
      </c>
      <c r="AB126" s="110" t="s">
        <v>77</v>
      </c>
      <c r="AC126" s="1"/>
      <c r="AD126" s="111" t="str">
        <f t="shared" si="14"/>
        <v/>
      </c>
      <c r="AE126" s="13" t="s">
        <v>251</v>
      </c>
      <c r="AF126" s="110" t="s">
        <v>77</v>
      </c>
      <c r="AG126" s="1"/>
      <c r="AH126" s="111" t="str">
        <f t="shared" si="13"/>
        <v/>
      </c>
      <c r="AI126" s="13" t="s">
        <v>252</v>
      </c>
      <c r="AJ126" s="113">
        <f t="shared" si="8"/>
        <v>0</v>
      </c>
      <c r="AK126" s="192" t="str">
        <f>ご契約内容!$C$2</f>
        <v>エースサイクル</v>
      </c>
    </row>
    <row r="127" spans="1:37" ht="15" customHeight="1">
      <c r="A127" s="101" t="s">
        <v>1173</v>
      </c>
      <c r="B127" s="102" t="s">
        <v>1154</v>
      </c>
      <c r="C127" s="103" t="s">
        <v>1166</v>
      </c>
      <c r="D127" s="104"/>
      <c r="E127" s="105" t="s">
        <v>1172</v>
      </c>
      <c r="F127" s="129"/>
      <c r="G127" s="129"/>
      <c r="H127" s="130"/>
      <c r="I127" s="107" t="s">
        <v>130</v>
      </c>
      <c r="J127" s="108">
        <v>59000</v>
      </c>
      <c r="K127" s="109"/>
      <c r="L127" s="110" t="s">
        <v>98</v>
      </c>
      <c r="M127" s="1"/>
      <c r="N127" s="111" t="str">
        <f t="shared" si="9"/>
        <v/>
      </c>
      <c r="O127" s="13" t="s">
        <v>247</v>
      </c>
      <c r="P127" s="110" t="s">
        <v>98</v>
      </c>
      <c r="Q127" s="1"/>
      <c r="R127" s="111" t="str">
        <f t="shared" si="10"/>
        <v/>
      </c>
      <c r="S127" s="13" t="s">
        <v>248</v>
      </c>
      <c r="T127" s="110" t="s">
        <v>98</v>
      </c>
      <c r="U127" s="1"/>
      <c r="V127" s="111" t="str">
        <f t="shared" si="11"/>
        <v/>
      </c>
      <c r="W127" s="13" t="s">
        <v>249</v>
      </c>
      <c r="X127" s="110" t="s">
        <v>98</v>
      </c>
      <c r="Y127" s="1"/>
      <c r="Z127" s="111" t="str">
        <f t="shared" si="12"/>
        <v/>
      </c>
      <c r="AA127" s="13" t="s">
        <v>250</v>
      </c>
      <c r="AB127" s="110" t="s">
        <v>98</v>
      </c>
      <c r="AC127" s="1"/>
      <c r="AD127" s="111" t="str">
        <f t="shared" si="14"/>
        <v/>
      </c>
      <c r="AE127" s="13" t="s">
        <v>251</v>
      </c>
      <c r="AF127" s="110" t="s">
        <v>98</v>
      </c>
      <c r="AG127" s="1">
        <v>1</v>
      </c>
      <c r="AH127" s="111">
        <f t="shared" si="13"/>
        <v>43070</v>
      </c>
      <c r="AI127" s="13" t="s">
        <v>252</v>
      </c>
      <c r="AJ127" s="113">
        <f t="shared" si="8"/>
        <v>1</v>
      </c>
      <c r="AK127" s="192" t="str">
        <f>ご契約内容!$C$2</f>
        <v>エースサイクル</v>
      </c>
    </row>
    <row r="128" spans="1:37" ht="15" customHeight="1">
      <c r="A128" s="101" t="s">
        <v>1174</v>
      </c>
      <c r="B128" s="102" t="s">
        <v>1154</v>
      </c>
      <c r="C128" s="103" t="s">
        <v>1166</v>
      </c>
      <c r="D128" s="104"/>
      <c r="E128" s="105" t="s">
        <v>1172</v>
      </c>
      <c r="F128" s="127"/>
      <c r="G128" s="127"/>
      <c r="H128" s="128"/>
      <c r="I128" s="107" t="s">
        <v>132</v>
      </c>
      <c r="J128" s="108">
        <v>59000</v>
      </c>
      <c r="K128" s="109"/>
      <c r="L128" s="110" t="s">
        <v>98</v>
      </c>
      <c r="M128" s="1"/>
      <c r="N128" s="111" t="str">
        <f t="shared" si="9"/>
        <v/>
      </c>
      <c r="O128" s="13" t="s">
        <v>247</v>
      </c>
      <c r="P128" s="110" t="s">
        <v>98</v>
      </c>
      <c r="Q128" s="1"/>
      <c r="R128" s="111" t="str">
        <f t="shared" si="10"/>
        <v/>
      </c>
      <c r="S128" s="13" t="s">
        <v>248</v>
      </c>
      <c r="T128" s="110" t="s">
        <v>98</v>
      </c>
      <c r="U128" s="1"/>
      <c r="V128" s="111" t="str">
        <f t="shared" si="11"/>
        <v/>
      </c>
      <c r="W128" s="13" t="s">
        <v>249</v>
      </c>
      <c r="X128" s="110" t="s">
        <v>98</v>
      </c>
      <c r="Y128" s="1">
        <v>1</v>
      </c>
      <c r="Z128" s="111">
        <f t="shared" si="12"/>
        <v>43070</v>
      </c>
      <c r="AA128" s="13" t="s">
        <v>250</v>
      </c>
      <c r="AB128" s="110" t="s">
        <v>98</v>
      </c>
      <c r="AC128" s="1"/>
      <c r="AD128" s="111" t="str">
        <f t="shared" si="14"/>
        <v/>
      </c>
      <c r="AE128" s="13" t="s">
        <v>251</v>
      </c>
      <c r="AF128" s="110" t="s">
        <v>98</v>
      </c>
      <c r="AG128" s="1"/>
      <c r="AH128" s="111" t="str">
        <f t="shared" si="13"/>
        <v/>
      </c>
      <c r="AI128" s="13" t="s">
        <v>252</v>
      </c>
      <c r="AJ128" s="113">
        <f t="shared" si="8"/>
        <v>1</v>
      </c>
      <c r="AK128" s="192" t="str">
        <f>ご契約内容!$C$2</f>
        <v>エースサイクル</v>
      </c>
    </row>
    <row r="129" spans="1:37" ht="15" customHeight="1">
      <c r="A129" s="101" t="s">
        <v>1175</v>
      </c>
      <c r="B129" s="102" t="s">
        <v>1154</v>
      </c>
      <c r="C129" s="103" t="s">
        <v>1166</v>
      </c>
      <c r="D129" s="104"/>
      <c r="E129" s="105" t="s">
        <v>1172</v>
      </c>
      <c r="F129" s="127"/>
      <c r="G129" s="127"/>
      <c r="H129" s="128"/>
      <c r="I129" s="107" t="s">
        <v>134</v>
      </c>
      <c r="J129" s="108">
        <v>59000</v>
      </c>
      <c r="K129" s="109"/>
      <c r="L129" s="110" t="s">
        <v>77</v>
      </c>
      <c r="M129" s="1"/>
      <c r="N129" s="111" t="str">
        <f t="shared" si="9"/>
        <v/>
      </c>
      <c r="O129" s="13" t="s">
        <v>247</v>
      </c>
      <c r="P129" s="110" t="s">
        <v>77</v>
      </c>
      <c r="Q129" s="1"/>
      <c r="R129" s="111" t="str">
        <f t="shared" si="10"/>
        <v/>
      </c>
      <c r="S129" s="13" t="s">
        <v>248</v>
      </c>
      <c r="T129" s="110" t="s">
        <v>77</v>
      </c>
      <c r="U129" s="1"/>
      <c r="V129" s="111" t="str">
        <f t="shared" si="11"/>
        <v/>
      </c>
      <c r="W129" s="13" t="s">
        <v>249</v>
      </c>
      <c r="X129" s="110" t="s">
        <v>77</v>
      </c>
      <c r="Y129" s="1"/>
      <c r="Z129" s="111" t="str">
        <f t="shared" si="12"/>
        <v/>
      </c>
      <c r="AA129" s="13" t="s">
        <v>250</v>
      </c>
      <c r="AB129" s="110" t="s">
        <v>77</v>
      </c>
      <c r="AC129" s="1"/>
      <c r="AD129" s="111" t="str">
        <f t="shared" si="14"/>
        <v/>
      </c>
      <c r="AE129" s="13" t="s">
        <v>251</v>
      </c>
      <c r="AF129" s="110" t="s">
        <v>77</v>
      </c>
      <c r="AG129" s="1"/>
      <c r="AH129" s="111" t="str">
        <f t="shared" si="13"/>
        <v/>
      </c>
      <c r="AI129" s="13" t="s">
        <v>252</v>
      </c>
      <c r="AJ129" s="113">
        <f t="shared" si="8"/>
        <v>0</v>
      </c>
      <c r="AK129" s="192" t="str">
        <f>ご契約内容!$C$2</f>
        <v>エースサイクル</v>
      </c>
    </row>
    <row r="130" spans="1:37" ht="15" customHeight="1">
      <c r="A130" s="101" t="s">
        <v>1176</v>
      </c>
      <c r="B130" s="102" t="s">
        <v>1177</v>
      </c>
      <c r="C130" s="103" t="s">
        <v>1178</v>
      </c>
      <c r="D130" s="104"/>
      <c r="E130" s="105" t="s">
        <v>1179</v>
      </c>
      <c r="F130" s="127"/>
      <c r="G130" s="127"/>
      <c r="H130" s="128"/>
      <c r="I130" s="107" t="s">
        <v>125</v>
      </c>
      <c r="J130" s="108">
        <v>130000</v>
      </c>
      <c r="K130" s="109"/>
      <c r="L130" s="110" t="s">
        <v>77</v>
      </c>
      <c r="M130" s="1"/>
      <c r="N130" s="111" t="str">
        <f t="shared" si="9"/>
        <v/>
      </c>
      <c r="O130" s="13" t="s">
        <v>247</v>
      </c>
      <c r="P130" s="110" t="s">
        <v>77</v>
      </c>
      <c r="Q130" s="1"/>
      <c r="R130" s="111" t="str">
        <f t="shared" si="10"/>
        <v/>
      </c>
      <c r="S130" s="13" t="s">
        <v>248</v>
      </c>
      <c r="T130" s="110" t="s">
        <v>77</v>
      </c>
      <c r="U130" s="1"/>
      <c r="V130" s="111" t="str">
        <f t="shared" si="11"/>
        <v/>
      </c>
      <c r="W130" s="13" t="s">
        <v>249</v>
      </c>
      <c r="X130" s="110" t="s">
        <v>77</v>
      </c>
      <c r="Y130" s="1"/>
      <c r="Z130" s="111" t="str">
        <f t="shared" si="12"/>
        <v/>
      </c>
      <c r="AA130" s="13" t="s">
        <v>250</v>
      </c>
      <c r="AB130" s="110" t="s">
        <v>77</v>
      </c>
      <c r="AC130" s="1"/>
      <c r="AD130" s="111" t="str">
        <f t="shared" si="14"/>
        <v/>
      </c>
      <c r="AE130" s="13" t="s">
        <v>251</v>
      </c>
      <c r="AF130" s="110" t="s">
        <v>77</v>
      </c>
      <c r="AG130" s="1"/>
      <c r="AH130" s="111" t="str">
        <f t="shared" si="13"/>
        <v/>
      </c>
      <c r="AI130" s="13" t="s">
        <v>252</v>
      </c>
      <c r="AJ130" s="113">
        <f t="shared" si="8"/>
        <v>0</v>
      </c>
      <c r="AK130" s="192" t="str">
        <f>ご契約内容!$C$2</f>
        <v>エースサイクル</v>
      </c>
    </row>
    <row r="131" spans="1:37" ht="15" customHeight="1">
      <c r="A131" s="101" t="s">
        <v>1180</v>
      </c>
      <c r="B131" s="102" t="s">
        <v>1177</v>
      </c>
      <c r="C131" s="103" t="s">
        <v>1178</v>
      </c>
      <c r="D131" s="104"/>
      <c r="E131" s="105" t="s">
        <v>1179</v>
      </c>
      <c r="F131" s="127"/>
      <c r="G131" s="127"/>
      <c r="H131" s="128"/>
      <c r="I131" s="107" t="s">
        <v>130</v>
      </c>
      <c r="J131" s="108">
        <v>130000</v>
      </c>
      <c r="K131" s="109"/>
      <c r="L131" s="110" t="s">
        <v>98</v>
      </c>
      <c r="M131" s="1"/>
      <c r="N131" s="111" t="str">
        <f t="shared" si="9"/>
        <v/>
      </c>
      <c r="O131" s="13" t="s">
        <v>247</v>
      </c>
      <c r="P131" s="110" t="s">
        <v>98</v>
      </c>
      <c r="Q131" s="1"/>
      <c r="R131" s="111" t="str">
        <f t="shared" si="10"/>
        <v/>
      </c>
      <c r="S131" s="13" t="s">
        <v>248</v>
      </c>
      <c r="T131" s="110" t="s">
        <v>98</v>
      </c>
      <c r="U131" s="1"/>
      <c r="V131" s="111" t="str">
        <f t="shared" si="11"/>
        <v/>
      </c>
      <c r="W131" s="13" t="s">
        <v>249</v>
      </c>
      <c r="X131" s="110" t="s">
        <v>98</v>
      </c>
      <c r="Y131" s="1"/>
      <c r="Z131" s="111" t="str">
        <f t="shared" si="12"/>
        <v/>
      </c>
      <c r="AA131" s="13" t="s">
        <v>250</v>
      </c>
      <c r="AB131" s="110" t="s">
        <v>98</v>
      </c>
      <c r="AC131" s="1"/>
      <c r="AD131" s="111" t="str">
        <f t="shared" si="14"/>
        <v/>
      </c>
      <c r="AE131" s="13" t="s">
        <v>251</v>
      </c>
      <c r="AF131" s="110" t="s">
        <v>98</v>
      </c>
      <c r="AG131" s="1"/>
      <c r="AH131" s="111" t="str">
        <f t="shared" si="13"/>
        <v/>
      </c>
      <c r="AI131" s="13" t="s">
        <v>252</v>
      </c>
      <c r="AJ131" s="113">
        <f t="shared" si="8"/>
        <v>0</v>
      </c>
      <c r="AK131" s="192" t="str">
        <f>ご契約内容!$C$2</f>
        <v>エースサイクル</v>
      </c>
    </row>
    <row r="132" spans="1:37" ht="15" customHeight="1">
      <c r="A132" s="101" t="s">
        <v>1181</v>
      </c>
      <c r="B132" s="102" t="s">
        <v>1177</v>
      </c>
      <c r="C132" s="103" t="s">
        <v>1178</v>
      </c>
      <c r="D132" s="104"/>
      <c r="E132" s="105" t="s">
        <v>1179</v>
      </c>
      <c r="F132" s="127"/>
      <c r="G132" s="127"/>
      <c r="H132" s="128"/>
      <c r="I132" s="107" t="s">
        <v>132</v>
      </c>
      <c r="J132" s="108">
        <v>130000</v>
      </c>
      <c r="K132" s="109"/>
      <c r="L132" s="110" t="s">
        <v>98</v>
      </c>
      <c r="M132" s="1"/>
      <c r="N132" s="111" t="str">
        <f t="shared" si="9"/>
        <v/>
      </c>
      <c r="O132" s="13" t="s">
        <v>247</v>
      </c>
      <c r="P132" s="110" t="s">
        <v>98</v>
      </c>
      <c r="Q132" s="1"/>
      <c r="R132" s="111" t="str">
        <f t="shared" si="10"/>
        <v/>
      </c>
      <c r="S132" s="13" t="s">
        <v>248</v>
      </c>
      <c r="T132" s="110" t="s">
        <v>98</v>
      </c>
      <c r="U132" s="1"/>
      <c r="V132" s="111" t="str">
        <f t="shared" si="11"/>
        <v/>
      </c>
      <c r="W132" s="13" t="s">
        <v>249</v>
      </c>
      <c r="X132" s="110" t="s">
        <v>98</v>
      </c>
      <c r="Y132" s="1"/>
      <c r="Z132" s="111" t="str">
        <f t="shared" si="12"/>
        <v/>
      </c>
      <c r="AA132" s="13" t="s">
        <v>250</v>
      </c>
      <c r="AB132" s="110" t="s">
        <v>98</v>
      </c>
      <c r="AC132" s="1"/>
      <c r="AD132" s="111" t="str">
        <f t="shared" si="14"/>
        <v/>
      </c>
      <c r="AE132" s="13" t="s">
        <v>251</v>
      </c>
      <c r="AF132" s="110" t="s">
        <v>98</v>
      </c>
      <c r="AG132" s="1"/>
      <c r="AH132" s="111" t="str">
        <f t="shared" si="13"/>
        <v/>
      </c>
      <c r="AI132" s="13" t="s">
        <v>252</v>
      </c>
      <c r="AJ132" s="113">
        <f t="shared" si="8"/>
        <v>0</v>
      </c>
      <c r="AK132" s="192" t="str">
        <f>ご契約内容!$C$2</f>
        <v>エースサイクル</v>
      </c>
    </row>
    <row r="133" spans="1:37" ht="15" customHeight="1">
      <c r="A133" s="101" t="s">
        <v>1182</v>
      </c>
      <c r="B133" s="102" t="s">
        <v>1177</v>
      </c>
      <c r="C133" s="103" t="s">
        <v>1178</v>
      </c>
      <c r="D133" s="104"/>
      <c r="E133" s="105" t="s">
        <v>1179</v>
      </c>
      <c r="F133" s="127"/>
      <c r="G133" s="127"/>
      <c r="H133" s="128"/>
      <c r="I133" s="107" t="s">
        <v>134</v>
      </c>
      <c r="J133" s="108">
        <v>130000</v>
      </c>
      <c r="K133" s="109"/>
      <c r="L133" s="110" t="s">
        <v>77</v>
      </c>
      <c r="M133" s="1"/>
      <c r="N133" s="111" t="str">
        <f t="shared" si="9"/>
        <v/>
      </c>
      <c r="O133" s="13" t="s">
        <v>247</v>
      </c>
      <c r="P133" s="110" t="s">
        <v>77</v>
      </c>
      <c r="Q133" s="1"/>
      <c r="R133" s="111" t="str">
        <f t="shared" si="10"/>
        <v/>
      </c>
      <c r="S133" s="13" t="s">
        <v>248</v>
      </c>
      <c r="T133" s="110" t="s">
        <v>77</v>
      </c>
      <c r="U133" s="1"/>
      <c r="V133" s="111" t="str">
        <f t="shared" si="11"/>
        <v/>
      </c>
      <c r="W133" s="13" t="s">
        <v>249</v>
      </c>
      <c r="X133" s="110" t="s">
        <v>77</v>
      </c>
      <c r="Y133" s="1"/>
      <c r="Z133" s="111" t="str">
        <f t="shared" si="12"/>
        <v/>
      </c>
      <c r="AA133" s="13" t="s">
        <v>250</v>
      </c>
      <c r="AB133" s="110" t="s">
        <v>77</v>
      </c>
      <c r="AC133" s="1"/>
      <c r="AD133" s="111" t="str">
        <f t="shared" si="14"/>
        <v/>
      </c>
      <c r="AE133" s="13" t="s">
        <v>251</v>
      </c>
      <c r="AF133" s="110" t="s">
        <v>77</v>
      </c>
      <c r="AG133" s="1"/>
      <c r="AH133" s="111" t="str">
        <f t="shared" si="13"/>
        <v/>
      </c>
      <c r="AI133" s="13" t="s">
        <v>252</v>
      </c>
      <c r="AJ133" s="113">
        <f t="shared" ref="AJ133:AJ172" si="15">SUM(M133,Q133,U133,Y133,AC133,AG133)</f>
        <v>0</v>
      </c>
      <c r="AK133" s="192" t="str">
        <f>ご契約内容!$C$2</f>
        <v>エースサイクル</v>
      </c>
    </row>
    <row r="134" spans="1:37" ht="15" customHeight="1">
      <c r="A134" s="101" t="s">
        <v>1183</v>
      </c>
      <c r="B134" s="102" t="s">
        <v>1177</v>
      </c>
      <c r="C134" s="103" t="s">
        <v>1184</v>
      </c>
      <c r="D134" s="104"/>
      <c r="E134" s="105" t="s">
        <v>1185</v>
      </c>
      <c r="F134" s="127"/>
      <c r="G134" s="127"/>
      <c r="H134" s="128"/>
      <c r="I134" s="107" t="s">
        <v>130</v>
      </c>
      <c r="J134" s="108">
        <v>105000</v>
      </c>
      <c r="K134" s="109"/>
      <c r="L134" s="110" t="s">
        <v>77</v>
      </c>
      <c r="M134" s="1"/>
      <c r="N134" s="111" t="str">
        <f t="shared" si="9"/>
        <v/>
      </c>
      <c r="O134" s="13" t="s">
        <v>247</v>
      </c>
      <c r="P134" s="110" t="s">
        <v>77</v>
      </c>
      <c r="Q134" s="1"/>
      <c r="R134" s="111" t="str">
        <f t="shared" si="10"/>
        <v/>
      </c>
      <c r="S134" s="13" t="s">
        <v>248</v>
      </c>
      <c r="T134" s="110" t="s">
        <v>77</v>
      </c>
      <c r="U134" s="1"/>
      <c r="V134" s="111" t="str">
        <f t="shared" si="11"/>
        <v/>
      </c>
      <c r="W134" s="13" t="s">
        <v>249</v>
      </c>
      <c r="X134" s="110" t="s">
        <v>77</v>
      </c>
      <c r="Y134" s="1"/>
      <c r="Z134" s="111" t="str">
        <f t="shared" si="12"/>
        <v/>
      </c>
      <c r="AA134" s="13" t="s">
        <v>250</v>
      </c>
      <c r="AB134" s="110" t="s">
        <v>77</v>
      </c>
      <c r="AC134" s="1"/>
      <c r="AD134" s="111" t="str">
        <f t="shared" si="14"/>
        <v/>
      </c>
      <c r="AE134" s="13" t="s">
        <v>251</v>
      </c>
      <c r="AF134" s="110" t="s">
        <v>98</v>
      </c>
      <c r="AG134" s="1"/>
      <c r="AH134" s="111" t="str">
        <f t="shared" si="13"/>
        <v/>
      </c>
      <c r="AI134" s="13" t="s">
        <v>252</v>
      </c>
      <c r="AJ134" s="113">
        <f t="shared" si="15"/>
        <v>0</v>
      </c>
      <c r="AK134" s="192" t="str">
        <f>ご契約内容!$C$2</f>
        <v>エースサイクル</v>
      </c>
    </row>
    <row r="135" spans="1:37" ht="15" customHeight="1">
      <c r="A135" s="101" t="s">
        <v>1186</v>
      </c>
      <c r="B135" s="102" t="s">
        <v>1177</v>
      </c>
      <c r="C135" s="103" t="s">
        <v>1184</v>
      </c>
      <c r="D135" s="104"/>
      <c r="E135" s="105" t="s">
        <v>1185</v>
      </c>
      <c r="F135" s="127"/>
      <c r="G135" s="127"/>
      <c r="H135" s="128"/>
      <c r="I135" s="107" t="s">
        <v>132</v>
      </c>
      <c r="J135" s="108">
        <v>105000</v>
      </c>
      <c r="K135" s="109"/>
      <c r="L135" s="110" t="s">
        <v>98</v>
      </c>
      <c r="M135" s="1"/>
      <c r="N135" s="111" t="str">
        <f t="shared" si="9"/>
        <v/>
      </c>
      <c r="O135" s="13" t="s">
        <v>247</v>
      </c>
      <c r="P135" s="110" t="s">
        <v>98</v>
      </c>
      <c r="Q135" s="1"/>
      <c r="R135" s="111" t="str">
        <f t="shared" si="10"/>
        <v/>
      </c>
      <c r="S135" s="13" t="s">
        <v>248</v>
      </c>
      <c r="T135" s="110" t="s">
        <v>98</v>
      </c>
      <c r="U135" s="1"/>
      <c r="V135" s="111" t="str">
        <f t="shared" si="11"/>
        <v/>
      </c>
      <c r="W135" s="13" t="s">
        <v>249</v>
      </c>
      <c r="X135" s="110" t="s">
        <v>98</v>
      </c>
      <c r="Y135" s="1"/>
      <c r="Z135" s="111" t="str">
        <f t="shared" si="12"/>
        <v/>
      </c>
      <c r="AA135" s="13" t="s">
        <v>250</v>
      </c>
      <c r="AB135" s="110" t="s">
        <v>98</v>
      </c>
      <c r="AC135" s="1"/>
      <c r="AD135" s="111" t="str">
        <f t="shared" si="14"/>
        <v/>
      </c>
      <c r="AE135" s="13" t="s">
        <v>251</v>
      </c>
      <c r="AF135" s="110" t="s">
        <v>98</v>
      </c>
      <c r="AG135" s="1"/>
      <c r="AH135" s="111" t="str">
        <f t="shared" si="13"/>
        <v/>
      </c>
      <c r="AI135" s="13" t="s">
        <v>252</v>
      </c>
      <c r="AJ135" s="113">
        <f t="shared" si="15"/>
        <v>0</v>
      </c>
      <c r="AK135" s="192" t="str">
        <f>ご契約内容!$C$2</f>
        <v>エースサイクル</v>
      </c>
    </row>
    <row r="136" spans="1:37" ht="15" customHeight="1">
      <c r="A136" s="101" t="s">
        <v>1187</v>
      </c>
      <c r="B136" s="102" t="s">
        <v>1177</v>
      </c>
      <c r="C136" s="103" t="s">
        <v>1184</v>
      </c>
      <c r="D136" s="104"/>
      <c r="E136" s="105" t="s">
        <v>1185</v>
      </c>
      <c r="F136" s="127"/>
      <c r="G136" s="127"/>
      <c r="H136" s="128"/>
      <c r="I136" s="107" t="s">
        <v>134</v>
      </c>
      <c r="J136" s="108">
        <v>105000</v>
      </c>
      <c r="K136" s="109"/>
      <c r="L136" s="110" t="s">
        <v>77</v>
      </c>
      <c r="M136" s="1"/>
      <c r="N136" s="111" t="str">
        <f t="shared" ref="N136:N172" si="16">IF(M136="","",$J136*$A$4*M136)</f>
        <v/>
      </c>
      <c r="O136" s="13" t="s">
        <v>247</v>
      </c>
      <c r="P136" s="110" t="s">
        <v>77</v>
      </c>
      <c r="Q136" s="1"/>
      <c r="R136" s="111" t="str">
        <f t="shared" ref="R136:R172" si="17">IF(Q136="","",$J136*$A$4*Q136)</f>
        <v/>
      </c>
      <c r="S136" s="13" t="s">
        <v>248</v>
      </c>
      <c r="T136" s="110" t="s">
        <v>77</v>
      </c>
      <c r="U136" s="1"/>
      <c r="V136" s="111" t="str">
        <f t="shared" ref="V136:V172" si="18">IF(U136="","",$J136*$A$4*U136)</f>
        <v/>
      </c>
      <c r="W136" s="13" t="s">
        <v>249</v>
      </c>
      <c r="X136" s="110" t="s">
        <v>77</v>
      </c>
      <c r="Y136" s="1"/>
      <c r="Z136" s="111" t="str">
        <f t="shared" ref="Z136:Z172" si="19">IF(Y136="","",$J136*$A$4*Y136)</f>
        <v/>
      </c>
      <c r="AA136" s="13" t="s">
        <v>250</v>
      </c>
      <c r="AB136" s="110" t="s">
        <v>77</v>
      </c>
      <c r="AC136" s="1"/>
      <c r="AD136" s="111" t="str">
        <f t="shared" si="14"/>
        <v/>
      </c>
      <c r="AE136" s="13" t="s">
        <v>251</v>
      </c>
      <c r="AF136" s="110" t="s">
        <v>77</v>
      </c>
      <c r="AG136" s="1"/>
      <c r="AH136" s="111" t="str">
        <f t="shared" ref="AH136:AH172" si="20">IF(AG136="","",$J136*$A$4*AG136)</f>
        <v/>
      </c>
      <c r="AI136" s="13" t="s">
        <v>252</v>
      </c>
      <c r="AJ136" s="113">
        <f t="shared" si="15"/>
        <v>0</v>
      </c>
      <c r="AK136" s="192" t="str">
        <f>ご契約内容!$C$2</f>
        <v>エースサイクル</v>
      </c>
    </row>
    <row r="137" spans="1:37" ht="15" customHeight="1">
      <c r="A137" s="101" t="s">
        <v>1188</v>
      </c>
      <c r="B137" s="102" t="s">
        <v>1177</v>
      </c>
      <c r="C137" s="103" t="s">
        <v>1184</v>
      </c>
      <c r="D137" s="104"/>
      <c r="E137" s="105" t="s">
        <v>1189</v>
      </c>
      <c r="F137" s="127"/>
      <c r="G137" s="127"/>
      <c r="H137" s="128"/>
      <c r="I137" s="107" t="s">
        <v>130</v>
      </c>
      <c r="J137" s="108">
        <v>105000</v>
      </c>
      <c r="K137" s="109"/>
      <c r="L137" s="110" t="s">
        <v>77</v>
      </c>
      <c r="M137" s="1"/>
      <c r="N137" s="111" t="str">
        <f t="shared" si="16"/>
        <v/>
      </c>
      <c r="O137" s="13" t="s">
        <v>247</v>
      </c>
      <c r="P137" s="110" t="s">
        <v>77</v>
      </c>
      <c r="Q137" s="1"/>
      <c r="R137" s="111" t="str">
        <f t="shared" si="17"/>
        <v/>
      </c>
      <c r="S137" s="13" t="s">
        <v>248</v>
      </c>
      <c r="T137" s="110" t="s">
        <v>77</v>
      </c>
      <c r="U137" s="1"/>
      <c r="V137" s="111" t="str">
        <f t="shared" si="18"/>
        <v/>
      </c>
      <c r="W137" s="13" t="s">
        <v>249</v>
      </c>
      <c r="X137" s="110" t="s">
        <v>77</v>
      </c>
      <c r="Y137" s="1"/>
      <c r="Z137" s="111" t="str">
        <f t="shared" si="19"/>
        <v/>
      </c>
      <c r="AA137" s="13" t="s">
        <v>250</v>
      </c>
      <c r="AB137" s="110" t="s">
        <v>77</v>
      </c>
      <c r="AC137" s="1"/>
      <c r="AD137" s="111" t="str">
        <f t="shared" si="14"/>
        <v/>
      </c>
      <c r="AE137" s="13" t="s">
        <v>251</v>
      </c>
      <c r="AF137" s="110" t="s">
        <v>77</v>
      </c>
      <c r="AG137" s="1"/>
      <c r="AH137" s="111" t="str">
        <f t="shared" si="20"/>
        <v/>
      </c>
      <c r="AI137" s="13" t="s">
        <v>252</v>
      </c>
      <c r="AJ137" s="113">
        <f t="shared" si="15"/>
        <v>0</v>
      </c>
      <c r="AK137" s="192" t="str">
        <f>ご契約内容!$C$2</f>
        <v>エースサイクル</v>
      </c>
    </row>
    <row r="138" spans="1:37" ht="15" customHeight="1">
      <c r="A138" s="101" t="s">
        <v>1190</v>
      </c>
      <c r="B138" s="102" t="s">
        <v>1177</v>
      </c>
      <c r="C138" s="103" t="s">
        <v>1184</v>
      </c>
      <c r="D138" s="104"/>
      <c r="E138" s="105" t="s">
        <v>1189</v>
      </c>
      <c r="F138" s="127"/>
      <c r="G138" s="127"/>
      <c r="H138" s="128"/>
      <c r="I138" s="107" t="s">
        <v>132</v>
      </c>
      <c r="J138" s="108">
        <v>105000</v>
      </c>
      <c r="K138" s="109"/>
      <c r="L138" s="110" t="s">
        <v>98</v>
      </c>
      <c r="M138" s="1"/>
      <c r="N138" s="111" t="str">
        <f t="shared" si="16"/>
        <v/>
      </c>
      <c r="O138" s="13" t="s">
        <v>247</v>
      </c>
      <c r="P138" s="110" t="s">
        <v>98</v>
      </c>
      <c r="Q138" s="1"/>
      <c r="R138" s="111" t="str">
        <f t="shared" si="17"/>
        <v/>
      </c>
      <c r="S138" s="13" t="s">
        <v>248</v>
      </c>
      <c r="T138" s="110" t="s">
        <v>98</v>
      </c>
      <c r="U138" s="1"/>
      <c r="V138" s="111" t="str">
        <f t="shared" si="18"/>
        <v/>
      </c>
      <c r="W138" s="13" t="s">
        <v>249</v>
      </c>
      <c r="X138" s="110" t="s">
        <v>98</v>
      </c>
      <c r="Y138" s="1"/>
      <c r="Z138" s="111" t="str">
        <f t="shared" si="19"/>
        <v/>
      </c>
      <c r="AA138" s="13" t="s">
        <v>250</v>
      </c>
      <c r="AB138" s="110" t="s">
        <v>98</v>
      </c>
      <c r="AC138" s="1"/>
      <c r="AD138" s="111" t="str">
        <f t="shared" si="14"/>
        <v/>
      </c>
      <c r="AE138" s="13" t="s">
        <v>251</v>
      </c>
      <c r="AF138" s="110" t="s">
        <v>98</v>
      </c>
      <c r="AG138" s="1"/>
      <c r="AH138" s="111" t="str">
        <f t="shared" si="20"/>
        <v/>
      </c>
      <c r="AI138" s="13" t="s">
        <v>252</v>
      </c>
      <c r="AJ138" s="113">
        <f t="shared" si="15"/>
        <v>0</v>
      </c>
      <c r="AK138" s="192" t="str">
        <f>ご契約内容!$C$2</f>
        <v>エースサイクル</v>
      </c>
    </row>
    <row r="139" spans="1:37" ht="15" customHeight="1">
      <c r="A139" s="101" t="s">
        <v>1191</v>
      </c>
      <c r="B139" s="102" t="s">
        <v>1177</v>
      </c>
      <c r="C139" s="103" t="s">
        <v>1184</v>
      </c>
      <c r="D139" s="104"/>
      <c r="E139" s="105" t="s">
        <v>1189</v>
      </c>
      <c r="F139" s="127"/>
      <c r="G139" s="127"/>
      <c r="H139" s="128"/>
      <c r="I139" s="107" t="s">
        <v>134</v>
      </c>
      <c r="J139" s="108">
        <v>105000</v>
      </c>
      <c r="K139" s="109"/>
      <c r="L139" s="110" t="s">
        <v>77</v>
      </c>
      <c r="M139" s="1"/>
      <c r="N139" s="111" t="str">
        <f t="shared" si="16"/>
        <v/>
      </c>
      <c r="O139" s="13" t="s">
        <v>247</v>
      </c>
      <c r="P139" s="110" t="s">
        <v>77</v>
      </c>
      <c r="Q139" s="1"/>
      <c r="R139" s="111" t="str">
        <f t="shared" si="17"/>
        <v/>
      </c>
      <c r="S139" s="13" t="s">
        <v>248</v>
      </c>
      <c r="T139" s="110" t="s">
        <v>77</v>
      </c>
      <c r="U139" s="1"/>
      <c r="V139" s="111" t="str">
        <f t="shared" si="18"/>
        <v/>
      </c>
      <c r="W139" s="13" t="s">
        <v>249</v>
      </c>
      <c r="X139" s="110" t="s">
        <v>77</v>
      </c>
      <c r="Y139" s="1"/>
      <c r="Z139" s="111" t="str">
        <f t="shared" si="19"/>
        <v/>
      </c>
      <c r="AA139" s="13" t="s">
        <v>250</v>
      </c>
      <c r="AB139" s="110" t="s">
        <v>77</v>
      </c>
      <c r="AC139" s="1"/>
      <c r="AD139" s="111" t="str">
        <f t="shared" si="14"/>
        <v/>
      </c>
      <c r="AE139" s="13" t="s">
        <v>251</v>
      </c>
      <c r="AF139" s="110" t="s">
        <v>77</v>
      </c>
      <c r="AG139" s="1"/>
      <c r="AH139" s="111" t="str">
        <f t="shared" si="20"/>
        <v/>
      </c>
      <c r="AI139" s="13" t="s">
        <v>252</v>
      </c>
      <c r="AJ139" s="113">
        <f t="shared" si="15"/>
        <v>0</v>
      </c>
      <c r="AK139" s="192" t="str">
        <f>ご契約内容!$C$2</f>
        <v>エースサイクル</v>
      </c>
    </row>
    <row r="140" spans="1:37" ht="15" customHeight="1">
      <c r="A140" s="101" t="s">
        <v>1192</v>
      </c>
      <c r="B140" s="102" t="s">
        <v>238</v>
      </c>
      <c r="C140" s="103" t="s">
        <v>1193</v>
      </c>
      <c r="D140" s="104"/>
      <c r="E140" s="105" t="s">
        <v>1194</v>
      </c>
      <c r="F140" s="127"/>
      <c r="G140" s="127"/>
      <c r="H140" s="128"/>
      <c r="I140" s="107" t="s">
        <v>130</v>
      </c>
      <c r="J140" s="108">
        <v>590000</v>
      </c>
      <c r="K140" s="109"/>
      <c r="L140" s="110" t="s">
        <v>77</v>
      </c>
      <c r="M140" s="1"/>
      <c r="N140" s="111" t="str">
        <f t="shared" si="16"/>
        <v/>
      </c>
      <c r="O140" s="13" t="s">
        <v>247</v>
      </c>
      <c r="P140" s="110" t="s">
        <v>77</v>
      </c>
      <c r="Q140" s="1"/>
      <c r="R140" s="111" t="str">
        <f t="shared" si="17"/>
        <v/>
      </c>
      <c r="S140" s="13" t="s">
        <v>248</v>
      </c>
      <c r="T140" s="110" t="s">
        <v>77</v>
      </c>
      <c r="U140" s="1"/>
      <c r="V140" s="111" t="str">
        <f t="shared" si="18"/>
        <v/>
      </c>
      <c r="W140" s="13" t="s">
        <v>249</v>
      </c>
      <c r="X140" s="110" t="s">
        <v>77</v>
      </c>
      <c r="Y140" s="1"/>
      <c r="Z140" s="111" t="str">
        <f t="shared" si="19"/>
        <v/>
      </c>
      <c r="AA140" s="13" t="s">
        <v>250</v>
      </c>
      <c r="AB140" s="110" t="s">
        <v>77</v>
      </c>
      <c r="AC140" s="1"/>
      <c r="AD140" s="111" t="str">
        <f t="shared" si="14"/>
        <v/>
      </c>
      <c r="AE140" s="13" t="s">
        <v>251</v>
      </c>
      <c r="AF140" s="110" t="s">
        <v>77</v>
      </c>
      <c r="AG140" s="1"/>
      <c r="AH140" s="111" t="str">
        <f t="shared" si="20"/>
        <v/>
      </c>
      <c r="AI140" s="13" t="s">
        <v>252</v>
      </c>
      <c r="AJ140" s="113">
        <f t="shared" si="15"/>
        <v>0</v>
      </c>
      <c r="AK140" s="192" t="str">
        <f>ご契約内容!$C$2</f>
        <v>エースサイクル</v>
      </c>
    </row>
    <row r="141" spans="1:37" ht="15" customHeight="1">
      <c r="A141" s="101" t="s">
        <v>1195</v>
      </c>
      <c r="B141" s="102" t="s">
        <v>238</v>
      </c>
      <c r="C141" s="103" t="s">
        <v>1193</v>
      </c>
      <c r="D141" s="104"/>
      <c r="E141" s="105" t="s">
        <v>1194</v>
      </c>
      <c r="F141" s="127"/>
      <c r="G141" s="127"/>
      <c r="H141" s="128"/>
      <c r="I141" s="107" t="s">
        <v>132</v>
      </c>
      <c r="J141" s="108">
        <v>590000</v>
      </c>
      <c r="K141" s="109"/>
      <c r="L141" s="110" t="s">
        <v>77</v>
      </c>
      <c r="M141" s="1"/>
      <c r="N141" s="111" t="str">
        <f t="shared" si="16"/>
        <v/>
      </c>
      <c r="O141" s="13" t="s">
        <v>247</v>
      </c>
      <c r="P141" s="110" t="s">
        <v>77</v>
      </c>
      <c r="Q141" s="1"/>
      <c r="R141" s="111" t="str">
        <f t="shared" si="17"/>
        <v/>
      </c>
      <c r="S141" s="13" t="s">
        <v>248</v>
      </c>
      <c r="T141" s="110" t="s">
        <v>77</v>
      </c>
      <c r="U141" s="1"/>
      <c r="V141" s="111" t="str">
        <f t="shared" si="18"/>
        <v/>
      </c>
      <c r="W141" s="13" t="s">
        <v>249</v>
      </c>
      <c r="X141" s="110" t="s">
        <v>77</v>
      </c>
      <c r="Y141" s="1"/>
      <c r="Z141" s="111" t="str">
        <f t="shared" si="19"/>
        <v/>
      </c>
      <c r="AA141" s="13" t="s">
        <v>250</v>
      </c>
      <c r="AB141" s="110" t="s">
        <v>77</v>
      </c>
      <c r="AC141" s="1"/>
      <c r="AD141" s="111" t="str">
        <f t="shared" si="14"/>
        <v/>
      </c>
      <c r="AE141" s="13" t="s">
        <v>251</v>
      </c>
      <c r="AF141" s="110" t="s">
        <v>77</v>
      </c>
      <c r="AG141" s="1"/>
      <c r="AH141" s="111" t="str">
        <f t="shared" si="20"/>
        <v/>
      </c>
      <c r="AI141" s="13" t="s">
        <v>252</v>
      </c>
      <c r="AJ141" s="113">
        <f t="shared" si="15"/>
        <v>0</v>
      </c>
      <c r="AK141" s="192" t="str">
        <f>ご契約内容!$C$2</f>
        <v>エースサイクル</v>
      </c>
    </row>
    <row r="142" spans="1:37" ht="15" customHeight="1">
      <c r="A142" s="101" t="s">
        <v>1196</v>
      </c>
      <c r="B142" s="102" t="s">
        <v>238</v>
      </c>
      <c r="C142" s="103" t="s">
        <v>1193</v>
      </c>
      <c r="D142" s="104"/>
      <c r="E142" s="105" t="s">
        <v>1194</v>
      </c>
      <c r="F142" s="127"/>
      <c r="G142" s="127"/>
      <c r="H142" s="128"/>
      <c r="I142" s="107" t="s">
        <v>134</v>
      </c>
      <c r="J142" s="108">
        <v>590000</v>
      </c>
      <c r="K142" s="109"/>
      <c r="L142" s="110" t="s">
        <v>148</v>
      </c>
      <c r="M142" s="115"/>
      <c r="N142" s="116" t="str">
        <f t="shared" si="16"/>
        <v/>
      </c>
      <c r="O142" s="117" t="s">
        <v>247</v>
      </c>
      <c r="P142" s="110" t="s">
        <v>77</v>
      </c>
      <c r="Q142" s="1"/>
      <c r="R142" s="111" t="str">
        <f t="shared" si="17"/>
        <v/>
      </c>
      <c r="S142" s="13" t="s">
        <v>248</v>
      </c>
      <c r="T142" s="110" t="s">
        <v>77</v>
      </c>
      <c r="U142" s="1"/>
      <c r="V142" s="111" t="str">
        <f t="shared" si="18"/>
        <v/>
      </c>
      <c r="W142" s="13" t="s">
        <v>249</v>
      </c>
      <c r="X142" s="110" t="s">
        <v>77</v>
      </c>
      <c r="Y142" s="1"/>
      <c r="Z142" s="111" t="str">
        <f t="shared" si="19"/>
        <v/>
      </c>
      <c r="AA142" s="13" t="s">
        <v>250</v>
      </c>
      <c r="AB142" s="110" t="s">
        <v>77</v>
      </c>
      <c r="AC142" s="1"/>
      <c r="AD142" s="111" t="str">
        <f t="shared" si="14"/>
        <v/>
      </c>
      <c r="AE142" s="13" t="s">
        <v>251</v>
      </c>
      <c r="AF142" s="110" t="s">
        <v>77</v>
      </c>
      <c r="AG142" s="1"/>
      <c r="AH142" s="111" t="str">
        <f t="shared" si="20"/>
        <v/>
      </c>
      <c r="AI142" s="13" t="s">
        <v>252</v>
      </c>
      <c r="AJ142" s="113">
        <f t="shared" si="15"/>
        <v>0</v>
      </c>
      <c r="AK142" s="192" t="str">
        <f>ご契約内容!$C$2</f>
        <v>エースサイクル</v>
      </c>
    </row>
    <row r="143" spans="1:37" ht="15" customHeight="1">
      <c r="A143" s="101" t="s">
        <v>1197</v>
      </c>
      <c r="B143" s="102" t="s">
        <v>238</v>
      </c>
      <c r="C143" s="103" t="s">
        <v>1099</v>
      </c>
      <c r="D143" s="104"/>
      <c r="E143" s="105" t="s">
        <v>1194</v>
      </c>
      <c r="F143" s="127"/>
      <c r="G143" s="127"/>
      <c r="H143" s="128"/>
      <c r="I143" s="107" t="s">
        <v>130</v>
      </c>
      <c r="J143" s="108">
        <v>590000</v>
      </c>
      <c r="K143" s="109"/>
      <c r="L143" s="110" t="s">
        <v>77</v>
      </c>
      <c r="M143" s="1"/>
      <c r="N143" s="111" t="str">
        <f t="shared" si="16"/>
        <v/>
      </c>
      <c r="O143" s="13" t="s">
        <v>247</v>
      </c>
      <c r="P143" s="110" t="s">
        <v>77</v>
      </c>
      <c r="Q143" s="1"/>
      <c r="R143" s="111" t="str">
        <f t="shared" si="17"/>
        <v/>
      </c>
      <c r="S143" s="13" t="s">
        <v>248</v>
      </c>
      <c r="T143" s="110" t="s">
        <v>77</v>
      </c>
      <c r="U143" s="1"/>
      <c r="V143" s="111" t="str">
        <f t="shared" si="18"/>
        <v/>
      </c>
      <c r="W143" s="13" t="s">
        <v>249</v>
      </c>
      <c r="X143" s="110" t="s">
        <v>77</v>
      </c>
      <c r="Y143" s="1"/>
      <c r="Z143" s="111" t="str">
        <f t="shared" si="19"/>
        <v/>
      </c>
      <c r="AA143" s="13" t="s">
        <v>250</v>
      </c>
      <c r="AB143" s="110" t="s">
        <v>77</v>
      </c>
      <c r="AC143" s="1"/>
      <c r="AD143" s="111" t="str">
        <f t="shared" si="14"/>
        <v/>
      </c>
      <c r="AE143" s="13" t="s">
        <v>251</v>
      </c>
      <c r="AF143" s="110" t="s">
        <v>77</v>
      </c>
      <c r="AG143" s="1"/>
      <c r="AH143" s="111" t="str">
        <f t="shared" si="20"/>
        <v/>
      </c>
      <c r="AI143" s="13" t="s">
        <v>252</v>
      </c>
      <c r="AJ143" s="113">
        <f t="shared" si="15"/>
        <v>0</v>
      </c>
      <c r="AK143" s="192" t="str">
        <f>ご契約内容!$C$2</f>
        <v>エースサイクル</v>
      </c>
    </row>
    <row r="144" spans="1:37" ht="15" customHeight="1">
      <c r="A144" s="101" t="s">
        <v>1198</v>
      </c>
      <c r="B144" s="102" t="s">
        <v>238</v>
      </c>
      <c r="C144" s="103" t="s">
        <v>1099</v>
      </c>
      <c r="D144" s="104"/>
      <c r="E144" s="105" t="s">
        <v>1194</v>
      </c>
      <c r="F144" s="127"/>
      <c r="G144" s="127"/>
      <c r="H144" s="128"/>
      <c r="I144" s="107" t="s">
        <v>132</v>
      </c>
      <c r="J144" s="108">
        <v>590000</v>
      </c>
      <c r="K144" s="109"/>
      <c r="L144" s="110" t="s">
        <v>1199</v>
      </c>
      <c r="M144" s="1"/>
      <c r="N144" s="111" t="str">
        <f t="shared" si="16"/>
        <v/>
      </c>
      <c r="O144" s="13" t="s">
        <v>247</v>
      </c>
      <c r="P144" s="110" t="s">
        <v>77</v>
      </c>
      <c r="Q144" s="1"/>
      <c r="R144" s="111" t="str">
        <f t="shared" si="17"/>
        <v/>
      </c>
      <c r="S144" s="13" t="s">
        <v>248</v>
      </c>
      <c r="T144" s="110" t="s">
        <v>77</v>
      </c>
      <c r="U144" s="1"/>
      <c r="V144" s="111" t="str">
        <f t="shared" si="18"/>
        <v/>
      </c>
      <c r="W144" s="13" t="s">
        <v>249</v>
      </c>
      <c r="X144" s="110" t="s">
        <v>148</v>
      </c>
      <c r="Y144" s="115"/>
      <c r="Z144" s="116" t="str">
        <f t="shared" si="19"/>
        <v/>
      </c>
      <c r="AA144" s="117" t="s">
        <v>250</v>
      </c>
      <c r="AB144" s="110" t="s">
        <v>148</v>
      </c>
      <c r="AC144" s="115"/>
      <c r="AD144" s="116" t="str">
        <f t="shared" si="14"/>
        <v/>
      </c>
      <c r="AE144" s="117" t="s">
        <v>251</v>
      </c>
      <c r="AF144" s="110" t="s">
        <v>148</v>
      </c>
      <c r="AG144" s="115"/>
      <c r="AH144" s="116" t="str">
        <f t="shared" si="20"/>
        <v/>
      </c>
      <c r="AI144" s="117" t="s">
        <v>252</v>
      </c>
      <c r="AJ144" s="113">
        <f t="shared" si="15"/>
        <v>0</v>
      </c>
      <c r="AK144" s="192" t="str">
        <f>ご契約内容!$C$2</f>
        <v>エースサイクル</v>
      </c>
    </row>
    <row r="145" spans="1:37" ht="15" customHeight="1">
      <c r="A145" s="101" t="s">
        <v>1200</v>
      </c>
      <c r="B145" s="102" t="s">
        <v>238</v>
      </c>
      <c r="C145" s="103" t="s">
        <v>1099</v>
      </c>
      <c r="D145" s="104"/>
      <c r="E145" s="105" t="s">
        <v>1194</v>
      </c>
      <c r="F145" s="127"/>
      <c r="G145" s="127"/>
      <c r="H145" s="128"/>
      <c r="I145" s="107" t="s">
        <v>134</v>
      </c>
      <c r="J145" s="108">
        <v>590000</v>
      </c>
      <c r="K145" s="109"/>
      <c r="L145" s="110" t="s">
        <v>77</v>
      </c>
      <c r="M145" s="1"/>
      <c r="N145" s="111" t="str">
        <f t="shared" si="16"/>
        <v/>
      </c>
      <c r="O145" s="13" t="s">
        <v>247</v>
      </c>
      <c r="P145" s="110" t="s">
        <v>77</v>
      </c>
      <c r="Q145" s="1"/>
      <c r="R145" s="111" t="str">
        <f t="shared" si="17"/>
        <v/>
      </c>
      <c r="S145" s="13" t="s">
        <v>248</v>
      </c>
      <c r="T145" s="110" t="s">
        <v>77</v>
      </c>
      <c r="U145" s="1"/>
      <c r="V145" s="111" t="str">
        <f t="shared" si="18"/>
        <v/>
      </c>
      <c r="W145" s="13" t="s">
        <v>249</v>
      </c>
      <c r="X145" s="110" t="s">
        <v>77</v>
      </c>
      <c r="Y145" s="1"/>
      <c r="Z145" s="111" t="str">
        <f t="shared" si="19"/>
        <v/>
      </c>
      <c r="AA145" s="13" t="s">
        <v>250</v>
      </c>
      <c r="AB145" s="110" t="s">
        <v>77</v>
      </c>
      <c r="AC145" s="1"/>
      <c r="AD145" s="111" t="str">
        <f t="shared" si="14"/>
        <v/>
      </c>
      <c r="AE145" s="13" t="s">
        <v>251</v>
      </c>
      <c r="AF145" s="110" t="s">
        <v>148</v>
      </c>
      <c r="AG145" s="115"/>
      <c r="AH145" s="116" t="str">
        <f t="shared" si="20"/>
        <v/>
      </c>
      <c r="AI145" s="117" t="s">
        <v>252</v>
      </c>
      <c r="AJ145" s="113">
        <f t="shared" si="15"/>
        <v>0</v>
      </c>
      <c r="AK145" s="192" t="str">
        <f>ご契約内容!$C$2</f>
        <v>エースサイクル</v>
      </c>
    </row>
    <row r="146" spans="1:37" ht="15" customHeight="1">
      <c r="A146" s="101" t="s">
        <v>1201</v>
      </c>
      <c r="B146" s="102" t="s">
        <v>238</v>
      </c>
      <c r="C146" s="103" t="s">
        <v>1202</v>
      </c>
      <c r="D146" s="104"/>
      <c r="E146" s="105" t="s">
        <v>1203</v>
      </c>
      <c r="F146" s="127"/>
      <c r="G146" s="127"/>
      <c r="H146" s="128"/>
      <c r="I146" s="107" t="s">
        <v>130</v>
      </c>
      <c r="J146" s="108">
        <v>490000</v>
      </c>
      <c r="K146" s="109"/>
      <c r="L146" s="110" t="s">
        <v>77</v>
      </c>
      <c r="M146" s="1"/>
      <c r="N146" s="111" t="str">
        <f t="shared" si="16"/>
        <v/>
      </c>
      <c r="O146" s="13" t="s">
        <v>247</v>
      </c>
      <c r="P146" s="110" t="s">
        <v>77</v>
      </c>
      <c r="Q146" s="1"/>
      <c r="R146" s="111" t="str">
        <f t="shared" si="17"/>
        <v/>
      </c>
      <c r="S146" s="13" t="s">
        <v>248</v>
      </c>
      <c r="T146" s="110" t="s">
        <v>77</v>
      </c>
      <c r="U146" s="1"/>
      <c r="V146" s="111" t="str">
        <f t="shared" si="18"/>
        <v/>
      </c>
      <c r="W146" s="13" t="s">
        <v>249</v>
      </c>
      <c r="X146" s="110" t="s">
        <v>77</v>
      </c>
      <c r="Y146" s="1"/>
      <c r="Z146" s="111" t="str">
        <f t="shared" si="19"/>
        <v/>
      </c>
      <c r="AA146" s="13" t="s">
        <v>250</v>
      </c>
      <c r="AB146" s="110" t="s">
        <v>77</v>
      </c>
      <c r="AC146" s="1"/>
      <c r="AD146" s="111" t="str">
        <f t="shared" si="14"/>
        <v/>
      </c>
      <c r="AE146" s="13" t="s">
        <v>251</v>
      </c>
      <c r="AF146" s="110" t="s">
        <v>77</v>
      </c>
      <c r="AG146" s="1"/>
      <c r="AH146" s="111" t="str">
        <f t="shared" si="20"/>
        <v/>
      </c>
      <c r="AI146" s="13" t="s">
        <v>252</v>
      </c>
      <c r="AJ146" s="113">
        <f t="shared" si="15"/>
        <v>0</v>
      </c>
      <c r="AK146" s="192" t="str">
        <f>ご契約内容!$C$2</f>
        <v>エースサイクル</v>
      </c>
    </row>
    <row r="147" spans="1:37" ht="15" customHeight="1">
      <c r="A147" s="101" t="s">
        <v>1204</v>
      </c>
      <c r="B147" s="102" t="s">
        <v>238</v>
      </c>
      <c r="C147" s="103" t="s">
        <v>1202</v>
      </c>
      <c r="D147" s="104"/>
      <c r="E147" s="105" t="s">
        <v>1203</v>
      </c>
      <c r="F147" s="127"/>
      <c r="G147" s="127"/>
      <c r="H147" s="128"/>
      <c r="I147" s="107" t="s">
        <v>132</v>
      </c>
      <c r="J147" s="108">
        <v>490000</v>
      </c>
      <c r="K147" s="109"/>
      <c r="L147" s="110" t="s">
        <v>77</v>
      </c>
      <c r="M147" s="1"/>
      <c r="N147" s="111" t="str">
        <f t="shared" si="16"/>
        <v/>
      </c>
      <c r="O147" s="13" t="s">
        <v>247</v>
      </c>
      <c r="P147" s="110" t="s">
        <v>77</v>
      </c>
      <c r="Q147" s="1"/>
      <c r="R147" s="111" t="str">
        <f t="shared" si="17"/>
        <v/>
      </c>
      <c r="S147" s="13" t="s">
        <v>248</v>
      </c>
      <c r="T147" s="110" t="s">
        <v>77</v>
      </c>
      <c r="U147" s="1"/>
      <c r="V147" s="111" t="str">
        <f t="shared" si="18"/>
        <v/>
      </c>
      <c r="W147" s="13" t="s">
        <v>249</v>
      </c>
      <c r="X147" s="110" t="s">
        <v>77</v>
      </c>
      <c r="Y147" s="1"/>
      <c r="Z147" s="111" t="str">
        <f t="shared" si="19"/>
        <v/>
      </c>
      <c r="AA147" s="13" t="s">
        <v>250</v>
      </c>
      <c r="AB147" s="110" t="s">
        <v>77</v>
      </c>
      <c r="AC147" s="1"/>
      <c r="AD147" s="111" t="str">
        <f t="shared" si="14"/>
        <v/>
      </c>
      <c r="AE147" s="13" t="s">
        <v>251</v>
      </c>
      <c r="AF147" s="110" t="s">
        <v>77</v>
      </c>
      <c r="AG147" s="1"/>
      <c r="AH147" s="111" t="str">
        <f t="shared" si="20"/>
        <v/>
      </c>
      <c r="AI147" s="13" t="s">
        <v>252</v>
      </c>
      <c r="AJ147" s="113">
        <f t="shared" si="15"/>
        <v>0</v>
      </c>
      <c r="AK147" s="192" t="str">
        <f>ご契約内容!$C$2</f>
        <v>エースサイクル</v>
      </c>
    </row>
    <row r="148" spans="1:37" ht="15" customHeight="1">
      <c r="A148" s="101" t="s">
        <v>1205</v>
      </c>
      <c r="B148" s="102" t="s">
        <v>238</v>
      </c>
      <c r="C148" s="103" t="s">
        <v>1202</v>
      </c>
      <c r="D148" s="104"/>
      <c r="E148" s="105" t="s">
        <v>1203</v>
      </c>
      <c r="F148" s="127"/>
      <c r="G148" s="127"/>
      <c r="H148" s="128"/>
      <c r="I148" s="107" t="s">
        <v>134</v>
      </c>
      <c r="J148" s="108">
        <v>490000</v>
      </c>
      <c r="K148" s="109"/>
      <c r="L148" s="110" t="s">
        <v>77</v>
      </c>
      <c r="M148" s="1"/>
      <c r="N148" s="111" t="str">
        <f t="shared" si="16"/>
        <v/>
      </c>
      <c r="O148" s="13" t="s">
        <v>247</v>
      </c>
      <c r="P148" s="110" t="s">
        <v>77</v>
      </c>
      <c r="Q148" s="1"/>
      <c r="R148" s="111" t="str">
        <f t="shared" si="17"/>
        <v/>
      </c>
      <c r="S148" s="13" t="s">
        <v>248</v>
      </c>
      <c r="T148" s="110" t="s">
        <v>77</v>
      </c>
      <c r="U148" s="1"/>
      <c r="V148" s="111" t="str">
        <f t="shared" si="18"/>
        <v/>
      </c>
      <c r="W148" s="13" t="s">
        <v>249</v>
      </c>
      <c r="X148" s="110" t="s">
        <v>77</v>
      </c>
      <c r="Y148" s="1"/>
      <c r="Z148" s="111" t="str">
        <f t="shared" si="19"/>
        <v/>
      </c>
      <c r="AA148" s="13" t="s">
        <v>250</v>
      </c>
      <c r="AB148" s="110" t="s">
        <v>77</v>
      </c>
      <c r="AC148" s="1"/>
      <c r="AD148" s="111" t="str">
        <f t="shared" si="14"/>
        <v/>
      </c>
      <c r="AE148" s="13" t="s">
        <v>251</v>
      </c>
      <c r="AF148" s="110" t="s">
        <v>77</v>
      </c>
      <c r="AG148" s="1"/>
      <c r="AH148" s="111" t="str">
        <f t="shared" si="20"/>
        <v/>
      </c>
      <c r="AI148" s="13" t="s">
        <v>252</v>
      </c>
      <c r="AJ148" s="113">
        <f t="shared" si="15"/>
        <v>0</v>
      </c>
      <c r="AK148" s="192" t="str">
        <f>ご契約内容!$C$2</f>
        <v>エースサイクル</v>
      </c>
    </row>
    <row r="149" spans="1:37" ht="15" customHeight="1">
      <c r="A149" s="101" t="s">
        <v>1206</v>
      </c>
      <c r="B149" s="102" t="s">
        <v>238</v>
      </c>
      <c r="C149" s="103" t="s">
        <v>1207</v>
      </c>
      <c r="D149" s="104"/>
      <c r="E149" s="105" t="s">
        <v>1208</v>
      </c>
      <c r="F149" s="127"/>
      <c r="G149" s="127"/>
      <c r="H149" s="128"/>
      <c r="I149" s="107" t="s">
        <v>130</v>
      </c>
      <c r="J149" s="108">
        <v>320000</v>
      </c>
      <c r="K149" s="109"/>
      <c r="L149" s="110" t="s">
        <v>77</v>
      </c>
      <c r="M149" s="1"/>
      <c r="N149" s="111" t="str">
        <f t="shared" si="16"/>
        <v/>
      </c>
      <c r="O149" s="13" t="s">
        <v>247</v>
      </c>
      <c r="P149" s="110" t="s">
        <v>77</v>
      </c>
      <c r="Q149" s="1"/>
      <c r="R149" s="111" t="str">
        <f t="shared" si="17"/>
        <v/>
      </c>
      <c r="S149" s="13" t="s">
        <v>248</v>
      </c>
      <c r="T149" s="110" t="s">
        <v>77</v>
      </c>
      <c r="U149" s="1"/>
      <c r="V149" s="111" t="str">
        <f t="shared" si="18"/>
        <v/>
      </c>
      <c r="W149" s="13" t="s">
        <v>249</v>
      </c>
      <c r="X149" s="110" t="s">
        <v>77</v>
      </c>
      <c r="Y149" s="1"/>
      <c r="Z149" s="111" t="str">
        <f t="shared" si="19"/>
        <v/>
      </c>
      <c r="AA149" s="13" t="s">
        <v>250</v>
      </c>
      <c r="AB149" s="110" t="s">
        <v>148</v>
      </c>
      <c r="AC149" s="115"/>
      <c r="AD149" s="116" t="str">
        <f t="shared" si="14"/>
        <v/>
      </c>
      <c r="AE149" s="117" t="s">
        <v>251</v>
      </c>
      <c r="AF149" s="110" t="s">
        <v>148</v>
      </c>
      <c r="AG149" s="115"/>
      <c r="AH149" s="116" t="str">
        <f t="shared" si="20"/>
        <v/>
      </c>
      <c r="AI149" s="117" t="s">
        <v>252</v>
      </c>
      <c r="AJ149" s="113">
        <f t="shared" si="15"/>
        <v>0</v>
      </c>
      <c r="AK149" s="192" t="str">
        <f>ご契約内容!$C$2</f>
        <v>エースサイクル</v>
      </c>
    </row>
    <row r="150" spans="1:37" ht="15" customHeight="1">
      <c r="A150" s="101" t="s">
        <v>1209</v>
      </c>
      <c r="B150" s="102" t="s">
        <v>238</v>
      </c>
      <c r="C150" s="103" t="s">
        <v>1207</v>
      </c>
      <c r="D150" s="104"/>
      <c r="E150" s="105" t="s">
        <v>1208</v>
      </c>
      <c r="F150" s="127"/>
      <c r="G150" s="127"/>
      <c r="H150" s="128"/>
      <c r="I150" s="107" t="s">
        <v>132</v>
      </c>
      <c r="J150" s="108">
        <v>320000</v>
      </c>
      <c r="K150" s="109"/>
      <c r="L150" s="110" t="s">
        <v>77</v>
      </c>
      <c r="M150" s="1"/>
      <c r="N150" s="111" t="str">
        <f t="shared" si="16"/>
        <v/>
      </c>
      <c r="O150" s="13" t="s">
        <v>247</v>
      </c>
      <c r="P150" s="110" t="s">
        <v>77</v>
      </c>
      <c r="Q150" s="1"/>
      <c r="R150" s="111" t="str">
        <f t="shared" si="17"/>
        <v/>
      </c>
      <c r="S150" s="13" t="s">
        <v>248</v>
      </c>
      <c r="T150" s="110" t="s">
        <v>77</v>
      </c>
      <c r="U150" s="1"/>
      <c r="V150" s="111" t="str">
        <f t="shared" si="18"/>
        <v/>
      </c>
      <c r="W150" s="13" t="s">
        <v>249</v>
      </c>
      <c r="X150" s="110" t="s">
        <v>77</v>
      </c>
      <c r="Y150" s="1"/>
      <c r="Z150" s="111" t="str">
        <f t="shared" si="19"/>
        <v/>
      </c>
      <c r="AA150" s="13" t="s">
        <v>250</v>
      </c>
      <c r="AB150" s="110" t="s">
        <v>77</v>
      </c>
      <c r="AC150" s="1"/>
      <c r="AD150" s="111" t="str">
        <f t="shared" si="14"/>
        <v/>
      </c>
      <c r="AE150" s="13" t="s">
        <v>251</v>
      </c>
      <c r="AF150" s="110" t="s">
        <v>77</v>
      </c>
      <c r="AG150" s="1"/>
      <c r="AH150" s="111" t="str">
        <f t="shared" si="20"/>
        <v/>
      </c>
      <c r="AI150" s="13" t="s">
        <v>252</v>
      </c>
      <c r="AJ150" s="113">
        <f t="shared" si="15"/>
        <v>0</v>
      </c>
      <c r="AK150" s="192" t="str">
        <f>ご契約内容!$C$2</f>
        <v>エースサイクル</v>
      </c>
    </row>
    <row r="151" spans="1:37" ht="15" customHeight="1">
      <c r="A151" s="101" t="s">
        <v>1210</v>
      </c>
      <c r="B151" s="102" t="s">
        <v>238</v>
      </c>
      <c r="C151" s="103" t="s">
        <v>1207</v>
      </c>
      <c r="D151" s="104"/>
      <c r="E151" s="105" t="s">
        <v>1208</v>
      </c>
      <c r="F151" s="127"/>
      <c r="G151" s="127"/>
      <c r="H151" s="128"/>
      <c r="I151" s="107" t="s">
        <v>134</v>
      </c>
      <c r="J151" s="108">
        <v>320000</v>
      </c>
      <c r="K151" s="109"/>
      <c r="L151" s="110" t="s">
        <v>77</v>
      </c>
      <c r="M151" s="1"/>
      <c r="N151" s="111" t="str">
        <f t="shared" si="16"/>
        <v/>
      </c>
      <c r="O151" s="13" t="s">
        <v>247</v>
      </c>
      <c r="P151" s="110" t="s">
        <v>77</v>
      </c>
      <c r="Q151" s="1"/>
      <c r="R151" s="111" t="str">
        <f t="shared" si="17"/>
        <v/>
      </c>
      <c r="S151" s="13" t="s">
        <v>248</v>
      </c>
      <c r="T151" s="110" t="s">
        <v>77</v>
      </c>
      <c r="U151" s="1"/>
      <c r="V151" s="111" t="str">
        <f t="shared" si="18"/>
        <v/>
      </c>
      <c r="W151" s="13" t="s">
        <v>249</v>
      </c>
      <c r="X151" s="110" t="s">
        <v>77</v>
      </c>
      <c r="Y151" s="1"/>
      <c r="Z151" s="111" t="str">
        <f t="shared" si="19"/>
        <v/>
      </c>
      <c r="AA151" s="13" t="s">
        <v>250</v>
      </c>
      <c r="AB151" s="110" t="s">
        <v>77</v>
      </c>
      <c r="AC151" s="1"/>
      <c r="AD151" s="111" t="str">
        <f t="shared" si="14"/>
        <v/>
      </c>
      <c r="AE151" s="13" t="s">
        <v>251</v>
      </c>
      <c r="AF151" s="110" t="s">
        <v>77</v>
      </c>
      <c r="AG151" s="1"/>
      <c r="AH151" s="111" t="str">
        <f t="shared" si="20"/>
        <v/>
      </c>
      <c r="AI151" s="13" t="s">
        <v>252</v>
      </c>
      <c r="AJ151" s="113">
        <f t="shared" si="15"/>
        <v>0</v>
      </c>
      <c r="AK151" s="192" t="str">
        <f>ご契約内容!$C$2</f>
        <v>エースサイクル</v>
      </c>
    </row>
    <row r="152" spans="1:37" ht="15" customHeight="1">
      <c r="A152" s="101" t="s">
        <v>1211</v>
      </c>
      <c r="B152" s="102" t="s">
        <v>238</v>
      </c>
      <c r="C152" s="103" t="s">
        <v>1212</v>
      </c>
      <c r="D152" s="104"/>
      <c r="E152" s="105" t="s">
        <v>1208</v>
      </c>
      <c r="F152" s="127"/>
      <c r="G152" s="127"/>
      <c r="H152" s="128"/>
      <c r="I152" s="107" t="s">
        <v>130</v>
      </c>
      <c r="J152" s="108">
        <v>320000</v>
      </c>
      <c r="K152" s="109"/>
      <c r="L152" s="110" t="s">
        <v>77</v>
      </c>
      <c r="M152" s="1"/>
      <c r="N152" s="111" t="str">
        <f t="shared" si="16"/>
        <v/>
      </c>
      <c r="O152" s="13" t="s">
        <v>247</v>
      </c>
      <c r="P152" s="110" t="s">
        <v>77</v>
      </c>
      <c r="Q152" s="1"/>
      <c r="R152" s="111" t="str">
        <f t="shared" si="17"/>
        <v/>
      </c>
      <c r="S152" s="13" t="s">
        <v>248</v>
      </c>
      <c r="T152" s="110" t="s">
        <v>77</v>
      </c>
      <c r="U152" s="1"/>
      <c r="V152" s="111" t="str">
        <f t="shared" si="18"/>
        <v/>
      </c>
      <c r="W152" s="13" t="s">
        <v>249</v>
      </c>
      <c r="X152" s="110" t="s">
        <v>77</v>
      </c>
      <c r="Y152" s="1"/>
      <c r="Z152" s="111" t="str">
        <f t="shared" si="19"/>
        <v/>
      </c>
      <c r="AA152" s="13" t="s">
        <v>250</v>
      </c>
      <c r="AB152" s="110" t="s">
        <v>148</v>
      </c>
      <c r="AC152" s="115"/>
      <c r="AD152" s="116" t="str">
        <f t="shared" si="14"/>
        <v/>
      </c>
      <c r="AE152" s="117" t="s">
        <v>251</v>
      </c>
      <c r="AF152" s="110" t="s">
        <v>77</v>
      </c>
      <c r="AG152" s="1"/>
      <c r="AH152" s="111" t="str">
        <f t="shared" si="20"/>
        <v/>
      </c>
      <c r="AI152" s="13" t="s">
        <v>252</v>
      </c>
      <c r="AJ152" s="113">
        <f t="shared" si="15"/>
        <v>0</v>
      </c>
      <c r="AK152" s="192" t="str">
        <f>ご契約内容!$C$2</f>
        <v>エースサイクル</v>
      </c>
    </row>
    <row r="153" spans="1:37" ht="15" customHeight="1">
      <c r="A153" s="101" t="s">
        <v>1213</v>
      </c>
      <c r="B153" s="102" t="s">
        <v>238</v>
      </c>
      <c r="C153" s="103" t="s">
        <v>1212</v>
      </c>
      <c r="D153" s="104"/>
      <c r="E153" s="105" t="s">
        <v>1208</v>
      </c>
      <c r="F153" s="127"/>
      <c r="G153" s="127"/>
      <c r="H153" s="128"/>
      <c r="I153" s="107" t="s">
        <v>132</v>
      </c>
      <c r="J153" s="108">
        <v>320000</v>
      </c>
      <c r="K153" s="109"/>
      <c r="L153" s="110" t="s">
        <v>77</v>
      </c>
      <c r="M153" s="1"/>
      <c r="N153" s="111" t="str">
        <f t="shared" si="16"/>
        <v/>
      </c>
      <c r="O153" s="13" t="s">
        <v>247</v>
      </c>
      <c r="P153" s="110" t="s">
        <v>77</v>
      </c>
      <c r="Q153" s="1"/>
      <c r="R153" s="111" t="str">
        <f t="shared" si="17"/>
        <v/>
      </c>
      <c r="S153" s="13" t="s">
        <v>248</v>
      </c>
      <c r="T153" s="110" t="s">
        <v>77</v>
      </c>
      <c r="U153" s="1"/>
      <c r="V153" s="111" t="str">
        <f t="shared" si="18"/>
        <v/>
      </c>
      <c r="W153" s="13" t="s">
        <v>249</v>
      </c>
      <c r="X153" s="110" t="s">
        <v>77</v>
      </c>
      <c r="Y153" s="1"/>
      <c r="Z153" s="111" t="str">
        <f t="shared" si="19"/>
        <v/>
      </c>
      <c r="AA153" s="13" t="s">
        <v>250</v>
      </c>
      <c r="AB153" s="110" t="s">
        <v>77</v>
      </c>
      <c r="AC153" s="1"/>
      <c r="AD153" s="111" t="str">
        <f t="shared" si="14"/>
        <v/>
      </c>
      <c r="AE153" s="13" t="s">
        <v>251</v>
      </c>
      <c r="AF153" s="110" t="s">
        <v>77</v>
      </c>
      <c r="AG153" s="1"/>
      <c r="AH153" s="111" t="str">
        <f t="shared" si="20"/>
        <v/>
      </c>
      <c r="AI153" s="13" t="s">
        <v>252</v>
      </c>
      <c r="AJ153" s="113">
        <f t="shared" si="15"/>
        <v>0</v>
      </c>
      <c r="AK153" s="192" t="str">
        <f>ご契約内容!$C$2</f>
        <v>エースサイクル</v>
      </c>
    </row>
    <row r="154" spans="1:37" ht="15" customHeight="1">
      <c r="A154" s="101" t="s">
        <v>1214</v>
      </c>
      <c r="B154" s="102" t="s">
        <v>238</v>
      </c>
      <c r="C154" s="103" t="s">
        <v>1212</v>
      </c>
      <c r="D154" s="104"/>
      <c r="E154" s="105" t="s">
        <v>1208</v>
      </c>
      <c r="F154" s="127"/>
      <c r="G154" s="127"/>
      <c r="H154" s="128"/>
      <c r="I154" s="107" t="s">
        <v>134</v>
      </c>
      <c r="J154" s="108">
        <v>320000</v>
      </c>
      <c r="K154" s="109"/>
      <c r="L154" s="110" t="s">
        <v>77</v>
      </c>
      <c r="M154" s="1"/>
      <c r="N154" s="111" t="str">
        <f t="shared" si="16"/>
        <v/>
      </c>
      <c r="O154" s="13" t="s">
        <v>247</v>
      </c>
      <c r="P154" s="110" t="s">
        <v>77</v>
      </c>
      <c r="Q154" s="1"/>
      <c r="R154" s="111" t="str">
        <f t="shared" si="17"/>
        <v/>
      </c>
      <c r="S154" s="13" t="s">
        <v>248</v>
      </c>
      <c r="T154" s="110" t="s">
        <v>77</v>
      </c>
      <c r="U154" s="1"/>
      <c r="V154" s="111" t="str">
        <f t="shared" si="18"/>
        <v/>
      </c>
      <c r="W154" s="13" t="s">
        <v>249</v>
      </c>
      <c r="X154" s="110" t="s">
        <v>77</v>
      </c>
      <c r="Y154" s="1"/>
      <c r="Z154" s="111" t="str">
        <f t="shared" si="19"/>
        <v/>
      </c>
      <c r="AA154" s="13" t="s">
        <v>250</v>
      </c>
      <c r="AB154" s="110" t="s">
        <v>148</v>
      </c>
      <c r="AC154" s="115"/>
      <c r="AD154" s="116" t="str">
        <f t="shared" si="14"/>
        <v/>
      </c>
      <c r="AE154" s="117" t="s">
        <v>251</v>
      </c>
      <c r="AF154" s="110" t="s">
        <v>148</v>
      </c>
      <c r="AG154" s="115"/>
      <c r="AH154" s="116" t="str">
        <f t="shared" si="20"/>
        <v/>
      </c>
      <c r="AI154" s="117" t="s">
        <v>252</v>
      </c>
      <c r="AJ154" s="113">
        <f t="shared" si="15"/>
        <v>0</v>
      </c>
      <c r="AK154" s="192" t="str">
        <f>ご契約内容!$C$2</f>
        <v>エースサイクル</v>
      </c>
    </row>
    <row r="155" spans="1:37" ht="15" customHeight="1">
      <c r="A155" s="101" t="s">
        <v>1215</v>
      </c>
      <c r="B155" s="102" t="s">
        <v>1216</v>
      </c>
      <c r="C155" s="103" t="s">
        <v>1217</v>
      </c>
      <c r="D155" s="104"/>
      <c r="E155" s="105" t="s">
        <v>1218</v>
      </c>
      <c r="F155" s="127"/>
      <c r="G155" s="127"/>
      <c r="H155" s="128"/>
      <c r="I155" s="107" t="s">
        <v>130</v>
      </c>
      <c r="J155" s="108">
        <v>220000</v>
      </c>
      <c r="K155" s="109"/>
      <c r="L155" s="110" t="s">
        <v>77</v>
      </c>
      <c r="M155" s="1"/>
      <c r="N155" s="111" t="str">
        <f t="shared" si="16"/>
        <v/>
      </c>
      <c r="O155" s="13" t="s">
        <v>247</v>
      </c>
      <c r="P155" s="110" t="s">
        <v>77</v>
      </c>
      <c r="Q155" s="1"/>
      <c r="R155" s="111" t="str">
        <f t="shared" si="17"/>
        <v/>
      </c>
      <c r="S155" s="13" t="s">
        <v>248</v>
      </c>
      <c r="T155" s="110" t="s">
        <v>77</v>
      </c>
      <c r="U155" s="1"/>
      <c r="V155" s="111" t="str">
        <f t="shared" si="18"/>
        <v/>
      </c>
      <c r="W155" s="13" t="s">
        <v>249</v>
      </c>
      <c r="X155" s="110" t="s">
        <v>77</v>
      </c>
      <c r="Y155" s="1"/>
      <c r="Z155" s="111" t="str">
        <f t="shared" si="19"/>
        <v/>
      </c>
      <c r="AA155" s="13" t="s">
        <v>250</v>
      </c>
      <c r="AB155" s="110" t="s">
        <v>77</v>
      </c>
      <c r="AC155" s="1"/>
      <c r="AD155" s="111" t="str">
        <f t="shared" si="14"/>
        <v/>
      </c>
      <c r="AE155" s="13" t="s">
        <v>251</v>
      </c>
      <c r="AF155" s="110" t="s">
        <v>77</v>
      </c>
      <c r="AG155" s="1"/>
      <c r="AH155" s="111" t="str">
        <f t="shared" si="20"/>
        <v/>
      </c>
      <c r="AI155" s="13" t="s">
        <v>252</v>
      </c>
      <c r="AJ155" s="113">
        <f t="shared" si="15"/>
        <v>0</v>
      </c>
      <c r="AK155" s="192" t="str">
        <f>ご契約内容!$C$2</f>
        <v>エースサイクル</v>
      </c>
    </row>
    <row r="156" spans="1:37" ht="15" customHeight="1">
      <c r="A156" s="101" t="s">
        <v>1219</v>
      </c>
      <c r="B156" s="102" t="s">
        <v>1216</v>
      </c>
      <c r="C156" s="103" t="s">
        <v>1217</v>
      </c>
      <c r="D156" s="104"/>
      <c r="E156" s="105" t="s">
        <v>1218</v>
      </c>
      <c r="F156" s="127"/>
      <c r="G156" s="127"/>
      <c r="H156" s="128"/>
      <c r="I156" s="107" t="s">
        <v>132</v>
      </c>
      <c r="J156" s="108">
        <v>220000</v>
      </c>
      <c r="K156" s="109"/>
      <c r="L156" s="110" t="s">
        <v>77</v>
      </c>
      <c r="M156" s="1"/>
      <c r="N156" s="111" t="str">
        <f t="shared" si="16"/>
        <v/>
      </c>
      <c r="O156" s="13" t="s">
        <v>247</v>
      </c>
      <c r="P156" s="110" t="s">
        <v>77</v>
      </c>
      <c r="Q156" s="1"/>
      <c r="R156" s="111" t="str">
        <f t="shared" si="17"/>
        <v/>
      </c>
      <c r="S156" s="13" t="s">
        <v>248</v>
      </c>
      <c r="T156" s="110" t="s">
        <v>77</v>
      </c>
      <c r="U156" s="1"/>
      <c r="V156" s="111" t="str">
        <f t="shared" si="18"/>
        <v/>
      </c>
      <c r="W156" s="13" t="s">
        <v>249</v>
      </c>
      <c r="X156" s="110" t="s">
        <v>77</v>
      </c>
      <c r="Y156" s="1"/>
      <c r="Z156" s="111" t="str">
        <f t="shared" si="19"/>
        <v/>
      </c>
      <c r="AA156" s="13" t="s">
        <v>250</v>
      </c>
      <c r="AB156" s="110" t="s">
        <v>77</v>
      </c>
      <c r="AC156" s="1"/>
      <c r="AD156" s="111" t="str">
        <f t="shared" si="14"/>
        <v/>
      </c>
      <c r="AE156" s="13" t="s">
        <v>251</v>
      </c>
      <c r="AF156" s="110" t="s">
        <v>77</v>
      </c>
      <c r="AG156" s="1"/>
      <c r="AH156" s="111" t="str">
        <f t="shared" si="20"/>
        <v/>
      </c>
      <c r="AI156" s="13" t="s">
        <v>252</v>
      </c>
      <c r="AJ156" s="113">
        <f t="shared" si="15"/>
        <v>0</v>
      </c>
      <c r="AK156" s="192" t="str">
        <f>ご契約内容!$C$2</f>
        <v>エースサイクル</v>
      </c>
    </row>
    <row r="157" spans="1:37" ht="15" customHeight="1">
      <c r="A157" s="101" t="s">
        <v>1220</v>
      </c>
      <c r="B157" s="102" t="s">
        <v>1216</v>
      </c>
      <c r="C157" s="103" t="s">
        <v>1217</v>
      </c>
      <c r="D157" s="104"/>
      <c r="E157" s="105" t="s">
        <v>1218</v>
      </c>
      <c r="F157" s="127"/>
      <c r="G157" s="127"/>
      <c r="H157" s="128"/>
      <c r="I157" s="107" t="s">
        <v>134</v>
      </c>
      <c r="J157" s="108">
        <v>220000</v>
      </c>
      <c r="K157" s="109"/>
      <c r="L157" s="110" t="s">
        <v>77</v>
      </c>
      <c r="M157" s="1"/>
      <c r="N157" s="111" t="str">
        <f t="shared" si="16"/>
        <v/>
      </c>
      <c r="O157" s="13" t="s">
        <v>247</v>
      </c>
      <c r="P157" s="110" t="s">
        <v>77</v>
      </c>
      <c r="Q157" s="1"/>
      <c r="R157" s="111" t="str">
        <f t="shared" si="17"/>
        <v/>
      </c>
      <c r="S157" s="13" t="s">
        <v>248</v>
      </c>
      <c r="T157" s="110" t="s">
        <v>77</v>
      </c>
      <c r="U157" s="1"/>
      <c r="V157" s="111" t="str">
        <f t="shared" si="18"/>
        <v/>
      </c>
      <c r="W157" s="13" t="s">
        <v>249</v>
      </c>
      <c r="X157" s="110" t="s">
        <v>77</v>
      </c>
      <c r="Y157" s="1"/>
      <c r="Z157" s="111" t="str">
        <f t="shared" si="19"/>
        <v/>
      </c>
      <c r="AA157" s="13" t="s">
        <v>250</v>
      </c>
      <c r="AB157" s="110" t="s">
        <v>77</v>
      </c>
      <c r="AC157" s="1"/>
      <c r="AD157" s="111" t="str">
        <f t="shared" si="14"/>
        <v/>
      </c>
      <c r="AE157" s="13" t="s">
        <v>251</v>
      </c>
      <c r="AF157" s="110" t="s">
        <v>77</v>
      </c>
      <c r="AG157" s="1"/>
      <c r="AH157" s="111" t="str">
        <f t="shared" si="20"/>
        <v/>
      </c>
      <c r="AI157" s="13" t="s">
        <v>252</v>
      </c>
      <c r="AJ157" s="113">
        <f t="shared" si="15"/>
        <v>0</v>
      </c>
      <c r="AK157" s="192" t="str">
        <f>ご契約内容!$C$2</f>
        <v>エースサイクル</v>
      </c>
    </row>
    <row r="158" spans="1:37" ht="15" customHeight="1">
      <c r="A158" s="101" t="s">
        <v>1221</v>
      </c>
      <c r="B158" s="102" t="s">
        <v>1216</v>
      </c>
      <c r="C158" s="103" t="s">
        <v>1217</v>
      </c>
      <c r="D158" s="104"/>
      <c r="E158" s="105" t="s">
        <v>1222</v>
      </c>
      <c r="F158" s="127"/>
      <c r="G158" s="127"/>
      <c r="H158" s="128"/>
      <c r="I158" s="107" t="s">
        <v>130</v>
      </c>
      <c r="J158" s="108">
        <v>220000</v>
      </c>
      <c r="K158" s="109"/>
      <c r="L158" s="110" t="s">
        <v>77</v>
      </c>
      <c r="M158" s="1"/>
      <c r="N158" s="111" t="str">
        <f t="shared" si="16"/>
        <v/>
      </c>
      <c r="O158" s="13" t="s">
        <v>247</v>
      </c>
      <c r="P158" s="110" t="s">
        <v>77</v>
      </c>
      <c r="Q158" s="1"/>
      <c r="R158" s="111" t="str">
        <f t="shared" si="17"/>
        <v/>
      </c>
      <c r="S158" s="13" t="s">
        <v>248</v>
      </c>
      <c r="T158" s="110" t="s">
        <v>77</v>
      </c>
      <c r="U158" s="1"/>
      <c r="V158" s="111" t="str">
        <f t="shared" si="18"/>
        <v/>
      </c>
      <c r="W158" s="13" t="s">
        <v>249</v>
      </c>
      <c r="X158" s="110" t="s">
        <v>77</v>
      </c>
      <c r="Y158" s="1"/>
      <c r="Z158" s="111" t="str">
        <f t="shared" si="19"/>
        <v/>
      </c>
      <c r="AA158" s="13" t="s">
        <v>250</v>
      </c>
      <c r="AB158" s="110" t="s">
        <v>77</v>
      </c>
      <c r="AC158" s="1"/>
      <c r="AD158" s="111" t="str">
        <f t="shared" si="14"/>
        <v/>
      </c>
      <c r="AE158" s="13" t="s">
        <v>251</v>
      </c>
      <c r="AF158" s="110" t="s">
        <v>77</v>
      </c>
      <c r="AG158" s="1"/>
      <c r="AH158" s="111" t="str">
        <f t="shared" si="20"/>
        <v/>
      </c>
      <c r="AI158" s="13" t="s">
        <v>252</v>
      </c>
      <c r="AJ158" s="113">
        <f t="shared" si="15"/>
        <v>0</v>
      </c>
      <c r="AK158" s="192" t="str">
        <f>ご契約内容!$C$2</f>
        <v>エースサイクル</v>
      </c>
    </row>
    <row r="159" spans="1:37" ht="15" customHeight="1">
      <c r="A159" s="101" t="s">
        <v>1223</v>
      </c>
      <c r="B159" s="102" t="s">
        <v>1216</v>
      </c>
      <c r="C159" s="103" t="s">
        <v>1217</v>
      </c>
      <c r="D159" s="104"/>
      <c r="E159" s="105" t="s">
        <v>1222</v>
      </c>
      <c r="F159" s="127"/>
      <c r="G159" s="127"/>
      <c r="H159" s="128"/>
      <c r="I159" s="107" t="s">
        <v>132</v>
      </c>
      <c r="J159" s="108">
        <v>220000</v>
      </c>
      <c r="K159" s="109"/>
      <c r="L159" s="110" t="s">
        <v>98</v>
      </c>
      <c r="M159" s="1"/>
      <c r="N159" s="111" t="str">
        <f t="shared" si="16"/>
        <v/>
      </c>
      <c r="O159" s="13" t="s">
        <v>247</v>
      </c>
      <c r="P159" s="110" t="s">
        <v>98</v>
      </c>
      <c r="Q159" s="1"/>
      <c r="R159" s="111" t="str">
        <f t="shared" si="17"/>
        <v/>
      </c>
      <c r="S159" s="13" t="s">
        <v>248</v>
      </c>
      <c r="T159" s="110" t="s">
        <v>98</v>
      </c>
      <c r="U159" s="1"/>
      <c r="V159" s="111" t="str">
        <f t="shared" si="18"/>
        <v/>
      </c>
      <c r="W159" s="13" t="s">
        <v>249</v>
      </c>
      <c r="X159" s="110" t="s">
        <v>98</v>
      </c>
      <c r="Y159" s="1"/>
      <c r="Z159" s="111" t="str">
        <f t="shared" si="19"/>
        <v/>
      </c>
      <c r="AA159" s="13" t="s">
        <v>250</v>
      </c>
      <c r="AB159" s="110" t="s">
        <v>77</v>
      </c>
      <c r="AC159" s="1"/>
      <c r="AD159" s="111" t="str">
        <f t="shared" si="14"/>
        <v/>
      </c>
      <c r="AE159" s="13" t="s">
        <v>251</v>
      </c>
      <c r="AF159" s="110" t="s">
        <v>77</v>
      </c>
      <c r="AG159" s="1"/>
      <c r="AH159" s="111" t="str">
        <f t="shared" si="20"/>
        <v/>
      </c>
      <c r="AI159" s="13" t="s">
        <v>252</v>
      </c>
      <c r="AJ159" s="113">
        <f t="shared" si="15"/>
        <v>0</v>
      </c>
      <c r="AK159" s="192" t="str">
        <f>ご契約内容!$C$2</f>
        <v>エースサイクル</v>
      </c>
    </row>
    <row r="160" spans="1:37" ht="15" customHeight="1">
      <c r="A160" s="101" t="s">
        <v>1224</v>
      </c>
      <c r="B160" s="102" t="s">
        <v>1216</v>
      </c>
      <c r="C160" s="103" t="s">
        <v>1217</v>
      </c>
      <c r="D160" s="104"/>
      <c r="E160" s="105" t="s">
        <v>1222</v>
      </c>
      <c r="F160" s="127"/>
      <c r="G160" s="127"/>
      <c r="H160" s="128"/>
      <c r="I160" s="107" t="s">
        <v>134</v>
      </c>
      <c r="J160" s="108">
        <v>220000</v>
      </c>
      <c r="K160" s="109"/>
      <c r="L160" s="110" t="s">
        <v>77</v>
      </c>
      <c r="M160" s="1"/>
      <c r="N160" s="111" t="str">
        <f t="shared" si="16"/>
        <v/>
      </c>
      <c r="O160" s="13" t="s">
        <v>247</v>
      </c>
      <c r="P160" s="110" t="s">
        <v>77</v>
      </c>
      <c r="Q160" s="1"/>
      <c r="R160" s="111" t="str">
        <f t="shared" si="17"/>
        <v/>
      </c>
      <c r="S160" s="13" t="s">
        <v>248</v>
      </c>
      <c r="T160" s="110" t="s">
        <v>77</v>
      </c>
      <c r="U160" s="1"/>
      <c r="V160" s="111" t="str">
        <f t="shared" si="18"/>
        <v/>
      </c>
      <c r="W160" s="13" t="s">
        <v>249</v>
      </c>
      <c r="X160" s="110" t="s">
        <v>77</v>
      </c>
      <c r="Y160" s="1"/>
      <c r="Z160" s="111" t="str">
        <f t="shared" si="19"/>
        <v/>
      </c>
      <c r="AA160" s="13" t="s">
        <v>250</v>
      </c>
      <c r="AB160" s="110" t="s">
        <v>77</v>
      </c>
      <c r="AC160" s="1"/>
      <c r="AD160" s="111" t="str">
        <f t="shared" si="14"/>
        <v/>
      </c>
      <c r="AE160" s="13" t="s">
        <v>251</v>
      </c>
      <c r="AF160" s="110" t="s">
        <v>77</v>
      </c>
      <c r="AG160" s="1"/>
      <c r="AH160" s="111" t="str">
        <f t="shared" si="20"/>
        <v/>
      </c>
      <c r="AI160" s="13" t="s">
        <v>252</v>
      </c>
      <c r="AJ160" s="113">
        <f t="shared" si="15"/>
        <v>0</v>
      </c>
      <c r="AK160" s="192" t="str">
        <f>ご契約内容!$C$2</f>
        <v>エースサイクル</v>
      </c>
    </row>
    <row r="161" spans="1:37" ht="15" customHeight="1">
      <c r="A161" s="101" t="s">
        <v>1225</v>
      </c>
      <c r="B161" s="102" t="s">
        <v>1226</v>
      </c>
      <c r="C161" s="103" t="s">
        <v>1227</v>
      </c>
      <c r="D161" s="104"/>
      <c r="E161" s="105" t="s">
        <v>1228</v>
      </c>
      <c r="F161" s="127"/>
      <c r="G161" s="127"/>
      <c r="H161" s="128"/>
      <c r="I161" s="107">
        <v>11</v>
      </c>
      <c r="J161" s="108">
        <v>40000</v>
      </c>
      <c r="K161" s="109"/>
      <c r="L161" s="110" t="s">
        <v>98</v>
      </c>
      <c r="M161" s="1"/>
      <c r="N161" s="111" t="str">
        <f t="shared" si="16"/>
        <v/>
      </c>
      <c r="O161" s="13" t="s">
        <v>247</v>
      </c>
      <c r="P161" s="110" t="s">
        <v>98</v>
      </c>
      <c r="Q161" s="1"/>
      <c r="R161" s="111" t="str">
        <f t="shared" si="17"/>
        <v/>
      </c>
      <c r="S161" s="13" t="s">
        <v>248</v>
      </c>
      <c r="T161" s="110" t="s">
        <v>98</v>
      </c>
      <c r="U161" s="1"/>
      <c r="V161" s="111" t="str">
        <f t="shared" si="18"/>
        <v/>
      </c>
      <c r="W161" s="13" t="s">
        <v>249</v>
      </c>
      <c r="X161" s="110" t="s">
        <v>98</v>
      </c>
      <c r="Y161" s="1"/>
      <c r="Z161" s="111" t="str">
        <f t="shared" si="19"/>
        <v/>
      </c>
      <c r="AA161" s="13" t="s">
        <v>250</v>
      </c>
      <c r="AB161" s="110" t="s">
        <v>98</v>
      </c>
      <c r="AC161" s="1"/>
      <c r="AD161" s="111" t="str">
        <f t="shared" si="14"/>
        <v/>
      </c>
      <c r="AE161" s="13" t="s">
        <v>251</v>
      </c>
      <c r="AF161" s="110" t="s">
        <v>98</v>
      </c>
      <c r="AG161" s="1"/>
      <c r="AH161" s="111" t="str">
        <f t="shared" si="20"/>
        <v/>
      </c>
      <c r="AI161" s="13" t="s">
        <v>252</v>
      </c>
      <c r="AJ161" s="113">
        <f t="shared" si="15"/>
        <v>0</v>
      </c>
      <c r="AK161" s="192" t="str">
        <f>ご契約内容!$C$2</f>
        <v>エースサイクル</v>
      </c>
    </row>
    <row r="162" spans="1:37" ht="15" customHeight="1">
      <c r="A162" s="101" t="s">
        <v>1229</v>
      </c>
      <c r="B162" s="102" t="s">
        <v>1226</v>
      </c>
      <c r="C162" s="103" t="s">
        <v>1230</v>
      </c>
      <c r="D162" s="104"/>
      <c r="E162" s="105" t="s">
        <v>1231</v>
      </c>
      <c r="F162" s="127"/>
      <c r="G162" s="127"/>
      <c r="H162" s="128"/>
      <c r="I162" s="107">
        <v>9</v>
      </c>
      <c r="J162" s="108">
        <v>36000</v>
      </c>
      <c r="K162" s="109"/>
      <c r="L162" s="110" t="s">
        <v>98</v>
      </c>
      <c r="M162" s="1"/>
      <c r="N162" s="111" t="str">
        <f t="shared" si="16"/>
        <v/>
      </c>
      <c r="O162" s="13" t="s">
        <v>247</v>
      </c>
      <c r="P162" s="110" t="s">
        <v>98</v>
      </c>
      <c r="Q162" s="1"/>
      <c r="R162" s="111" t="str">
        <f t="shared" si="17"/>
        <v/>
      </c>
      <c r="S162" s="13" t="s">
        <v>248</v>
      </c>
      <c r="T162" s="110" t="s">
        <v>98</v>
      </c>
      <c r="U162" s="1"/>
      <c r="V162" s="111" t="str">
        <f t="shared" si="18"/>
        <v/>
      </c>
      <c r="W162" s="13" t="s">
        <v>249</v>
      </c>
      <c r="X162" s="110" t="s">
        <v>98</v>
      </c>
      <c r="Y162" s="1"/>
      <c r="Z162" s="111" t="str">
        <f t="shared" si="19"/>
        <v/>
      </c>
      <c r="AA162" s="13" t="s">
        <v>250</v>
      </c>
      <c r="AB162" s="110" t="s">
        <v>98</v>
      </c>
      <c r="AC162" s="1"/>
      <c r="AD162" s="111" t="str">
        <f t="shared" si="14"/>
        <v/>
      </c>
      <c r="AE162" s="13" t="s">
        <v>251</v>
      </c>
      <c r="AF162" s="110" t="s">
        <v>98</v>
      </c>
      <c r="AG162" s="1"/>
      <c r="AH162" s="111" t="str">
        <f t="shared" si="20"/>
        <v/>
      </c>
      <c r="AI162" s="13" t="s">
        <v>252</v>
      </c>
      <c r="AJ162" s="113">
        <f t="shared" si="15"/>
        <v>0</v>
      </c>
      <c r="AK162" s="192" t="str">
        <f>ご契約内容!$C$2</f>
        <v>エースサイクル</v>
      </c>
    </row>
    <row r="163" spans="1:37" ht="15" customHeight="1">
      <c r="A163" s="101" t="s">
        <v>1232</v>
      </c>
      <c r="B163" s="102" t="s">
        <v>1226</v>
      </c>
      <c r="C163" s="103" t="s">
        <v>1230</v>
      </c>
      <c r="D163" s="104"/>
      <c r="E163" s="105" t="s">
        <v>1228</v>
      </c>
      <c r="F163" s="127"/>
      <c r="G163" s="127"/>
      <c r="H163" s="128"/>
      <c r="I163" s="107">
        <v>9</v>
      </c>
      <c r="J163" s="108">
        <v>36000</v>
      </c>
      <c r="K163" s="109"/>
      <c r="L163" s="110" t="s">
        <v>98</v>
      </c>
      <c r="M163" s="1"/>
      <c r="N163" s="111" t="str">
        <f t="shared" si="16"/>
        <v/>
      </c>
      <c r="O163" s="13" t="s">
        <v>247</v>
      </c>
      <c r="P163" s="110" t="s">
        <v>98</v>
      </c>
      <c r="Q163" s="1"/>
      <c r="R163" s="111" t="str">
        <f t="shared" si="17"/>
        <v/>
      </c>
      <c r="S163" s="13" t="s">
        <v>248</v>
      </c>
      <c r="T163" s="110" t="s">
        <v>98</v>
      </c>
      <c r="U163" s="1"/>
      <c r="V163" s="111" t="str">
        <f t="shared" si="18"/>
        <v/>
      </c>
      <c r="W163" s="13" t="s">
        <v>249</v>
      </c>
      <c r="X163" s="110" t="s">
        <v>98</v>
      </c>
      <c r="Y163" s="1"/>
      <c r="Z163" s="111" t="str">
        <f t="shared" si="19"/>
        <v/>
      </c>
      <c r="AA163" s="13" t="s">
        <v>250</v>
      </c>
      <c r="AB163" s="110" t="s">
        <v>98</v>
      </c>
      <c r="AC163" s="1"/>
      <c r="AD163" s="111" t="str">
        <f t="shared" si="14"/>
        <v/>
      </c>
      <c r="AE163" s="13" t="s">
        <v>251</v>
      </c>
      <c r="AF163" s="110" t="s">
        <v>98</v>
      </c>
      <c r="AG163" s="1"/>
      <c r="AH163" s="111" t="str">
        <f t="shared" si="20"/>
        <v/>
      </c>
      <c r="AI163" s="13" t="s">
        <v>252</v>
      </c>
      <c r="AJ163" s="113">
        <f t="shared" si="15"/>
        <v>0</v>
      </c>
      <c r="AK163" s="192" t="str">
        <f>ご契約内容!$C$2</f>
        <v>エースサイクル</v>
      </c>
    </row>
    <row r="164" spans="1:37" ht="15" customHeight="1">
      <c r="A164" s="101" t="s">
        <v>1233</v>
      </c>
      <c r="B164" s="102" t="s">
        <v>1226</v>
      </c>
      <c r="C164" s="103" t="s">
        <v>1230</v>
      </c>
      <c r="D164" s="104"/>
      <c r="E164" s="105" t="s">
        <v>1234</v>
      </c>
      <c r="F164" s="127"/>
      <c r="G164" s="127"/>
      <c r="H164" s="128"/>
      <c r="I164" s="107">
        <v>9</v>
      </c>
      <c r="J164" s="108">
        <v>36000</v>
      </c>
      <c r="K164" s="109"/>
      <c r="L164" s="110" t="s">
        <v>98</v>
      </c>
      <c r="M164" s="1"/>
      <c r="N164" s="111" t="str">
        <f t="shared" si="16"/>
        <v/>
      </c>
      <c r="O164" s="13" t="s">
        <v>247</v>
      </c>
      <c r="P164" s="110" t="s">
        <v>98</v>
      </c>
      <c r="Q164" s="1"/>
      <c r="R164" s="111" t="str">
        <f t="shared" si="17"/>
        <v/>
      </c>
      <c r="S164" s="13" t="s">
        <v>248</v>
      </c>
      <c r="T164" s="110" t="s">
        <v>98</v>
      </c>
      <c r="U164" s="1"/>
      <c r="V164" s="111" t="str">
        <f t="shared" si="18"/>
        <v/>
      </c>
      <c r="W164" s="13" t="s">
        <v>249</v>
      </c>
      <c r="X164" s="110" t="s">
        <v>98</v>
      </c>
      <c r="Y164" s="1"/>
      <c r="Z164" s="111" t="str">
        <f t="shared" si="19"/>
        <v/>
      </c>
      <c r="AA164" s="13" t="s">
        <v>250</v>
      </c>
      <c r="AB164" s="110" t="s">
        <v>98</v>
      </c>
      <c r="AC164" s="1"/>
      <c r="AD164" s="111" t="str">
        <f t="shared" si="14"/>
        <v/>
      </c>
      <c r="AE164" s="13" t="s">
        <v>251</v>
      </c>
      <c r="AF164" s="110" t="s">
        <v>98</v>
      </c>
      <c r="AG164" s="1"/>
      <c r="AH164" s="111" t="str">
        <f t="shared" si="20"/>
        <v/>
      </c>
      <c r="AI164" s="13" t="s">
        <v>252</v>
      </c>
      <c r="AJ164" s="113">
        <f t="shared" si="15"/>
        <v>0</v>
      </c>
      <c r="AK164" s="192" t="str">
        <f>ご契約内容!$C$2</f>
        <v>エースサイクル</v>
      </c>
    </row>
    <row r="165" spans="1:37" ht="15" customHeight="1">
      <c r="A165" s="101" t="s">
        <v>1235</v>
      </c>
      <c r="B165" s="102" t="s">
        <v>1236</v>
      </c>
      <c r="C165" s="103" t="s">
        <v>1237</v>
      </c>
      <c r="D165" s="104"/>
      <c r="E165" s="105" t="s">
        <v>1238</v>
      </c>
      <c r="F165" s="127"/>
      <c r="G165" s="127"/>
      <c r="H165" s="128"/>
      <c r="I165" s="107">
        <v>5</v>
      </c>
      <c r="J165" s="108">
        <v>18000</v>
      </c>
      <c r="K165" s="109" t="s">
        <v>1000</v>
      </c>
      <c r="L165" s="110" t="s">
        <v>98</v>
      </c>
      <c r="M165" s="1"/>
      <c r="N165" s="111" t="str">
        <f t="shared" si="16"/>
        <v/>
      </c>
      <c r="O165" s="13" t="s">
        <v>247</v>
      </c>
      <c r="P165" s="110" t="s">
        <v>98</v>
      </c>
      <c r="Q165" s="1"/>
      <c r="R165" s="111" t="str">
        <f t="shared" si="17"/>
        <v/>
      </c>
      <c r="S165" s="13" t="s">
        <v>248</v>
      </c>
      <c r="T165" s="110" t="s">
        <v>98</v>
      </c>
      <c r="U165" s="1"/>
      <c r="V165" s="111" t="str">
        <f t="shared" si="18"/>
        <v/>
      </c>
      <c r="W165" s="13" t="s">
        <v>249</v>
      </c>
      <c r="X165" s="110" t="s">
        <v>98</v>
      </c>
      <c r="Y165" s="1"/>
      <c r="Z165" s="111" t="str">
        <f t="shared" si="19"/>
        <v/>
      </c>
      <c r="AA165" s="13" t="s">
        <v>250</v>
      </c>
      <c r="AB165" s="110" t="s">
        <v>98</v>
      </c>
      <c r="AC165" s="1"/>
      <c r="AD165" s="111" t="str">
        <f t="shared" si="14"/>
        <v/>
      </c>
      <c r="AE165" s="13" t="s">
        <v>251</v>
      </c>
      <c r="AF165" s="110" t="s">
        <v>98</v>
      </c>
      <c r="AG165" s="1"/>
      <c r="AH165" s="111" t="str">
        <f t="shared" si="20"/>
        <v/>
      </c>
      <c r="AI165" s="13" t="s">
        <v>252</v>
      </c>
      <c r="AJ165" s="113">
        <f t="shared" si="15"/>
        <v>0</v>
      </c>
      <c r="AK165" s="192" t="str">
        <f>ご契約内容!$C$2</f>
        <v>エースサイクル</v>
      </c>
    </row>
    <row r="166" spans="1:37" ht="15" customHeight="1">
      <c r="A166" s="101" t="s">
        <v>1239</v>
      </c>
      <c r="B166" s="102" t="s">
        <v>1236</v>
      </c>
      <c r="C166" s="103" t="s">
        <v>1237</v>
      </c>
      <c r="D166" s="104"/>
      <c r="E166" s="105" t="s">
        <v>1240</v>
      </c>
      <c r="F166" s="127"/>
      <c r="G166" s="127"/>
      <c r="H166" s="128"/>
      <c r="I166" s="107">
        <v>5</v>
      </c>
      <c r="J166" s="108">
        <v>18000</v>
      </c>
      <c r="K166" s="109" t="s">
        <v>1000</v>
      </c>
      <c r="L166" s="110" t="s">
        <v>98</v>
      </c>
      <c r="M166" s="1"/>
      <c r="N166" s="111" t="str">
        <f t="shared" si="16"/>
        <v/>
      </c>
      <c r="O166" s="13" t="s">
        <v>247</v>
      </c>
      <c r="P166" s="110" t="s">
        <v>98</v>
      </c>
      <c r="Q166" s="1"/>
      <c r="R166" s="111" t="str">
        <f t="shared" si="17"/>
        <v/>
      </c>
      <c r="S166" s="13" t="s">
        <v>248</v>
      </c>
      <c r="T166" s="110" t="s">
        <v>98</v>
      </c>
      <c r="U166" s="1"/>
      <c r="V166" s="111" t="str">
        <f t="shared" si="18"/>
        <v/>
      </c>
      <c r="W166" s="13" t="s">
        <v>249</v>
      </c>
      <c r="X166" s="110" t="s">
        <v>98</v>
      </c>
      <c r="Y166" s="1"/>
      <c r="Z166" s="111" t="str">
        <f t="shared" si="19"/>
        <v/>
      </c>
      <c r="AA166" s="13" t="s">
        <v>250</v>
      </c>
      <c r="AB166" s="110" t="s">
        <v>98</v>
      </c>
      <c r="AC166" s="1"/>
      <c r="AD166" s="111" t="str">
        <f t="shared" ref="AD166:AD172" si="21">IF(AC166="","",$J166*$A$4*AC166)</f>
        <v/>
      </c>
      <c r="AE166" s="13" t="s">
        <v>251</v>
      </c>
      <c r="AF166" s="110" t="s">
        <v>98</v>
      </c>
      <c r="AG166" s="1"/>
      <c r="AH166" s="111" t="str">
        <f t="shared" si="20"/>
        <v/>
      </c>
      <c r="AI166" s="13" t="s">
        <v>252</v>
      </c>
      <c r="AJ166" s="113">
        <f t="shared" si="15"/>
        <v>0</v>
      </c>
      <c r="AK166" s="192" t="str">
        <f>ご契約内容!$C$2</f>
        <v>エースサイクル</v>
      </c>
    </row>
    <row r="167" spans="1:37" ht="15" customHeight="1">
      <c r="A167" s="101" t="s">
        <v>1241</v>
      </c>
      <c r="B167" s="102" t="s">
        <v>1242</v>
      </c>
      <c r="C167" s="103" t="s">
        <v>1227</v>
      </c>
      <c r="D167" s="104"/>
      <c r="E167" s="105" t="s">
        <v>1243</v>
      </c>
      <c r="F167" s="127"/>
      <c r="G167" s="127"/>
      <c r="H167" s="128"/>
      <c r="I167" s="107">
        <v>11</v>
      </c>
      <c r="J167" s="108">
        <v>54000</v>
      </c>
      <c r="K167" s="109" t="s">
        <v>1000</v>
      </c>
      <c r="L167" s="110" t="s">
        <v>98</v>
      </c>
      <c r="M167" s="1"/>
      <c r="N167" s="111" t="str">
        <f t="shared" si="16"/>
        <v/>
      </c>
      <c r="O167" s="13" t="s">
        <v>247</v>
      </c>
      <c r="P167" s="110" t="s">
        <v>98</v>
      </c>
      <c r="Q167" s="1"/>
      <c r="R167" s="111" t="str">
        <f t="shared" si="17"/>
        <v/>
      </c>
      <c r="S167" s="13" t="s">
        <v>248</v>
      </c>
      <c r="T167" s="110" t="s">
        <v>98</v>
      </c>
      <c r="U167" s="1"/>
      <c r="V167" s="111" t="str">
        <f t="shared" si="18"/>
        <v/>
      </c>
      <c r="W167" s="13" t="s">
        <v>249</v>
      </c>
      <c r="X167" s="110" t="s">
        <v>98</v>
      </c>
      <c r="Y167" s="1"/>
      <c r="Z167" s="111" t="str">
        <f t="shared" si="19"/>
        <v/>
      </c>
      <c r="AA167" s="13" t="s">
        <v>250</v>
      </c>
      <c r="AB167" s="110" t="s">
        <v>98</v>
      </c>
      <c r="AC167" s="1"/>
      <c r="AD167" s="111" t="str">
        <f t="shared" si="21"/>
        <v/>
      </c>
      <c r="AE167" s="13" t="s">
        <v>251</v>
      </c>
      <c r="AF167" s="110" t="s">
        <v>98</v>
      </c>
      <c r="AG167" s="1"/>
      <c r="AH167" s="111" t="str">
        <f t="shared" si="20"/>
        <v/>
      </c>
      <c r="AI167" s="13" t="s">
        <v>252</v>
      </c>
      <c r="AJ167" s="113">
        <f t="shared" si="15"/>
        <v>0</v>
      </c>
      <c r="AK167" s="192" t="str">
        <f>ご契約内容!$C$2</f>
        <v>エースサイクル</v>
      </c>
    </row>
    <row r="168" spans="1:37" ht="15" customHeight="1">
      <c r="A168" s="101" t="s">
        <v>1244</v>
      </c>
      <c r="B168" s="102" t="s">
        <v>1242</v>
      </c>
      <c r="C168" s="103" t="s">
        <v>1227</v>
      </c>
      <c r="D168" s="104"/>
      <c r="E168" s="105" t="s">
        <v>1245</v>
      </c>
      <c r="F168" s="127"/>
      <c r="G168" s="127"/>
      <c r="H168" s="128"/>
      <c r="I168" s="107">
        <v>11</v>
      </c>
      <c r="J168" s="108">
        <v>54000</v>
      </c>
      <c r="K168" s="109"/>
      <c r="L168" s="110" t="s">
        <v>98</v>
      </c>
      <c r="M168" s="1"/>
      <c r="N168" s="111" t="str">
        <f t="shared" si="16"/>
        <v/>
      </c>
      <c r="O168" s="13" t="s">
        <v>247</v>
      </c>
      <c r="P168" s="110" t="s">
        <v>98</v>
      </c>
      <c r="Q168" s="1"/>
      <c r="R168" s="111" t="str">
        <f t="shared" si="17"/>
        <v/>
      </c>
      <c r="S168" s="13" t="s">
        <v>248</v>
      </c>
      <c r="T168" s="110" t="s">
        <v>98</v>
      </c>
      <c r="U168" s="1"/>
      <c r="V168" s="111" t="str">
        <f t="shared" si="18"/>
        <v/>
      </c>
      <c r="W168" s="13" t="s">
        <v>249</v>
      </c>
      <c r="X168" s="110" t="s">
        <v>98</v>
      </c>
      <c r="Y168" s="1"/>
      <c r="Z168" s="111" t="str">
        <f t="shared" si="19"/>
        <v/>
      </c>
      <c r="AA168" s="13" t="s">
        <v>250</v>
      </c>
      <c r="AB168" s="110" t="s">
        <v>98</v>
      </c>
      <c r="AC168" s="1"/>
      <c r="AD168" s="111" t="str">
        <f t="shared" si="21"/>
        <v/>
      </c>
      <c r="AE168" s="13" t="s">
        <v>251</v>
      </c>
      <c r="AF168" s="110" t="s">
        <v>98</v>
      </c>
      <c r="AG168" s="1"/>
      <c r="AH168" s="111" t="str">
        <f t="shared" si="20"/>
        <v/>
      </c>
      <c r="AI168" s="13" t="s">
        <v>252</v>
      </c>
      <c r="AJ168" s="113">
        <f t="shared" si="15"/>
        <v>0</v>
      </c>
      <c r="AK168" s="192" t="str">
        <f>ご契約内容!$C$2</f>
        <v>エースサイクル</v>
      </c>
    </row>
    <row r="169" spans="1:37" ht="15" customHeight="1">
      <c r="A169" s="101" t="s">
        <v>1246</v>
      </c>
      <c r="B169" s="102" t="s">
        <v>1242</v>
      </c>
      <c r="C169" s="103" t="s">
        <v>1230</v>
      </c>
      <c r="D169" s="104"/>
      <c r="E169" s="105" t="s">
        <v>1247</v>
      </c>
      <c r="F169" s="127"/>
      <c r="G169" s="127"/>
      <c r="H169" s="128"/>
      <c r="I169" s="107">
        <v>9</v>
      </c>
      <c r="J169" s="108">
        <v>52000</v>
      </c>
      <c r="K169" s="109" t="s">
        <v>1000</v>
      </c>
      <c r="L169" s="110" t="s">
        <v>98</v>
      </c>
      <c r="M169" s="1"/>
      <c r="N169" s="111" t="str">
        <f t="shared" si="16"/>
        <v/>
      </c>
      <c r="O169" s="13" t="s">
        <v>247</v>
      </c>
      <c r="P169" s="110" t="s">
        <v>98</v>
      </c>
      <c r="Q169" s="1"/>
      <c r="R169" s="111" t="str">
        <f t="shared" si="17"/>
        <v/>
      </c>
      <c r="S169" s="13" t="s">
        <v>248</v>
      </c>
      <c r="T169" s="110" t="s">
        <v>98</v>
      </c>
      <c r="U169" s="1"/>
      <c r="V169" s="111" t="str">
        <f t="shared" si="18"/>
        <v/>
      </c>
      <c r="W169" s="13" t="s">
        <v>249</v>
      </c>
      <c r="X169" s="110" t="s">
        <v>98</v>
      </c>
      <c r="Y169" s="1"/>
      <c r="Z169" s="111" t="str">
        <f t="shared" si="19"/>
        <v/>
      </c>
      <c r="AA169" s="13" t="s">
        <v>250</v>
      </c>
      <c r="AB169" s="110" t="s">
        <v>98</v>
      </c>
      <c r="AC169" s="1"/>
      <c r="AD169" s="111" t="str">
        <f t="shared" si="21"/>
        <v/>
      </c>
      <c r="AE169" s="13" t="s">
        <v>251</v>
      </c>
      <c r="AF169" s="110" t="s">
        <v>98</v>
      </c>
      <c r="AG169" s="1"/>
      <c r="AH169" s="111" t="str">
        <f t="shared" si="20"/>
        <v/>
      </c>
      <c r="AI169" s="13" t="s">
        <v>252</v>
      </c>
      <c r="AJ169" s="113">
        <f t="shared" si="15"/>
        <v>0</v>
      </c>
      <c r="AK169" s="192" t="str">
        <f>ご契約内容!$C$2</f>
        <v>エースサイクル</v>
      </c>
    </row>
    <row r="170" spans="1:37" ht="15" customHeight="1">
      <c r="A170" s="101" t="s">
        <v>1248</v>
      </c>
      <c r="B170" s="102" t="s">
        <v>1242</v>
      </c>
      <c r="C170" s="103" t="s">
        <v>1230</v>
      </c>
      <c r="D170" s="104"/>
      <c r="E170" s="105" t="s">
        <v>1249</v>
      </c>
      <c r="F170" s="127"/>
      <c r="G170" s="127"/>
      <c r="H170" s="128"/>
      <c r="I170" s="107">
        <v>9</v>
      </c>
      <c r="J170" s="108">
        <v>52000</v>
      </c>
      <c r="K170" s="109"/>
      <c r="L170" s="110" t="s">
        <v>98</v>
      </c>
      <c r="M170" s="1"/>
      <c r="N170" s="111" t="str">
        <f t="shared" si="16"/>
        <v/>
      </c>
      <c r="O170" s="13" t="s">
        <v>247</v>
      </c>
      <c r="P170" s="110" t="s">
        <v>98</v>
      </c>
      <c r="Q170" s="1"/>
      <c r="R170" s="111" t="str">
        <f t="shared" si="17"/>
        <v/>
      </c>
      <c r="S170" s="13" t="s">
        <v>248</v>
      </c>
      <c r="T170" s="110" t="s">
        <v>98</v>
      </c>
      <c r="U170" s="1"/>
      <c r="V170" s="111" t="str">
        <f t="shared" si="18"/>
        <v/>
      </c>
      <c r="W170" s="13" t="s">
        <v>249</v>
      </c>
      <c r="X170" s="110" t="s">
        <v>98</v>
      </c>
      <c r="Y170" s="1"/>
      <c r="Z170" s="111" t="str">
        <f t="shared" si="19"/>
        <v/>
      </c>
      <c r="AA170" s="13" t="s">
        <v>250</v>
      </c>
      <c r="AB170" s="110" t="s">
        <v>98</v>
      </c>
      <c r="AC170" s="1"/>
      <c r="AD170" s="111" t="str">
        <f t="shared" si="21"/>
        <v/>
      </c>
      <c r="AE170" s="13" t="s">
        <v>251</v>
      </c>
      <c r="AF170" s="110" t="s">
        <v>98</v>
      </c>
      <c r="AG170" s="1"/>
      <c r="AH170" s="111" t="str">
        <f t="shared" si="20"/>
        <v/>
      </c>
      <c r="AI170" s="13" t="s">
        <v>252</v>
      </c>
      <c r="AJ170" s="113">
        <f t="shared" si="15"/>
        <v>0</v>
      </c>
      <c r="AK170" s="192" t="str">
        <f>ご契約内容!$C$2</f>
        <v>エースサイクル</v>
      </c>
    </row>
    <row r="171" spans="1:37" ht="15" customHeight="1">
      <c r="A171" s="101" t="s">
        <v>1250</v>
      </c>
      <c r="B171" s="102" t="s">
        <v>1242</v>
      </c>
      <c r="C171" s="103" t="s">
        <v>1251</v>
      </c>
      <c r="D171" s="104"/>
      <c r="E171" s="105" t="s">
        <v>1252</v>
      </c>
      <c r="F171" s="127"/>
      <c r="G171" s="127"/>
      <c r="H171" s="128"/>
      <c r="I171" s="107">
        <v>7</v>
      </c>
      <c r="J171" s="108">
        <v>28000</v>
      </c>
      <c r="K171" s="109" t="s">
        <v>1000</v>
      </c>
      <c r="L171" s="110" t="s">
        <v>98</v>
      </c>
      <c r="M171" s="1"/>
      <c r="N171" s="111" t="str">
        <f t="shared" si="16"/>
        <v/>
      </c>
      <c r="O171" s="13" t="s">
        <v>247</v>
      </c>
      <c r="P171" s="110" t="s">
        <v>98</v>
      </c>
      <c r="Q171" s="1"/>
      <c r="R171" s="111" t="str">
        <f t="shared" si="17"/>
        <v/>
      </c>
      <c r="S171" s="13" t="s">
        <v>248</v>
      </c>
      <c r="T171" s="110" t="s">
        <v>98</v>
      </c>
      <c r="U171" s="1"/>
      <c r="V171" s="111" t="str">
        <f t="shared" si="18"/>
        <v/>
      </c>
      <c r="W171" s="13" t="s">
        <v>249</v>
      </c>
      <c r="X171" s="110" t="s">
        <v>98</v>
      </c>
      <c r="Y171" s="1"/>
      <c r="Z171" s="111" t="str">
        <f t="shared" si="19"/>
        <v/>
      </c>
      <c r="AA171" s="13" t="s">
        <v>250</v>
      </c>
      <c r="AB171" s="110" t="s">
        <v>98</v>
      </c>
      <c r="AC171" s="1"/>
      <c r="AD171" s="111" t="str">
        <f t="shared" si="21"/>
        <v/>
      </c>
      <c r="AE171" s="13" t="s">
        <v>251</v>
      </c>
      <c r="AF171" s="110" t="s">
        <v>98</v>
      </c>
      <c r="AG171" s="1"/>
      <c r="AH171" s="111" t="str">
        <f t="shared" si="20"/>
        <v/>
      </c>
      <c r="AI171" s="13" t="s">
        <v>252</v>
      </c>
      <c r="AJ171" s="113">
        <f t="shared" si="15"/>
        <v>0</v>
      </c>
      <c r="AK171" s="192" t="str">
        <f>ご契約内容!$C$2</f>
        <v>エースサイクル</v>
      </c>
    </row>
    <row r="172" spans="1:37" ht="15" customHeight="1">
      <c r="A172" s="101" t="s">
        <v>1253</v>
      </c>
      <c r="B172" s="102" t="s">
        <v>1242</v>
      </c>
      <c r="C172" s="103" t="s">
        <v>1251</v>
      </c>
      <c r="D172" s="104"/>
      <c r="E172" s="105" t="s">
        <v>1254</v>
      </c>
      <c r="F172" s="127"/>
      <c r="G172" s="127"/>
      <c r="H172" s="128"/>
      <c r="I172" s="107">
        <v>7</v>
      </c>
      <c r="J172" s="108">
        <v>28000</v>
      </c>
      <c r="K172" s="109"/>
      <c r="L172" s="110" t="s">
        <v>98</v>
      </c>
      <c r="M172" s="1"/>
      <c r="N172" s="111" t="str">
        <f t="shared" si="16"/>
        <v/>
      </c>
      <c r="O172" s="13" t="s">
        <v>247</v>
      </c>
      <c r="P172" s="110" t="s">
        <v>98</v>
      </c>
      <c r="Q172" s="1"/>
      <c r="R172" s="111" t="str">
        <f t="shared" si="17"/>
        <v/>
      </c>
      <c r="S172" s="13" t="s">
        <v>248</v>
      </c>
      <c r="T172" s="110" t="s">
        <v>98</v>
      </c>
      <c r="U172" s="1"/>
      <c r="V172" s="111" t="str">
        <f t="shared" si="18"/>
        <v/>
      </c>
      <c r="W172" s="13" t="s">
        <v>249</v>
      </c>
      <c r="X172" s="110" t="s">
        <v>98</v>
      </c>
      <c r="Y172" s="1"/>
      <c r="Z172" s="111" t="str">
        <f t="shared" si="19"/>
        <v/>
      </c>
      <c r="AA172" s="13" t="s">
        <v>250</v>
      </c>
      <c r="AB172" s="110" t="s">
        <v>98</v>
      </c>
      <c r="AC172" s="1"/>
      <c r="AD172" s="111" t="str">
        <f t="shared" si="21"/>
        <v/>
      </c>
      <c r="AE172" s="13" t="s">
        <v>251</v>
      </c>
      <c r="AF172" s="110" t="s">
        <v>98</v>
      </c>
      <c r="AG172" s="1"/>
      <c r="AH172" s="111" t="str">
        <f t="shared" si="20"/>
        <v/>
      </c>
      <c r="AI172" s="13" t="s">
        <v>252</v>
      </c>
      <c r="AJ172" s="113">
        <f t="shared" si="15"/>
        <v>0</v>
      </c>
      <c r="AK172" s="192" t="str">
        <f>ご契約内容!$C$2</f>
        <v>エースサイクル</v>
      </c>
    </row>
  </sheetData>
  <sheetProtection sheet="1" selectLockedCells="1" autoFilter="0"/>
  <autoFilter ref="A6:AJ172">
    <filterColumn colId="2" showButton="0"/>
    <filterColumn colId="4" showButton="0"/>
    <filterColumn colId="5" showButton="0"/>
    <filterColumn colId="6" showButton="0"/>
  </autoFilter>
  <mergeCells count="5">
    <mergeCell ref="C6:D6"/>
    <mergeCell ref="E6:H6"/>
    <mergeCell ref="E14:H14"/>
    <mergeCell ref="E15:H15"/>
    <mergeCell ref="E16:H16"/>
  </mergeCells>
  <phoneticPr fontId="3"/>
  <dataValidations count="6">
    <dataValidation type="list" allowBlank="1" showInputMessage="1" showErrorMessage="1" sqref="AI7:AI172">
      <formula1>MAR</formula1>
    </dataValidation>
    <dataValidation type="list" allowBlank="1" showInputMessage="1" showErrorMessage="1" sqref="AE7:AE172">
      <formula1>FEB</formula1>
    </dataValidation>
    <dataValidation type="list" allowBlank="1" showInputMessage="1" showErrorMessage="1" sqref="AA7:AA172">
      <formula1>JAN</formula1>
    </dataValidation>
    <dataValidation type="list" allowBlank="1" showInputMessage="1" showErrorMessage="1" sqref="W7:W172">
      <formula1>DEC</formula1>
    </dataValidation>
    <dataValidation type="list" allowBlank="1" showInputMessage="1" showErrorMessage="1" sqref="S7:S172">
      <formula1>NOV</formula1>
    </dataValidation>
    <dataValidation type="list" allowBlank="1" showInputMessage="1" showErrorMessage="1" sqref="O7:O172">
      <formula1>OCT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AK343"/>
  <sheetViews>
    <sheetView zoomScaleNormal="100" workbookViewId="0">
      <pane xSplit="11" ySplit="6" topLeftCell="L196" activePane="bottomRight" state="frozen"/>
      <selection activeCell="C4" sqref="C4:D4"/>
      <selection pane="topRight" activeCell="C4" sqref="C4:D4"/>
      <selection pane="bottomLeft" activeCell="C4" sqref="C4:D4"/>
      <selection pane="bottomRight" activeCell="U283" sqref="U283"/>
    </sheetView>
  </sheetViews>
  <sheetFormatPr defaultColWidth="15.5546875" defaultRowHeight="12"/>
  <cols>
    <col min="1" max="2" width="11.5546875" style="98" customWidth="1"/>
    <col min="3" max="11" width="11.5546875" style="121" customWidth="1"/>
    <col min="12" max="12" width="6.5546875" style="122" customWidth="1"/>
    <col min="13" max="13" width="6.5546875" style="123" customWidth="1"/>
    <col min="14" max="14" width="10.6640625" style="123" customWidth="1"/>
    <col min="15" max="15" width="7.5546875" style="124" customWidth="1"/>
    <col min="16" max="17" width="6.5546875" style="125" customWidth="1"/>
    <col min="18" max="18" width="10.6640625" style="98" customWidth="1"/>
    <col min="19" max="19" width="7.5546875" style="126" customWidth="1"/>
    <col min="20" max="21" width="6.5546875" style="98" customWidth="1"/>
    <col min="22" max="22" width="10.6640625" style="98" customWidth="1"/>
    <col min="23" max="23" width="7.5546875" style="126" customWidth="1"/>
    <col min="24" max="24" width="6.5546875" style="122" customWidth="1"/>
    <col min="25" max="25" width="6.5546875" style="123" customWidth="1"/>
    <col min="26" max="26" width="10.6640625" style="123" customWidth="1"/>
    <col min="27" max="27" width="7.5546875" style="124" customWidth="1"/>
    <col min="28" max="29" width="6.5546875" style="125" customWidth="1"/>
    <col min="30" max="30" width="10.6640625" style="98" customWidth="1"/>
    <col min="31" max="31" width="7.5546875" style="126" customWidth="1"/>
    <col min="32" max="33" width="6.5546875" style="98" customWidth="1"/>
    <col min="34" max="34" width="10.6640625" style="98" customWidth="1"/>
    <col min="35" max="35" width="7.5546875" style="126" customWidth="1"/>
    <col min="36" max="36" width="5.21875" style="98" bestFit="1" customWidth="1"/>
    <col min="37" max="37" width="15.5546875" style="190"/>
    <col min="38" max="16384" width="15.5546875" style="98"/>
  </cols>
  <sheetData>
    <row r="1" spans="1:37" s="78" customFormat="1">
      <c r="A1" s="75" t="s">
        <v>39</v>
      </c>
      <c r="B1" s="76" t="s">
        <v>40</v>
      </c>
      <c r="C1" s="77" t="s">
        <v>41</v>
      </c>
      <c r="D1" s="77" t="s">
        <v>42</v>
      </c>
      <c r="E1" s="77" t="s">
        <v>43</v>
      </c>
      <c r="F1" s="77" t="s">
        <v>44</v>
      </c>
      <c r="G1" s="77" t="s">
        <v>45</v>
      </c>
      <c r="H1" s="77" t="s">
        <v>46</v>
      </c>
      <c r="I1" s="77" t="s">
        <v>47</v>
      </c>
      <c r="J1" s="77" t="s">
        <v>48</v>
      </c>
      <c r="K1" s="77" t="s">
        <v>49</v>
      </c>
      <c r="M1" s="78" t="s">
        <v>50</v>
      </c>
      <c r="O1" s="79"/>
      <c r="S1" s="80"/>
      <c r="W1" s="80"/>
      <c r="AA1" s="79"/>
      <c r="AE1" s="80"/>
      <c r="AI1" s="80"/>
      <c r="AK1" s="189"/>
    </row>
    <row r="2" spans="1:37" s="78" customFormat="1">
      <c r="A2" s="81">
        <f>ご契約内容!C3</f>
        <v>4</v>
      </c>
      <c r="B2" s="82" t="s">
        <v>538</v>
      </c>
      <c r="C2" s="131">
        <f>N5</f>
        <v>0</v>
      </c>
      <c r="D2" s="131">
        <f>R5</f>
        <v>0</v>
      </c>
      <c r="E2" s="131">
        <f>V5</f>
        <v>0</v>
      </c>
      <c r="F2" s="131">
        <f t="shared" ref="F2:F5" si="0">SUM(C2:E2)</f>
        <v>0</v>
      </c>
      <c r="G2" s="131">
        <f>Z5</f>
        <v>0</v>
      </c>
      <c r="H2" s="131">
        <f>AD5</f>
        <v>0</v>
      </c>
      <c r="I2" s="131">
        <f>AH5</f>
        <v>0</v>
      </c>
      <c r="J2" s="131">
        <f t="shared" ref="J2:J5" si="1">SUM(G2:I2)</f>
        <v>0</v>
      </c>
      <c r="K2" s="132">
        <f t="shared" ref="K2:K5" si="2">SUM(F2,J2)</f>
        <v>0</v>
      </c>
      <c r="M2" s="85" t="s">
        <v>54</v>
      </c>
      <c r="N2" s="86"/>
      <c r="O2" s="79"/>
      <c r="S2" s="80"/>
      <c r="W2" s="80"/>
      <c r="Y2" s="85"/>
      <c r="Z2" s="86"/>
      <c r="AA2" s="79"/>
      <c r="AE2" s="80"/>
      <c r="AI2" s="80"/>
      <c r="AK2" s="189"/>
    </row>
    <row r="3" spans="1:37" s="78" customFormat="1">
      <c r="A3" s="77" t="s">
        <v>55</v>
      </c>
      <c r="B3" s="133" t="s">
        <v>539</v>
      </c>
      <c r="C3" s="87">
        <f>エキップメント!N5</f>
        <v>57582</v>
      </c>
      <c r="D3" s="87">
        <f>エキップメント!R5</f>
        <v>26460</v>
      </c>
      <c r="E3" s="87">
        <f>エキップメント!V5</f>
        <v>0</v>
      </c>
      <c r="F3" s="88">
        <f t="shared" si="0"/>
        <v>84042</v>
      </c>
      <c r="G3" s="87">
        <f>エキップメント!Z5</f>
        <v>15498</v>
      </c>
      <c r="H3" s="87">
        <f>エキップメント!AD5</f>
        <v>6930</v>
      </c>
      <c r="I3" s="87">
        <f>エキップメント!AH5</f>
        <v>5040</v>
      </c>
      <c r="J3" s="88">
        <f t="shared" si="1"/>
        <v>27468</v>
      </c>
      <c r="K3" s="89">
        <f t="shared" si="2"/>
        <v>111510</v>
      </c>
      <c r="M3" s="90" t="s">
        <v>57</v>
      </c>
      <c r="N3" s="86"/>
      <c r="O3" s="79"/>
      <c r="S3" s="80"/>
      <c r="W3" s="80"/>
      <c r="Y3" s="90"/>
      <c r="Z3" s="86"/>
      <c r="AA3" s="79"/>
      <c r="AE3" s="80"/>
      <c r="AI3" s="80"/>
      <c r="AK3" s="189"/>
    </row>
    <row r="4" spans="1:37" s="78" customFormat="1">
      <c r="A4" s="91" t="str">
        <f>ご契約内容!H4</f>
        <v>63%</v>
      </c>
      <c r="B4" s="82" t="s">
        <v>540</v>
      </c>
      <c r="C4" s="131">
        <f>EQバルク!N5</f>
        <v>0</v>
      </c>
      <c r="D4" s="131">
        <f>EQバルク!R5</f>
        <v>0</v>
      </c>
      <c r="E4" s="131">
        <f>EQバルク!V5</f>
        <v>0</v>
      </c>
      <c r="F4" s="131">
        <f t="shared" si="0"/>
        <v>0</v>
      </c>
      <c r="G4" s="131">
        <f>EQバルク!Z5</f>
        <v>0</v>
      </c>
      <c r="H4" s="131">
        <f>EQバルク!AD5</f>
        <v>0</v>
      </c>
      <c r="I4" s="131">
        <f>EQバルク!AH5</f>
        <v>0</v>
      </c>
      <c r="J4" s="131">
        <f t="shared" si="1"/>
        <v>0</v>
      </c>
      <c r="K4" s="132">
        <f t="shared" si="2"/>
        <v>0</v>
      </c>
      <c r="L4" s="97" t="s">
        <v>41</v>
      </c>
      <c r="M4" s="95"/>
      <c r="N4" s="96"/>
      <c r="O4" s="196"/>
      <c r="P4" s="97" t="s">
        <v>59</v>
      </c>
      <c r="Q4" s="95"/>
      <c r="R4" s="96"/>
      <c r="S4" s="196"/>
      <c r="T4" s="97" t="s">
        <v>43</v>
      </c>
      <c r="U4" s="95"/>
      <c r="V4" s="96"/>
      <c r="W4" s="196"/>
      <c r="X4" s="94" t="s">
        <v>45</v>
      </c>
      <c r="Y4" s="95"/>
      <c r="Z4" s="96"/>
      <c r="AA4" s="95"/>
      <c r="AB4" s="97" t="s">
        <v>46</v>
      </c>
      <c r="AC4" s="95"/>
      <c r="AD4" s="96"/>
      <c r="AE4" s="196"/>
      <c r="AF4" s="97" t="s">
        <v>47</v>
      </c>
      <c r="AG4" s="95"/>
      <c r="AH4" s="96"/>
      <c r="AI4" s="196"/>
      <c r="AK4" s="189"/>
    </row>
    <row r="5" spans="1:37" ht="12.6" thickBot="1">
      <c r="A5" s="203"/>
      <c r="B5" s="211" t="s">
        <v>541</v>
      </c>
      <c r="C5" s="205">
        <f>SUM(ライダーギア:EQバルク!N5)</f>
        <v>57582</v>
      </c>
      <c r="D5" s="205">
        <f>SUM(ライダーギア:EQバルク!R5)</f>
        <v>26460</v>
      </c>
      <c r="E5" s="205">
        <f>SUM(ライダーギア:EQバルク!V5)</f>
        <v>0</v>
      </c>
      <c r="F5" s="205">
        <f t="shared" si="0"/>
        <v>84042</v>
      </c>
      <c r="G5" s="205">
        <f>SUM(ライダーギア:EQバルク!Z5)</f>
        <v>15498</v>
      </c>
      <c r="H5" s="205">
        <f>SUM(ライダーギア:EQバルク!AD5)</f>
        <v>6930</v>
      </c>
      <c r="I5" s="205">
        <f>SUM(ライダーギア:EQバルク!AH5)</f>
        <v>5040</v>
      </c>
      <c r="J5" s="205">
        <f t="shared" si="1"/>
        <v>27468</v>
      </c>
      <c r="K5" s="206">
        <f t="shared" si="2"/>
        <v>111510</v>
      </c>
      <c r="L5" s="207"/>
      <c r="M5" s="208">
        <f>SUM(M7:M343)</f>
        <v>0</v>
      </c>
      <c r="N5" s="209">
        <f>SUM(N7:N343)</f>
        <v>0</v>
      </c>
      <c r="O5" s="210"/>
      <c r="P5" s="207"/>
      <c r="Q5" s="208">
        <f>SUM(Q7:Q343)</f>
        <v>0</v>
      </c>
      <c r="R5" s="209">
        <f>SUM(R7:R343)</f>
        <v>0</v>
      </c>
      <c r="S5" s="210"/>
      <c r="T5" s="207"/>
      <c r="U5" s="208">
        <f>SUM(U7:U343)</f>
        <v>0</v>
      </c>
      <c r="V5" s="209">
        <f>SUM(V7:V343)</f>
        <v>0</v>
      </c>
      <c r="W5" s="210"/>
      <c r="X5" s="203"/>
      <c r="Y5" s="208">
        <f>SUM(Y7:Y343)</f>
        <v>0</v>
      </c>
      <c r="Z5" s="209">
        <f>SUM(Z7:Z343)</f>
        <v>0</v>
      </c>
      <c r="AA5" s="203"/>
      <c r="AB5" s="207"/>
      <c r="AC5" s="208">
        <f>SUM(AC7:AC343)</f>
        <v>0</v>
      </c>
      <c r="AD5" s="209">
        <f>SUM(AD7:AD343)</f>
        <v>0</v>
      </c>
      <c r="AE5" s="210"/>
      <c r="AF5" s="207"/>
      <c r="AG5" s="208">
        <f>SUM(AG7:AG343)</f>
        <v>0</v>
      </c>
      <c r="AH5" s="209">
        <f>SUM(AH7:AH343)</f>
        <v>0</v>
      </c>
      <c r="AI5" s="210"/>
    </row>
    <row r="6" spans="1:37" s="100" customFormat="1" ht="24">
      <c r="A6" s="198" t="s">
        <v>61</v>
      </c>
      <c r="B6" s="199" t="s">
        <v>62</v>
      </c>
      <c r="C6" s="262" t="s">
        <v>63</v>
      </c>
      <c r="D6" s="265"/>
      <c r="E6" s="266"/>
      <c r="F6" s="262" t="s">
        <v>64</v>
      </c>
      <c r="G6" s="265"/>
      <c r="H6" s="266"/>
      <c r="I6" s="200" t="s">
        <v>65</v>
      </c>
      <c r="J6" s="201" t="s">
        <v>66</v>
      </c>
      <c r="K6" s="202" t="s">
        <v>67</v>
      </c>
      <c r="L6" s="194" t="s">
        <v>68</v>
      </c>
      <c r="M6" s="194" t="s">
        <v>542</v>
      </c>
      <c r="N6" s="195" t="s">
        <v>70</v>
      </c>
      <c r="O6" s="194" t="s">
        <v>71</v>
      </c>
      <c r="P6" s="194" t="s">
        <v>68</v>
      </c>
      <c r="Q6" s="194" t="s">
        <v>542</v>
      </c>
      <c r="R6" s="195" t="s">
        <v>70</v>
      </c>
      <c r="S6" s="194" t="s">
        <v>71</v>
      </c>
      <c r="T6" s="194" t="s">
        <v>68</v>
      </c>
      <c r="U6" s="194" t="s">
        <v>542</v>
      </c>
      <c r="V6" s="195" t="s">
        <v>70</v>
      </c>
      <c r="W6" s="194" t="s">
        <v>71</v>
      </c>
      <c r="X6" s="194" t="s">
        <v>68</v>
      </c>
      <c r="Y6" s="194" t="s">
        <v>542</v>
      </c>
      <c r="Z6" s="195" t="s">
        <v>70</v>
      </c>
      <c r="AA6" s="194" t="s">
        <v>71</v>
      </c>
      <c r="AB6" s="194" t="s">
        <v>68</v>
      </c>
      <c r="AC6" s="194" t="s">
        <v>542</v>
      </c>
      <c r="AD6" s="195" t="s">
        <v>70</v>
      </c>
      <c r="AE6" s="194" t="s">
        <v>71</v>
      </c>
      <c r="AF6" s="194" t="s">
        <v>68</v>
      </c>
      <c r="AG6" s="194" t="s">
        <v>542</v>
      </c>
      <c r="AH6" s="195" t="s">
        <v>70</v>
      </c>
      <c r="AI6" s="194" t="s">
        <v>71</v>
      </c>
      <c r="AJ6" s="99" t="s">
        <v>543</v>
      </c>
      <c r="AK6" s="191"/>
    </row>
    <row r="7" spans="1:37" s="114" customFormat="1" ht="13.5" customHeight="1">
      <c r="A7" s="101" t="s">
        <v>544</v>
      </c>
      <c r="B7" s="102" t="s">
        <v>545</v>
      </c>
      <c r="C7" s="103" t="s">
        <v>546</v>
      </c>
      <c r="D7" s="106"/>
      <c r="E7" s="134"/>
      <c r="F7" s="105" t="s">
        <v>547</v>
      </c>
      <c r="G7" s="127"/>
      <c r="H7" s="128"/>
      <c r="I7" s="107" t="s">
        <v>125</v>
      </c>
      <c r="J7" s="108">
        <v>4800</v>
      </c>
      <c r="K7" s="109"/>
      <c r="L7" s="110" t="s">
        <v>98</v>
      </c>
      <c r="M7" s="1"/>
      <c r="N7" s="111" t="str">
        <f t="shared" ref="N7:N74" si="3">IF(M7="","",$J7*$A$4*M7)</f>
        <v/>
      </c>
      <c r="O7" s="13" t="s">
        <v>247</v>
      </c>
      <c r="P7" s="110" t="s">
        <v>98</v>
      </c>
      <c r="Q7" s="1"/>
      <c r="R7" s="111" t="str">
        <f t="shared" ref="R7:R74" si="4">IF(Q7="","",$J7*$A$4*Q7)</f>
        <v/>
      </c>
      <c r="S7" s="13" t="s">
        <v>248</v>
      </c>
      <c r="T7" s="110" t="s">
        <v>98</v>
      </c>
      <c r="U7" s="1"/>
      <c r="V7" s="111" t="str">
        <f t="shared" ref="V7:V74" si="5">IF(U7="","",$J7*$A$4*U7)</f>
        <v/>
      </c>
      <c r="W7" s="13" t="s">
        <v>249</v>
      </c>
      <c r="X7" s="110" t="s">
        <v>98</v>
      </c>
      <c r="Y7" s="1"/>
      <c r="Z7" s="111" t="str">
        <f t="shared" ref="Z7:Z70" si="6">IF(Y7="","",$J7*$A$4*Y7)</f>
        <v/>
      </c>
      <c r="AA7" s="13" t="s">
        <v>250</v>
      </c>
      <c r="AB7" s="110" t="s">
        <v>98</v>
      </c>
      <c r="AC7" s="1"/>
      <c r="AD7" s="111" t="str">
        <f t="shared" ref="AD7:AD70" si="7">IF(AC7="","",$J7*$A$4*AC7)</f>
        <v/>
      </c>
      <c r="AE7" s="13" t="s">
        <v>251</v>
      </c>
      <c r="AF7" s="110" t="s">
        <v>98</v>
      </c>
      <c r="AG7" s="1"/>
      <c r="AH7" s="111" t="str">
        <f t="shared" ref="AH7:AH70" si="8">IF(AG7="","",$J7*$A$4*AG7)</f>
        <v/>
      </c>
      <c r="AI7" s="13" t="s">
        <v>252</v>
      </c>
      <c r="AJ7" s="113">
        <f>SUM(M7,Q7,U7,Y7,AC7,AG7)</f>
        <v>0</v>
      </c>
      <c r="AK7" s="192" t="str">
        <f>ご契約内容!$C$2</f>
        <v>エースサイクル</v>
      </c>
    </row>
    <row r="8" spans="1:37" s="114" customFormat="1" ht="13.5" customHeight="1">
      <c r="A8" s="101" t="s">
        <v>548</v>
      </c>
      <c r="B8" s="102" t="s">
        <v>545</v>
      </c>
      <c r="C8" s="103" t="s">
        <v>546</v>
      </c>
      <c r="D8" s="106"/>
      <c r="E8" s="134"/>
      <c r="F8" s="105" t="s">
        <v>547</v>
      </c>
      <c r="G8" s="127"/>
      <c r="H8" s="128"/>
      <c r="I8" s="107" t="s">
        <v>130</v>
      </c>
      <c r="J8" s="108">
        <v>4800</v>
      </c>
      <c r="K8" s="109"/>
      <c r="L8" s="110" t="s">
        <v>98</v>
      </c>
      <c r="M8" s="1"/>
      <c r="N8" s="111" t="str">
        <f t="shared" si="3"/>
        <v/>
      </c>
      <c r="O8" s="13" t="s">
        <v>247</v>
      </c>
      <c r="P8" s="110" t="s">
        <v>98</v>
      </c>
      <c r="Q8" s="1"/>
      <c r="R8" s="111" t="str">
        <f t="shared" si="4"/>
        <v/>
      </c>
      <c r="S8" s="13" t="s">
        <v>248</v>
      </c>
      <c r="T8" s="110" t="s">
        <v>98</v>
      </c>
      <c r="U8" s="1"/>
      <c r="V8" s="111" t="str">
        <f t="shared" si="5"/>
        <v/>
      </c>
      <c r="W8" s="13" t="s">
        <v>249</v>
      </c>
      <c r="X8" s="110" t="s">
        <v>98</v>
      </c>
      <c r="Y8" s="1"/>
      <c r="Z8" s="111" t="str">
        <f t="shared" si="6"/>
        <v/>
      </c>
      <c r="AA8" s="13" t="s">
        <v>250</v>
      </c>
      <c r="AB8" s="110" t="s">
        <v>98</v>
      </c>
      <c r="AC8" s="1"/>
      <c r="AD8" s="111" t="str">
        <f t="shared" si="7"/>
        <v/>
      </c>
      <c r="AE8" s="13" t="s">
        <v>251</v>
      </c>
      <c r="AF8" s="110" t="s">
        <v>98</v>
      </c>
      <c r="AG8" s="1"/>
      <c r="AH8" s="111" t="str">
        <f t="shared" si="8"/>
        <v/>
      </c>
      <c r="AI8" s="13" t="s">
        <v>252</v>
      </c>
      <c r="AJ8" s="113">
        <f t="shared" ref="AJ8:AJ71" si="9">SUM(M8,Q8,U8,Y8,AC8,AG8)</f>
        <v>0</v>
      </c>
      <c r="AK8" s="192" t="str">
        <f>ご契約内容!$C$2</f>
        <v>エースサイクル</v>
      </c>
    </row>
    <row r="9" spans="1:37" s="114" customFormat="1" ht="13.5" customHeight="1">
      <c r="A9" s="101" t="s">
        <v>549</v>
      </c>
      <c r="B9" s="102" t="s">
        <v>545</v>
      </c>
      <c r="C9" s="103" t="s">
        <v>546</v>
      </c>
      <c r="D9" s="106"/>
      <c r="E9" s="134"/>
      <c r="F9" s="105" t="s">
        <v>547</v>
      </c>
      <c r="G9" s="127"/>
      <c r="H9" s="128"/>
      <c r="I9" s="107" t="s">
        <v>132</v>
      </c>
      <c r="J9" s="108">
        <v>4800</v>
      </c>
      <c r="K9" s="109"/>
      <c r="L9" s="110" t="s">
        <v>98</v>
      </c>
      <c r="M9" s="1"/>
      <c r="N9" s="111" t="str">
        <f t="shared" si="3"/>
        <v/>
      </c>
      <c r="O9" s="13" t="s">
        <v>247</v>
      </c>
      <c r="P9" s="110" t="s">
        <v>98</v>
      </c>
      <c r="Q9" s="1"/>
      <c r="R9" s="111" t="str">
        <f t="shared" si="4"/>
        <v/>
      </c>
      <c r="S9" s="13" t="s">
        <v>248</v>
      </c>
      <c r="T9" s="110" t="s">
        <v>98</v>
      </c>
      <c r="U9" s="1"/>
      <c r="V9" s="111" t="str">
        <f t="shared" si="5"/>
        <v/>
      </c>
      <c r="W9" s="13" t="s">
        <v>249</v>
      </c>
      <c r="X9" s="110" t="s">
        <v>98</v>
      </c>
      <c r="Y9" s="1"/>
      <c r="Z9" s="111" t="str">
        <f t="shared" si="6"/>
        <v/>
      </c>
      <c r="AA9" s="13" t="s">
        <v>250</v>
      </c>
      <c r="AB9" s="110" t="s">
        <v>98</v>
      </c>
      <c r="AC9" s="1"/>
      <c r="AD9" s="111" t="str">
        <f t="shared" si="7"/>
        <v/>
      </c>
      <c r="AE9" s="13" t="s">
        <v>251</v>
      </c>
      <c r="AF9" s="110" t="s">
        <v>98</v>
      </c>
      <c r="AG9" s="1"/>
      <c r="AH9" s="111" t="str">
        <f t="shared" si="8"/>
        <v/>
      </c>
      <c r="AI9" s="13" t="s">
        <v>252</v>
      </c>
      <c r="AJ9" s="113">
        <f t="shared" si="9"/>
        <v>0</v>
      </c>
      <c r="AK9" s="192" t="str">
        <f>ご契約内容!$C$2</f>
        <v>エースサイクル</v>
      </c>
    </row>
    <row r="10" spans="1:37" s="114" customFormat="1" ht="13.5" customHeight="1">
      <c r="A10" s="101" t="s">
        <v>550</v>
      </c>
      <c r="B10" s="102" t="s">
        <v>545</v>
      </c>
      <c r="C10" s="103" t="s">
        <v>546</v>
      </c>
      <c r="D10" s="106"/>
      <c r="E10" s="134"/>
      <c r="F10" s="105" t="s">
        <v>547</v>
      </c>
      <c r="G10" s="127"/>
      <c r="H10" s="128"/>
      <c r="I10" s="107" t="s">
        <v>134</v>
      </c>
      <c r="J10" s="108">
        <v>4800</v>
      </c>
      <c r="K10" s="109"/>
      <c r="L10" s="110" t="s">
        <v>98</v>
      </c>
      <c r="M10" s="1"/>
      <c r="N10" s="111" t="str">
        <f t="shared" si="3"/>
        <v/>
      </c>
      <c r="O10" s="13" t="s">
        <v>247</v>
      </c>
      <c r="P10" s="110" t="s">
        <v>98</v>
      </c>
      <c r="Q10" s="1"/>
      <c r="R10" s="111" t="str">
        <f t="shared" si="4"/>
        <v/>
      </c>
      <c r="S10" s="13" t="s">
        <v>248</v>
      </c>
      <c r="T10" s="110" t="s">
        <v>98</v>
      </c>
      <c r="U10" s="1"/>
      <c r="V10" s="111" t="str">
        <f t="shared" si="5"/>
        <v/>
      </c>
      <c r="W10" s="13" t="s">
        <v>249</v>
      </c>
      <c r="X10" s="110" t="s">
        <v>98</v>
      </c>
      <c r="Y10" s="1"/>
      <c r="Z10" s="111" t="str">
        <f t="shared" si="6"/>
        <v/>
      </c>
      <c r="AA10" s="13" t="s">
        <v>250</v>
      </c>
      <c r="AB10" s="110" t="s">
        <v>98</v>
      </c>
      <c r="AC10" s="1"/>
      <c r="AD10" s="111" t="str">
        <f t="shared" si="7"/>
        <v/>
      </c>
      <c r="AE10" s="13" t="s">
        <v>251</v>
      </c>
      <c r="AF10" s="110" t="s">
        <v>98</v>
      </c>
      <c r="AG10" s="1"/>
      <c r="AH10" s="111" t="str">
        <f t="shared" si="8"/>
        <v/>
      </c>
      <c r="AI10" s="13" t="s">
        <v>252</v>
      </c>
      <c r="AJ10" s="113">
        <f t="shared" si="9"/>
        <v>0</v>
      </c>
      <c r="AK10" s="192" t="str">
        <f>ご契約内容!$C$2</f>
        <v>エースサイクル</v>
      </c>
    </row>
    <row r="11" spans="1:37" s="114" customFormat="1" ht="13.5" customHeight="1">
      <c r="A11" s="101" t="s">
        <v>551</v>
      </c>
      <c r="B11" s="102" t="s">
        <v>545</v>
      </c>
      <c r="C11" s="103" t="s">
        <v>546</v>
      </c>
      <c r="D11" s="106"/>
      <c r="E11" s="134"/>
      <c r="F11" s="105" t="s">
        <v>547</v>
      </c>
      <c r="G11" s="127"/>
      <c r="H11" s="128"/>
      <c r="I11" s="107" t="s">
        <v>552</v>
      </c>
      <c r="J11" s="108">
        <v>4800</v>
      </c>
      <c r="K11" s="109"/>
      <c r="L11" s="110" t="s">
        <v>98</v>
      </c>
      <c r="M11" s="1"/>
      <c r="N11" s="111" t="str">
        <f t="shared" si="3"/>
        <v/>
      </c>
      <c r="O11" s="13" t="s">
        <v>247</v>
      </c>
      <c r="P11" s="110" t="s">
        <v>98</v>
      </c>
      <c r="Q11" s="1"/>
      <c r="R11" s="111" t="str">
        <f t="shared" si="4"/>
        <v/>
      </c>
      <c r="S11" s="13" t="s">
        <v>248</v>
      </c>
      <c r="T11" s="110" t="s">
        <v>98</v>
      </c>
      <c r="U11" s="1"/>
      <c r="V11" s="111" t="str">
        <f t="shared" si="5"/>
        <v/>
      </c>
      <c r="W11" s="13" t="s">
        <v>249</v>
      </c>
      <c r="X11" s="110" t="s">
        <v>98</v>
      </c>
      <c r="Y11" s="1"/>
      <c r="Z11" s="111" t="str">
        <f t="shared" si="6"/>
        <v/>
      </c>
      <c r="AA11" s="13" t="s">
        <v>250</v>
      </c>
      <c r="AB11" s="110" t="s">
        <v>98</v>
      </c>
      <c r="AC11" s="1"/>
      <c r="AD11" s="111" t="str">
        <f t="shared" si="7"/>
        <v/>
      </c>
      <c r="AE11" s="13" t="s">
        <v>251</v>
      </c>
      <c r="AF11" s="110" t="s">
        <v>98</v>
      </c>
      <c r="AG11" s="1"/>
      <c r="AH11" s="111" t="str">
        <f t="shared" si="8"/>
        <v/>
      </c>
      <c r="AI11" s="13" t="s">
        <v>252</v>
      </c>
      <c r="AJ11" s="113">
        <f t="shared" si="9"/>
        <v>0</v>
      </c>
      <c r="AK11" s="192" t="str">
        <f>ご契約内容!$C$2</f>
        <v>エースサイクル</v>
      </c>
    </row>
    <row r="12" spans="1:37" s="114" customFormat="1" ht="13.5" customHeight="1">
      <c r="A12" s="101" t="s">
        <v>553</v>
      </c>
      <c r="B12" s="102" t="s">
        <v>545</v>
      </c>
      <c r="C12" s="103" t="s">
        <v>546</v>
      </c>
      <c r="D12" s="106"/>
      <c r="E12" s="134"/>
      <c r="F12" s="105" t="s">
        <v>554</v>
      </c>
      <c r="G12" s="127"/>
      <c r="H12" s="128"/>
      <c r="I12" s="107" t="s">
        <v>125</v>
      </c>
      <c r="J12" s="108">
        <v>4800</v>
      </c>
      <c r="K12" s="109"/>
      <c r="L12" s="110" t="s">
        <v>98</v>
      </c>
      <c r="M12" s="1"/>
      <c r="N12" s="111" t="str">
        <f t="shared" si="3"/>
        <v/>
      </c>
      <c r="O12" s="13" t="s">
        <v>247</v>
      </c>
      <c r="P12" s="110" t="s">
        <v>98</v>
      </c>
      <c r="Q12" s="1"/>
      <c r="R12" s="111" t="str">
        <f t="shared" si="4"/>
        <v/>
      </c>
      <c r="S12" s="13" t="s">
        <v>248</v>
      </c>
      <c r="T12" s="110" t="s">
        <v>98</v>
      </c>
      <c r="U12" s="1"/>
      <c r="V12" s="111" t="str">
        <f t="shared" si="5"/>
        <v/>
      </c>
      <c r="W12" s="13" t="s">
        <v>249</v>
      </c>
      <c r="X12" s="110" t="s">
        <v>98</v>
      </c>
      <c r="Y12" s="1"/>
      <c r="Z12" s="111" t="str">
        <f t="shared" si="6"/>
        <v/>
      </c>
      <c r="AA12" s="13" t="s">
        <v>250</v>
      </c>
      <c r="AB12" s="110" t="s">
        <v>98</v>
      </c>
      <c r="AC12" s="1"/>
      <c r="AD12" s="111" t="str">
        <f t="shared" si="7"/>
        <v/>
      </c>
      <c r="AE12" s="13" t="s">
        <v>251</v>
      </c>
      <c r="AF12" s="110" t="s">
        <v>98</v>
      </c>
      <c r="AG12" s="1"/>
      <c r="AH12" s="111" t="str">
        <f t="shared" si="8"/>
        <v/>
      </c>
      <c r="AI12" s="13" t="s">
        <v>252</v>
      </c>
      <c r="AJ12" s="113">
        <f t="shared" si="9"/>
        <v>0</v>
      </c>
      <c r="AK12" s="192" t="str">
        <f>ご契約内容!$C$2</f>
        <v>エースサイクル</v>
      </c>
    </row>
    <row r="13" spans="1:37" s="114" customFormat="1" ht="13.5" customHeight="1">
      <c r="A13" s="101" t="s">
        <v>555</v>
      </c>
      <c r="B13" s="102" t="s">
        <v>545</v>
      </c>
      <c r="C13" s="103" t="s">
        <v>546</v>
      </c>
      <c r="D13" s="106"/>
      <c r="E13" s="134"/>
      <c r="F13" s="105" t="s">
        <v>554</v>
      </c>
      <c r="G13" s="127"/>
      <c r="H13" s="128"/>
      <c r="I13" s="107" t="s">
        <v>130</v>
      </c>
      <c r="J13" s="108">
        <v>4800</v>
      </c>
      <c r="K13" s="109"/>
      <c r="L13" s="110" t="s">
        <v>98</v>
      </c>
      <c r="M13" s="1"/>
      <c r="N13" s="111" t="str">
        <f t="shared" si="3"/>
        <v/>
      </c>
      <c r="O13" s="13" t="s">
        <v>247</v>
      </c>
      <c r="P13" s="110" t="s">
        <v>98</v>
      </c>
      <c r="Q13" s="1"/>
      <c r="R13" s="111" t="str">
        <f t="shared" si="4"/>
        <v/>
      </c>
      <c r="S13" s="13" t="s">
        <v>248</v>
      </c>
      <c r="T13" s="110" t="s">
        <v>98</v>
      </c>
      <c r="U13" s="1"/>
      <c r="V13" s="111" t="str">
        <f t="shared" si="5"/>
        <v/>
      </c>
      <c r="W13" s="13" t="s">
        <v>249</v>
      </c>
      <c r="X13" s="110" t="s">
        <v>98</v>
      </c>
      <c r="Y13" s="1"/>
      <c r="Z13" s="111" t="str">
        <f t="shared" si="6"/>
        <v/>
      </c>
      <c r="AA13" s="13" t="s">
        <v>250</v>
      </c>
      <c r="AB13" s="110" t="s">
        <v>98</v>
      </c>
      <c r="AC13" s="1"/>
      <c r="AD13" s="111" t="str">
        <f t="shared" si="7"/>
        <v/>
      </c>
      <c r="AE13" s="13" t="s">
        <v>251</v>
      </c>
      <c r="AF13" s="110" t="s">
        <v>98</v>
      </c>
      <c r="AG13" s="1"/>
      <c r="AH13" s="111" t="str">
        <f t="shared" si="8"/>
        <v/>
      </c>
      <c r="AI13" s="13" t="s">
        <v>252</v>
      </c>
      <c r="AJ13" s="113">
        <f t="shared" si="9"/>
        <v>0</v>
      </c>
      <c r="AK13" s="192" t="str">
        <f>ご契約内容!$C$2</f>
        <v>エースサイクル</v>
      </c>
    </row>
    <row r="14" spans="1:37" s="114" customFormat="1" ht="13.5" customHeight="1">
      <c r="A14" s="101" t="s">
        <v>556</v>
      </c>
      <c r="B14" s="102" t="s">
        <v>545</v>
      </c>
      <c r="C14" s="103" t="s">
        <v>546</v>
      </c>
      <c r="D14" s="106"/>
      <c r="E14" s="134"/>
      <c r="F14" s="105" t="s">
        <v>554</v>
      </c>
      <c r="G14" s="127"/>
      <c r="H14" s="128"/>
      <c r="I14" s="107" t="s">
        <v>132</v>
      </c>
      <c r="J14" s="108">
        <v>4800</v>
      </c>
      <c r="K14" s="109"/>
      <c r="L14" s="110" t="s">
        <v>98</v>
      </c>
      <c r="M14" s="1"/>
      <c r="N14" s="111" t="str">
        <f t="shared" si="3"/>
        <v/>
      </c>
      <c r="O14" s="13" t="s">
        <v>247</v>
      </c>
      <c r="P14" s="110" t="s">
        <v>98</v>
      </c>
      <c r="Q14" s="1"/>
      <c r="R14" s="111" t="str">
        <f t="shared" si="4"/>
        <v/>
      </c>
      <c r="S14" s="13" t="s">
        <v>248</v>
      </c>
      <c r="T14" s="110" t="s">
        <v>98</v>
      </c>
      <c r="U14" s="1"/>
      <c r="V14" s="111" t="str">
        <f t="shared" si="5"/>
        <v/>
      </c>
      <c r="W14" s="13" t="s">
        <v>249</v>
      </c>
      <c r="X14" s="110" t="s">
        <v>98</v>
      </c>
      <c r="Y14" s="1"/>
      <c r="Z14" s="111" t="str">
        <f t="shared" si="6"/>
        <v/>
      </c>
      <c r="AA14" s="13" t="s">
        <v>250</v>
      </c>
      <c r="AB14" s="110" t="s">
        <v>98</v>
      </c>
      <c r="AC14" s="1"/>
      <c r="AD14" s="111" t="str">
        <f t="shared" si="7"/>
        <v/>
      </c>
      <c r="AE14" s="13" t="s">
        <v>251</v>
      </c>
      <c r="AF14" s="110" t="s">
        <v>98</v>
      </c>
      <c r="AG14" s="1"/>
      <c r="AH14" s="111" t="str">
        <f t="shared" si="8"/>
        <v/>
      </c>
      <c r="AI14" s="13" t="s">
        <v>252</v>
      </c>
      <c r="AJ14" s="113">
        <f t="shared" si="9"/>
        <v>0</v>
      </c>
      <c r="AK14" s="192" t="str">
        <f>ご契約内容!$C$2</f>
        <v>エースサイクル</v>
      </c>
    </row>
    <row r="15" spans="1:37" s="114" customFormat="1" ht="13.5" customHeight="1">
      <c r="A15" s="101" t="s">
        <v>557</v>
      </c>
      <c r="B15" s="102" t="s">
        <v>545</v>
      </c>
      <c r="C15" s="103" t="s">
        <v>546</v>
      </c>
      <c r="D15" s="106"/>
      <c r="E15" s="134"/>
      <c r="F15" s="105" t="s">
        <v>554</v>
      </c>
      <c r="G15" s="127"/>
      <c r="H15" s="128"/>
      <c r="I15" s="107" t="s">
        <v>134</v>
      </c>
      <c r="J15" s="108">
        <v>4800</v>
      </c>
      <c r="K15" s="109"/>
      <c r="L15" s="110" t="s">
        <v>98</v>
      </c>
      <c r="M15" s="1"/>
      <c r="N15" s="111" t="str">
        <f t="shared" si="3"/>
        <v/>
      </c>
      <c r="O15" s="13" t="s">
        <v>247</v>
      </c>
      <c r="P15" s="110" t="s">
        <v>98</v>
      </c>
      <c r="Q15" s="1"/>
      <c r="R15" s="111" t="str">
        <f t="shared" si="4"/>
        <v/>
      </c>
      <c r="S15" s="13" t="s">
        <v>248</v>
      </c>
      <c r="T15" s="110" t="s">
        <v>77</v>
      </c>
      <c r="U15" s="1"/>
      <c r="V15" s="111" t="str">
        <f t="shared" si="5"/>
        <v/>
      </c>
      <c r="W15" s="13" t="s">
        <v>249</v>
      </c>
      <c r="X15" s="110" t="s">
        <v>77</v>
      </c>
      <c r="Y15" s="1"/>
      <c r="Z15" s="111" t="str">
        <f t="shared" si="6"/>
        <v/>
      </c>
      <c r="AA15" s="13" t="s">
        <v>250</v>
      </c>
      <c r="AB15" s="110" t="s">
        <v>77</v>
      </c>
      <c r="AC15" s="1"/>
      <c r="AD15" s="111" t="str">
        <f t="shared" si="7"/>
        <v/>
      </c>
      <c r="AE15" s="13" t="s">
        <v>251</v>
      </c>
      <c r="AF15" s="110" t="s">
        <v>77</v>
      </c>
      <c r="AG15" s="1"/>
      <c r="AH15" s="111" t="str">
        <f t="shared" si="8"/>
        <v/>
      </c>
      <c r="AI15" s="13" t="s">
        <v>252</v>
      </c>
      <c r="AJ15" s="113">
        <f t="shared" si="9"/>
        <v>0</v>
      </c>
      <c r="AK15" s="192" t="str">
        <f>ご契約内容!$C$2</f>
        <v>エースサイクル</v>
      </c>
    </row>
    <row r="16" spans="1:37" s="114" customFormat="1" ht="13.5" customHeight="1">
      <c r="A16" s="101" t="s">
        <v>558</v>
      </c>
      <c r="B16" s="102" t="s">
        <v>545</v>
      </c>
      <c r="C16" s="103" t="s">
        <v>546</v>
      </c>
      <c r="D16" s="106"/>
      <c r="E16" s="134"/>
      <c r="F16" s="105" t="s">
        <v>554</v>
      </c>
      <c r="G16" s="127"/>
      <c r="H16" s="128"/>
      <c r="I16" s="107" t="s">
        <v>552</v>
      </c>
      <c r="J16" s="108">
        <v>4800</v>
      </c>
      <c r="K16" s="109"/>
      <c r="L16" s="110" t="s">
        <v>77</v>
      </c>
      <c r="M16" s="1"/>
      <c r="N16" s="111" t="str">
        <f t="shared" si="3"/>
        <v/>
      </c>
      <c r="O16" s="13" t="s">
        <v>247</v>
      </c>
      <c r="P16" s="110" t="s">
        <v>77</v>
      </c>
      <c r="Q16" s="1"/>
      <c r="R16" s="111" t="str">
        <f t="shared" si="4"/>
        <v/>
      </c>
      <c r="S16" s="13" t="s">
        <v>248</v>
      </c>
      <c r="T16" s="110" t="s">
        <v>77</v>
      </c>
      <c r="U16" s="1"/>
      <c r="V16" s="111" t="str">
        <f t="shared" si="5"/>
        <v/>
      </c>
      <c r="W16" s="13" t="s">
        <v>249</v>
      </c>
      <c r="X16" s="110" t="s">
        <v>77</v>
      </c>
      <c r="Y16" s="1"/>
      <c r="Z16" s="111" t="str">
        <f t="shared" si="6"/>
        <v/>
      </c>
      <c r="AA16" s="13" t="s">
        <v>250</v>
      </c>
      <c r="AB16" s="110" t="s">
        <v>77</v>
      </c>
      <c r="AC16" s="1"/>
      <c r="AD16" s="111" t="str">
        <f t="shared" si="7"/>
        <v/>
      </c>
      <c r="AE16" s="13" t="s">
        <v>251</v>
      </c>
      <c r="AF16" s="110" t="s">
        <v>77</v>
      </c>
      <c r="AG16" s="1"/>
      <c r="AH16" s="111" t="str">
        <f t="shared" si="8"/>
        <v/>
      </c>
      <c r="AI16" s="13" t="s">
        <v>252</v>
      </c>
      <c r="AJ16" s="113">
        <f t="shared" si="9"/>
        <v>0</v>
      </c>
      <c r="AK16" s="192" t="str">
        <f>ご契約内容!$C$2</f>
        <v>エースサイクル</v>
      </c>
    </row>
    <row r="17" spans="1:37" s="114" customFormat="1" ht="13.5" customHeight="1">
      <c r="A17" s="101" t="s">
        <v>559</v>
      </c>
      <c r="B17" s="102" t="s">
        <v>545</v>
      </c>
      <c r="C17" s="103" t="s">
        <v>560</v>
      </c>
      <c r="D17" s="106"/>
      <c r="E17" s="134"/>
      <c r="F17" s="105" t="s">
        <v>561</v>
      </c>
      <c r="G17" s="127"/>
      <c r="H17" s="128"/>
      <c r="I17" s="107" t="s">
        <v>125</v>
      </c>
      <c r="J17" s="108">
        <v>7800</v>
      </c>
      <c r="K17" s="109"/>
      <c r="L17" s="110" t="s">
        <v>77</v>
      </c>
      <c r="M17" s="1"/>
      <c r="N17" s="111" t="str">
        <f t="shared" si="3"/>
        <v/>
      </c>
      <c r="O17" s="13" t="s">
        <v>247</v>
      </c>
      <c r="P17" s="110" t="s">
        <v>77</v>
      </c>
      <c r="Q17" s="1"/>
      <c r="R17" s="111" t="str">
        <f t="shared" si="4"/>
        <v/>
      </c>
      <c r="S17" s="13" t="s">
        <v>248</v>
      </c>
      <c r="T17" s="110" t="s">
        <v>77</v>
      </c>
      <c r="U17" s="1"/>
      <c r="V17" s="111" t="str">
        <f t="shared" si="5"/>
        <v/>
      </c>
      <c r="W17" s="13" t="s">
        <v>249</v>
      </c>
      <c r="X17" s="110" t="s">
        <v>77</v>
      </c>
      <c r="Y17" s="1"/>
      <c r="Z17" s="111" t="str">
        <f t="shared" si="6"/>
        <v/>
      </c>
      <c r="AA17" s="13" t="s">
        <v>250</v>
      </c>
      <c r="AB17" s="110" t="s">
        <v>77</v>
      </c>
      <c r="AC17" s="1"/>
      <c r="AD17" s="111" t="str">
        <f t="shared" si="7"/>
        <v/>
      </c>
      <c r="AE17" s="13" t="s">
        <v>251</v>
      </c>
      <c r="AF17" s="110" t="s">
        <v>77</v>
      </c>
      <c r="AG17" s="1"/>
      <c r="AH17" s="111" t="str">
        <f t="shared" si="8"/>
        <v/>
      </c>
      <c r="AI17" s="13" t="s">
        <v>252</v>
      </c>
      <c r="AJ17" s="113">
        <f t="shared" si="9"/>
        <v>0</v>
      </c>
      <c r="AK17" s="192" t="str">
        <f>ご契約内容!$C$2</f>
        <v>エースサイクル</v>
      </c>
    </row>
    <row r="18" spans="1:37" s="114" customFormat="1" ht="13.5" customHeight="1">
      <c r="A18" s="101" t="s">
        <v>562</v>
      </c>
      <c r="B18" s="102" t="s">
        <v>545</v>
      </c>
      <c r="C18" s="103" t="s">
        <v>560</v>
      </c>
      <c r="D18" s="106"/>
      <c r="E18" s="134"/>
      <c r="F18" s="105" t="s">
        <v>561</v>
      </c>
      <c r="G18" s="127"/>
      <c r="H18" s="128"/>
      <c r="I18" s="107" t="s">
        <v>130</v>
      </c>
      <c r="J18" s="108">
        <v>7800</v>
      </c>
      <c r="K18" s="109"/>
      <c r="L18" s="110" t="s">
        <v>98</v>
      </c>
      <c r="M18" s="1"/>
      <c r="N18" s="111" t="str">
        <f t="shared" si="3"/>
        <v/>
      </c>
      <c r="O18" s="13" t="s">
        <v>247</v>
      </c>
      <c r="P18" s="110" t="s">
        <v>98</v>
      </c>
      <c r="Q18" s="1"/>
      <c r="R18" s="111" t="str">
        <f t="shared" si="4"/>
        <v/>
      </c>
      <c r="S18" s="13" t="s">
        <v>248</v>
      </c>
      <c r="T18" s="110" t="s">
        <v>98</v>
      </c>
      <c r="U18" s="1"/>
      <c r="V18" s="111" t="str">
        <f t="shared" si="5"/>
        <v/>
      </c>
      <c r="W18" s="13" t="s">
        <v>249</v>
      </c>
      <c r="X18" s="110" t="s">
        <v>98</v>
      </c>
      <c r="Y18" s="1"/>
      <c r="Z18" s="111" t="str">
        <f t="shared" si="6"/>
        <v/>
      </c>
      <c r="AA18" s="13" t="s">
        <v>250</v>
      </c>
      <c r="AB18" s="110" t="s">
        <v>98</v>
      </c>
      <c r="AC18" s="1"/>
      <c r="AD18" s="111" t="str">
        <f t="shared" si="7"/>
        <v/>
      </c>
      <c r="AE18" s="13" t="s">
        <v>251</v>
      </c>
      <c r="AF18" s="110" t="s">
        <v>98</v>
      </c>
      <c r="AG18" s="1"/>
      <c r="AH18" s="111" t="str">
        <f t="shared" si="8"/>
        <v/>
      </c>
      <c r="AI18" s="13" t="s">
        <v>252</v>
      </c>
      <c r="AJ18" s="113">
        <f t="shared" si="9"/>
        <v>0</v>
      </c>
      <c r="AK18" s="192" t="str">
        <f>ご契約内容!$C$2</f>
        <v>エースサイクル</v>
      </c>
    </row>
    <row r="19" spans="1:37" s="114" customFormat="1" ht="13.5" customHeight="1">
      <c r="A19" s="101" t="s">
        <v>563</v>
      </c>
      <c r="B19" s="102" t="s">
        <v>545</v>
      </c>
      <c r="C19" s="103" t="s">
        <v>560</v>
      </c>
      <c r="D19" s="106"/>
      <c r="E19" s="134"/>
      <c r="F19" s="105" t="s">
        <v>561</v>
      </c>
      <c r="G19" s="127"/>
      <c r="H19" s="128"/>
      <c r="I19" s="107" t="s">
        <v>132</v>
      </c>
      <c r="J19" s="108">
        <v>7800</v>
      </c>
      <c r="K19" s="109"/>
      <c r="L19" s="110" t="s">
        <v>98</v>
      </c>
      <c r="M19" s="1"/>
      <c r="N19" s="111" t="str">
        <f t="shared" si="3"/>
        <v/>
      </c>
      <c r="O19" s="13" t="s">
        <v>247</v>
      </c>
      <c r="P19" s="110" t="s">
        <v>98</v>
      </c>
      <c r="Q19" s="1"/>
      <c r="R19" s="111" t="str">
        <f t="shared" si="4"/>
        <v/>
      </c>
      <c r="S19" s="13" t="s">
        <v>248</v>
      </c>
      <c r="T19" s="110" t="s">
        <v>98</v>
      </c>
      <c r="U19" s="1"/>
      <c r="V19" s="111" t="str">
        <f t="shared" si="5"/>
        <v/>
      </c>
      <c r="W19" s="13" t="s">
        <v>249</v>
      </c>
      <c r="X19" s="110" t="s">
        <v>98</v>
      </c>
      <c r="Y19" s="1"/>
      <c r="Z19" s="111" t="str">
        <f t="shared" si="6"/>
        <v/>
      </c>
      <c r="AA19" s="13" t="s">
        <v>250</v>
      </c>
      <c r="AB19" s="110" t="s">
        <v>98</v>
      </c>
      <c r="AC19" s="1"/>
      <c r="AD19" s="111" t="str">
        <f t="shared" si="7"/>
        <v/>
      </c>
      <c r="AE19" s="13" t="s">
        <v>251</v>
      </c>
      <c r="AF19" s="110" t="s">
        <v>98</v>
      </c>
      <c r="AG19" s="1"/>
      <c r="AH19" s="111" t="str">
        <f t="shared" si="8"/>
        <v/>
      </c>
      <c r="AI19" s="13" t="s">
        <v>252</v>
      </c>
      <c r="AJ19" s="113">
        <f t="shared" si="9"/>
        <v>0</v>
      </c>
      <c r="AK19" s="192" t="str">
        <f>ご契約内容!$C$2</f>
        <v>エースサイクル</v>
      </c>
    </row>
    <row r="20" spans="1:37" s="114" customFormat="1" ht="13.5" customHeight="1">
      <c r="A20" s="101" t="s">
        <v>564</v>
      </c>
      <c r="B20" s="102" t="s">
        <v>545</v>
      </c>
      <c r="C20" s="103" t="s">
        <v>560</v>
      </c>
      <c r="D20" s="106"/>
      <c r="E20" s="134"/>
      <c r="F20" s="105" t="s">
        <v>561</v>
      </c>
      <c r="G20" s="127"/>
      <c r="H20" s="128"/>
      <c r="I20" s="107" t="s">
        <v>134</v>
      </c>
      <c r="J20" s="108">
        <v>7800</v>
      </c>
      <c r="K20" s="109"/>
      <c r="L20" s="110" t="s">
        <v>98</v>
      </c>
      <c r="M20" s="1"/>
      <c r="N20" s="111" t="str">
        <f t="shared" si="3"/>
        <v/>
      </c>
      <c r="O20" s="13" t="s">
        <v>247</v>
      </c>
      <c r="P20" s="110" t="s">
        <v>98</v>
      </c>
      <c r="Q20" s="1"/>
      <c r="R20" s="111" t="str">
        <f t="shared" si="4"/>
        <v/>
      </c>
      <c r="S20" s="13" t="s">
        <v>248</v>
      </c>
      <c r="T20" s="110" t="s">
        <v>98</v>
      </c>
      <c r="U20" s="1"/>
      <c r="V20" s="111" t="str">
        <f t="shared" si="5"/>
        <v/>
      </c>
      <c r="W20" s="13" t="s">
        <v>249</v>
      </c>
      <c r="X20" s="110" t="s">
        <v>98</v>
      </c>
      <c r="Y20" s="1"/>
      <c r="Z20" s="111" t="str">
        <f t="shared" si="6"/>
        <v/>
      </c>
      <c r="AA20" s="13" t="s">
        <v>250</v>
      </c>
      <c r="AB20" s="110" t="s">
        <v>98</v>
      </c>
      <c r="AC20" s="1"/>
      <c r="AD20" s="111" t="str">
        <f t="shared" si="7"/>
        <v/>
      </c>
      <c r="AE20" s="13" t="s">
        <v>251</v>
      </c>
      <c r="AF20" s="110" t="s">
        <v>98</v>
      </c>
      <c r="AG20" s="1"/>
      <c r="AH20" s="111" t="str">
        <f t="shared" si="8"/>
        <v/>
      </c>
      <c r="AI20" s="13" t="s">
        <v>252</v>
      </c>
      <c r="AJ20" s="113">
        <f t="shared" si="9"/>
        <v>0</v>
      </c>
      <c r="AK20" s="192" t="str">
        <f>ご契約内容!$C$2</f>
        <v>エースサイクル</v>
      </c>
    </row>
    <row r="21" spans="1:37" s="114" customFormat="1" ht="13.5" customHeight="1">
      <c r="A21" s="101" t="s">
        <v>565</v>
      </c>
      <c r="B21" s="102" t="s">
        <v>545</v>
      </c>
      <c r="C21" s="103" t="s">
        <v>560</v>
      </c>
      <c r="D21" s="106"/>
      <c r="E21" s="134"/>
      <c r="F21" s="105" t="s">
        <v>561</v>
      </c>
      <c r="G21" s="127"/>
      <c r="H21" s="128"/>
      <c r="I21" s="107" t="s">
        <v>552</v>
      </c>
      <c r="J21" s="108">
        <v>7800</v>
      </c>
      <c r="K21" s="109"/>
      <c r="L21" s="110" t="s">
        <v>77</v>
      </c>
      <c r="M21" s="1"/>
      <c r="N21" s="111" t="str">
        <f t="shared" si="3"/>
        <v/>
      </c>
      <c r="O21" s="13" t="s">
        <v>247</v>
      </c>
      <c r="P21" s="110" t="s">
        <v>77</v>
      </c>
      <c r="Q21" s="1"/>
      <c r="R21" s="111" t="str">
        <f t="shared" si="4"/>
        <v/>
      </c>
      <c r="S21" s="13" t="s">
        <v>248</v>
      </c>
      <c r="T21" s="110" t="s">
        <v>77</v>
      </c>
      <c r="U21" s="1"/>
      <c r="V21" s="111" t="str">
        <f t="shared" si="5"/>
        <v/>
      </c>
      <c r="W21" s="13" t="s">
        <v>249</v>
      </c>
      <c r="X21" s="110" t="s">
        <v>77</v>
      </c>
      <c r="Y21" s="1"/>
      <c r="Z21" s="111" t="str">
        <f t="shared" si="6"/>
        <v/>
      </c>
      <c r="AA21" s="13" t="s">
        <v>250</v>
      </c>
      <c r="AB21" s="110" t="s">
        <v>77</v>
      </c>
      <c r="AC21" s="1"/>
      <c r="AD21" s="111" t="str">
        <f t="shared" si="7"/>
        <v/>
      </c>
      <c r="AE21" s="13" t="s">
        <v>251</v>
      </c>
      <c r="AF21" s="110" t="s">
        <v>77</v>
      </c>
      <c r="AG21" s="1"/>
      <c r="AH21" s="111" t="str">
        <f t="shared" si="8"/>
        <v/>
      </c>
      <c r="AI21" s="13" t="s">
        <v>252</v>
      </c>
      <c r="AJ21" s="113">
        <f t="shared" si="9"/>
        <v>0</v>
      </c>
      <c r="AK21" s="192" t="str">
        <f>ご契約内容!$C$2</f>
        <v>エースサイクル</v>
      </c>
    </row>
    <row r="22" spans="1:37" s="114" customFormat="1" ht="13.5" customHeight="1">
      <c r="A22" s="101" t="s">
        <v>566</v>
      </c>
      <c r="B22" s="102" t="s">
        <v>545</v>
      </c>
      <c r="C22" s="103" t="s">
        <v>546</v>
      </c>
      <c r="D22" s="106"/>
      <c r="E22" s="134"/>
      <c r="F22" s="105" t="s">
        <v>567</v>
      </c>
      <c r="G22" s="127"/>
      <c r="H22" s="128"/>
      <c r="I22" s="107" t="s">
        <v>125</v>
      </c>
      <c r="J22" s="108">
        <v>4800</v>
      </c>
      <c r="K22" s="109" t="s">
        <v>568</v>
      </c>
      <c r="L22" s="110" t="s">
        <v>77</v>
      </c>
      <c r="M22" s="1"/>
      <c r="N22" s="111" t="str">
        <f t="shared" si="3"/>
        <v/>
      </c>
      <c r="O22" s="13" t="s">
        <v>247</v>
      </c>
      <c r="P22" s="110" t="s">
        <v>77</v>
      </c>
      <c r="Q22" s="1"/>
      <c r="R22" s="111" t="str">
        <f t="shared" si="4"/>
        <v/>
      </c>
      <c r="S22" s="13" t="s">
        <v>248</v>
      </c>
      <c r="T22" s="110" t="s">
        <v>77</v>
      </c>
      <c r="U22" s="1"/>
      <c r="V22" s="111" t="str">
        <f t="shared" si="5"/>
        <v/>
      </c>
      <c r="W22" s="13" t="s">
        <v>249</v>
      </c>
      <c r="X22" s="110" t="s">
        <v>77</v>
      </c>
      <c r="Y22" s="1"/>
      <c r="Z22" s="111" t="str">
        <f t="shared" si="6"/>
        <v/>
      </c>
      <c r="AA22" s="13" t="s">
        <v>250</v>
      </c>
      <c r="AB22" s="110" t="s">
        <v>77</v>
      </c>
      <c r="AC22" s="1"/>
      <c r="AD22" s="111" t="str">
        <f t="shared" si="7"/>
        <v/>
      </c>
      <c r="AE22" s="13" t="s">
        <v>251</v>
      </c>
      <c r="AF22" s="110" t="s">
        <v>77</v>
      </c>
      <c r="AG22" s="1"/>
      <c r="AH22" s="111" t="str">
        <f t="shared" si="8"/>
        <v/>
      </c>
      <c r="AI22" s="13" t="s">
        <v>252</v>
      </c>
      <c r="AJ22" s="113">
        <f t="shared" si="9"/>
        <v>0</v>
      </c>
      <c r="AK22" s="192" t="str">
        <f>ご契約内容!$C$2</f>
        <v>エースサイクル</v>
      </c>
    </row>
    <row r="23" spans="1:37" s="114" customFormat="1" ht="13.5" customHeight="1">
      <c r="A23" s="101" t="s">
        <v>569</v>
      </c>
      <c r="B23" s="102" t="s">
        <v>545</v>
      </c>
      <c r="C23" s="103" t="s">
        <v>546</v>
      </c>
      <c r="D23" s="106"/>
      <c r="E23" s="134"/>
      <c r="F23" s="105" t="s">
        <v>567</v>
      </c>
      <c r="G23" s="127"/>
      <c r="H23" s="128"/>
      <c r="I23" s="107" t="s">
        <v>130</v>
      </c>
      <c r="J23" s="108">
        <v>4800</v>
      </c>
      <c r="K23" s="109" t="s">
        <v>568</v>
      </c>
      <c r="L23" s="110" t="s">
        <v>77</v>
      </c>
      <c r="M23" s="1"/>
      <c r="N23" s="111" t="str">
        <f t="shared" si="3"/>
        <v/>
      </c>
      <c r="O23" s="13" t="s">
        <v>247</v>
      </c>
      <c r="P23" s="110" t="s">
        <v>77</v>
      </c>
      <c r="Q23" s="1"/>
      <c r="R23" s="111" t="str">
        <f t="shared" si="4"/>
        <v/>
      </c>
      <c r="S23" s="13" t="s">
        <v>248</v>
      </c>
      <c r="T23" s="110" t="s">
        <v>77</v>
      </c>
      <c r="U23" s="1"/>
      <c r="V23" s="111" t="str">
        <f t="shared" si="5"/>
        <v/>
      </c>
      <c r="W23" s="13" t="s">
        <v>249</v>
      </c>
      <c r="X23" s="110" t="s">
        <v>77</v>
      </c>
      <c r="Y23" s="1"/>
      <c r="Z23" s="111" t="str">
        <f t="shared" si="6"/>
        <v/>
      </c>
      <c r="AA23" s="13" t="s">
        <v>250</v>
      </c>
      <c r="AB23" s="110" t="s">
        <v>77</v>
      </c>
      <c r="AC23" s="1"/>
      <c r="AD23" s="111" t="str">
        <f t="shared" si="7"/>
        <v/>
      </c>
      <c r="AE23" s="13" t="s">
        <v>251</v>
      </c>
      <c r="AF23" s="110" t="s">
        <v>77</v>
      </c>
      <c r="AG23" s="1"/>
      <c r="AH23" s="111" t="str">
        <f t="shared" si="8"/>
        <v/>
      </c>
      <c r="AI23" s="13" t="s">
        <v>252</v>
      </c>
      <c r="AJ23" s="113">
        <f t="shared" si="9"/>
        <v>0</v>
      </c>
      <c r="AK23" s="192" t="str">
        <f>ご契約内容!$C$2</f>
        <v>エースサイクル</v>
      </c>
    </row>
    <row r="24" spans="1:37" s="114" customFormat="1" ht="13.5" customHeight="1">
      <c r="A24" s="101" t="s">
        <v>570</v>
      </c>
      <c r="B24" s="102" t="s">
        <v>545</v>
      </c>
      <c r="C24" s="103" t="s">
        <v>546</v>
      </c>
      <c r="D24" s="106"/>
      <c r="E24" s="134"/>
      <c r="F24" s="105" t="s">
        <v>567</v>
      </c>
      <c r="G24" s="127"/>
      <c r="H24" s="128"/>
      <c r="I24" s="107" t="s">
        <v>132</v>
      </c>
      <c r="J24" s="108">
        <v>4800</v>
      </c>
      <c r="K24" s="109" t="s">
        <v>568</v>
      </c>
      <c r="L24" s="110" t="s">
        <v>98</v>
      </c>
      <c r="M24" s="1"/>
      <c r="N24" s="111" t="str">
        <f t="shared" si="3"/>
        <v/>
      </c>
      <c r="O24" s="13" t="s">
        <v>247</v>
      </c>
      <c r="P24" s="110" t="s">
        <v>98</v>
      </c>
      <c r="Q24" s="1"/>
      <c r="R24" s="111" t="str">
        <f t="shared" si="4"/>
        <v/>
      </c>
      <c r="S24" s="13" t="s">
        <v>248</v>
      </c>
      <c r="T24" s="110" t="s">
        <v>98</v>
      </c>
      <c r="U24" s="1"/>
      <c r="V24" s="111" t="str">
        <f t="shared" si="5"/>
        <v/>
      </c>
      <c r="W24" s="13" t="s">
        <v>249</v>
      </c>
      <c r="X24" s="110" t="s">
        <v>77</v>
      </c>
      <c r="Y24" s="1"/>
      <c r="Z24" s="111" t="str">
        <f t="shared" si="6"/>
        <v/>
      </c>
      <c r="AA24" s="13" t="s">
        <v>250</v>
      </c>
      <c r="AB24" s="110" t="s">
        <v>77</v>
      </c>
      <c r="AC24" s="1"/>
      <c r="AD24" s="111" t="str">
        <f t="shared" si="7"/>
        <v/>
      </c>
      <c r="AE24" s="13" t="s">
        <v>251</v>
      </c>
      <c r="AF24" s="110" t="s">
        <v>77</v>
      </c>
      <c r="AG24" s="1"/>
      <c r="AH24" s="111" t="str">
        <f t="shared" si="8"/>
        <v/>
      </c>
      <c r="AI24" s="13" t="s">
        <v>252</v>
      </c>
      <c r="AJ24" s="113">
        <f t="shared" si="9"/>
        <v>0</v>
      </c>
      <c r="AK24" s="192" t="str">
        <f>ご契約内容!$C$2</f>
        <v>エースサイクル</v>
      </c>
    </row>
    <row r="25" spans="1:37" s="114" customFormat="1" ht="13.5" customHeight="1">
      <c r="A25" s="101" t="s">
        <v>571</v>
      </c>
      <c r="B25" s="102" t="s">
        <v>545</v>
      </c>
      <c r="C25" s="103" t="s">
        <v>546</v>
      </c>
      <c r="D25" s="106"/>
      <c r="E25" s="134"/>
      <c r="F25" s="105" t="s">
        <v>567</v>
      </c>
      <c r="G25" s="127"/>
      <c r="H25" s="128"/>
      <c r="I25" s="107" t="s">
        <v>134</v>
      </c>
      <c r="J25" s="108">
        <v>4800</v>
      </c>
      <c r="K25" s="109" t="s">
        <v>568</v>
      </c>
      <c r="L25" s="110" t="s">
        <v>77</v>
      </c>
      <c r="M25" s="1"/>
      <c r="N25" s="111" t="str">
        <f t="shared" si="3"/>
        <v/>
      </c>
      <c r="O25" s="13" t="s">
        <v>247</v>
      </c>
      <c r="P25" s="110" t="s">
        <v>77</v>
      </c>
      <c r="Q25" s="1"/>
      <c r="R25" s="111" t="str">
        <f t="shared" si="4"/>
        <v/>
      </c>
      <c r="S25" s="13" t="s">
        <v>248</v>
      </c>
      <c r="T25" s="110" t="s">
        <v>77</v>
      </c>
      <c r="U25" s="1"/>
      <c r="V25" s="111" t="str">
        <f t="shared" si="5"/>
        <v/>
      </c>
      <c r="W25" s="13" t="s">
        <v>249</v>
      </c>
      <c r="X25" s="110" t="s">
        <v>77</v>
      </c>
      <c r="Y25" s="1"/>
      <c r="Z25" s="111" t="str">
        <f t="shared" si="6"/>
        <v/>
      </c>
      <c r="AA25" s="13" t="s">
        <v>250</v>
      </c>
      <c r="AB25" s="110" t="s">
        <v>77</v>
      </c>
      <c r="AC25" s="1"/>
      <c r="AD25" s="111" t="str">
        <f t="shared" si="7"/>
        <v/>
      </c>
      <c r="AE25" s="13" t="s">
        <v>251</v>
      </c>
      <c r="AF25" s="110" t="s">
        <v>77</v>
      </c>
      <c r="AG25" s="1"/>
      <c r="AH25" s="111" t="str">
        <f t="shared" si="8"/>
        <v/>
      </c>
      <c r="AI25" s="13" t="s">
        <v>252</v>
      </c>
      <c r="AJ25" s="113">
        <f t="shared" si="9"/>
        <v>0</v>
      </c>
      <c r="AK25" s="192" t="str">
        <f>ご契約内容!$C$2</f>
        <v>エースサイクル</v>
      </c>
    </row>
    <row r="26" spans="1:37" s="114" customFormat="1" ht="13.5" customHeight="1">
      <c r="A26" s="101" t="s">
        <v>572</v>
      </c>
      <c r="B26" s="102" t="s">
        <v>545</v>
      </c>
      <c r="C26" s="103" t="s">
        <v>546</v>
      </c>
      <c r="D26" s="106"/>
      <c r="E26" s="134"/>
      <c r="F26" s="105" t="s">
        <v>567</v>
      </c>
      <c r="G26" s="127"/>
      <c r="H26" s="128"/>
      <c r="I26" s="107" t="s">
        <v>552</v>
      </c>
      <c r="J26" s="108">
        <v>4800</v>
      </c>
      <c r="K26" s="109" t="s">
        <v>568</v>
      </c>
      <c r="L26" s="110" t="s">
        <v>77</v>
      </c>
      <c r="M26" s="1"/>
      <c r="N26" s="111" t="str">
        <f t="shared" si="3"/>
        <v/>
      </c>
      <c r="O26" s="13" t="s">
        <v>247</v>
      </c>
      <c r="P26" s="110" t="s">
        <v>77</v>
      </c>
      <c r="Q26" s="1"/>
      <c r="R26" s="111" t="str">
        <f t="shared" si="4"/>
        <v/>
      </c>
      <c r="S26" s="13" t="s">
        <v>248</v>
      </c>
      <c r="T26" s="110" t="s">
        <v>77</v>
      </c>
      <c r="U26" s="1"/>
      <c r="V26" s="111" t="str">
        <f t="shared" si="5"/>
        <v/>
      </c>
      <c r="W26" s="13" t="s">
        <v>249</v>
      </c>
      <c r="X26" s="110" t="s">
        <v>77</v>
      </c>
      <c r="Y26" s="1"/>
      <c r="Z26" s="111" t="str">
        <f t="shared" si="6"/>
        <v/>
      </c>
      <c r="AA26" s="13" t="s">
        <v>250</v>
      </c>
      <c r="AB26" s="110" t="s">
        <v>77</v>
      </c>
      <c r="AC26" s="1"/>
      <c r="AD26" s="111" t="str">
        <f t="shared" si="7"/>
        <v/>
      </c>
      <c r="AE26" s="13" t="s">
        <v>251</v>
      </c>
      <c r="AF26" s="110" t="s">
        <v>77</v>
      </c>
      <c r="AG26" s="1"/>
      <c r="AH26" s="111" t="str">
        <f t="shared" si="8"/>
        <v/>
      </c>
      <c r="AI26" s="13" t="s">
        <v>252</v>
      </c>
      <c r="AJ26" s="113">
        <f t="shared" si="9"/>
        <v>0</v>
      </c>
      <c r="AK26" s="192" t="str">
        <f>ご契約内容!$C$2</f>
        <v>エースサイクル</v>
      </c>
    </row>
    <row r="27" spans="1:37" s="114" customFormat="1" ht="13.5" customHeight="1">
      <c r="A27" s="101" t="s">
        <v>573</v>
      </c>
      <c r="B27" s="102" t="s">
        <v>545</v>
      </c>
      <c r="C27" s="103" t="s">
        <v>574</v>
      </c>
      <c r="D27" s="106"/>
      <c r="E27" s="134"/>
      <c r="F27" s="105" t="s">
        <v>547</v>
      </c>
      <c r="G27" s="127"/>
      <c r="H27" s="128"/>
      <c r="I27" s="107" t="s">
        <v>125</v>
      </c>
      <c r="J27" s="108">
        <v>3000</v>
      </c>
      <c r="K27" s="109" t="s">
        <v>568</v>
      </c>
      <c r="L27" s="110" t="s">
        <v>77</v>
      </c>
      <c r="M27" s="1"/>
      <c r="N27" s="111" t="str">
        <f t="shared" si="3"/>
        <v/>
      </c>
      <c r="O27" s="13" t="s">
        <v>247</v>
      </c>
      <c r="P27" s="110" t="s">
        <v>77</v>
      </c>
      <c r="Q27" s="1"/>
      <c r="R27" s="111" t="str">
        <f t="shared" si="4"/>
        <v/>
      </c>
      <c r="S27" s="13" t="s">
        <v>248</v>
      </c>
      <c r="T27" s="110" t="s">
        <v>77</v>
      </c>
      <c r="U27" s="1"/>
      <c r="V27" s="111" t="str">
        <f t="shared" si="5"/>
        <v/>
      </c>
      <c r="W27" s="13" t="s">
        <v>249</v>
      </c>
      <c r="X27" s="110" t="s">
        <v>77</v>
      </c>
      <c r="Y27" s="1"/>
      <c r="Z27" s="111" t="str">
        <f t="shared" si="6"/>
        <v/>
      </c>
      <c r="AA27" s="13" t="s">
        <v>250</v>
      </c>
      <c r="AB27" s="110" t="s">
        <v>77</v>
      </c>
      <c r="AC27" s="1"/>
      <c r="AD27" s="111" t="str">
        <f t="shared" si="7"/>
        <v/>
      </c>
      <c r="AE27" s="13" t="s">
        <v>251</v>
      </c>
      <c r="AF27" s="110" t="s">
        <v>77</v>
      </c>
      <c r="AG27" s="1"/>
      <c r="AH27" s="111" t="str">
        <f t="shared" si="8"/>
        <v/>
      </c>
      <c r="AI27" s="13" t="s">
        <v>252</v>
      </c>
      <c r="AJ27" s="113">
        <f t="shared" si="9"/>
        <v>0</v>
      </c>
      <c r="AK27" s="192" t="str">
        <f>ご契約内容!$C$2</f>
        <v>エースサイクル</v>
      </c>
    </row>
    <row r="28" spans="1:37" s="114" customFormat="1" ht="13.5" customHeight="1">
      <c r="A28" s="101" t="s">
        <v>575</v>
      </c>
      <c r="B28" s="102" t="s">
        <v>545</v>
      </c>
      <c r="C28" s="103" t="s">
        <v>574</v>
      </c>
      <c r="D28" s="106"/>
      <c r="E28" s="134"/>
      <c r="F28" s="105" t="s">
        <v>547</v>
      </c>
      <c r="G28" s="127"/>
      <c r="H28" s="128"/>
      <c r="I28" s="107" t="s">
        <v>130</v>
      </c>
      <c r="J28" s="108">
        <v>3000</v>
      </c>
      <c r="K28" s="109" t="s">
        <v>568</v>
      </c>
      <c r="L28" s="110" t="s">
        <v>98</v>
      </c>
      <c r="M28" s="1"/>
      <c r="N28" s="111" t="str">
        <f t="shared" si="3"/>
        <v/>
      </c>
      <c r="O28" s="13" t="s">
        <v>247</v>
      </c>
      <c r="P28" s="110" t="s">
        <v>77</v>
      </c>
      <c r="Q28" s="1"/>
      <c r="R28" s="111" t="str">
        <f t="shared" si="4"/>
        <v/>
      </c>
      <c r="S28" s="13" t="s">
        <v>248</v>
      </c>
      <c r="T28" s="110" t="s">
        <v>77</v>
      </c>
      <c r="U28" s="1"/>
      <c r="V28" s="111" t="str">
        <f t="shared" si="5"/>
        <v/>
      </c>
      <c r="W28" s="13" t="s">
        <v>249</v>
      </c>
      <c r="X28" s="110" t="s">
        <v>77</v>
      </c>
      <c r="Y28" s="1"/>
      <c r="Z28" s="111" t="str">
        <f t="shared" si="6"/>
        <v/>
      </c>
      <c r="AA28" s="13" t="s">
        <v>250</v>
      </c>
      <c r="AB28" s="110" t="s">
        <v>77</v>
      </c>
      <c r="AC28" s="1"/>
      <c r="AD28" s="111" t="str">
        <f t="shared" si="7"/>
        <v/>
      </c>
      <c r="AE28" s="13" t="s">
        <v>251</v>
      </c>
      <c r="AF28" s="110" t="s">
        <v>77</v>
      </c>
      <c r="AG28" s="1"/>
      <c r="AH28" s="111" t="str">
        <f t="shared" si="8"/>
        <v/>
      </c>
      <c r="AI28" s="13" t="s">
        <v>252</v>
      </c>
      <c r="AJ28" s="113">
        <f t="shared" si="9"/>
        <v>0</v>
      </c>
      <c r="AK28" s="192" t="str">
        <f>ご契約内容!$C$2</f>
        <v>エースサイクル</v>
      </c>
    </row>
    <row r="29" spans="1:37" s="114" customFormat="1" ht="13.5" customHeight="1">
      <c r="A29" s="101" t="s">
        <v>576</v>
      </c>
      <c r="B29" s="102" t="s">
        <v>545</v>
      </c>
      <c r="C29" s="103" t="s">
        <v>574</v>
      </c>
      <c r="D29" s="106"/>
      <c r="E29" s="134"/>
      <c r="F29" s="105" t="s">
        <v>547</v>
      </c>
      <c r="G29" s="127"/>
      <c r="H29" s="128"/>
      <c r="I29" s="107" t="s">
        <v>132</v>
      </c>
      <c r="J29" s="108">
        <v>3000</v>
      </c>
      <c r="K29" s="109" t="s">
        <v>568</v>
      </c>
      <c r="L29" s="110" t="s">
        <v>98</v>
      </c>
      <c r="M29" s="1"/>
      <c r="N29" s="111" t="str">
        <f t="shared" si="3"/>
        <v/>
      </c>
      <c r="O29" s="13" t="s">
        <v>247</v>
      </c>
      <c r="P29" s="110" t="s">
        <v>98</v>
      </c>
      <c r="Q29" s="1"/>
      <c r="R29" s="111" t="str">
        <f t="shared" si="4"/>
        <v/>
      </c>
      <c r="S29" s="13" t="s">
        <v>248</v>
      </c>
      <c r="T29" s="110" t="s">
        <v>98</v>
      </c>
      <c r="U29" s="1"/>
      <c r="V29" s="111" t="str">
        <f t="shared" si="5"/>
        <v/>
      </c>
      <c r="W29" s="13" t="s">
        <v>249</v>
      </c>
      <c r="X29" s="110" t="s">
        <v>77</v>
      </c>
      <c r="Y29" s="1"/>
      <c r="Z29" s="111" t="str">
        <f t="shared" si="6"/>
        <v/>
      </c>
      <c r="AA29" s="13" t="s">
        <v>250</v>
      </c>
      <c r="AB29" s="110" t="s">
        <v>77</v>
      </c>
      <c r="AC29" s="1"/>
      <c r="AD29" s="111" t="str">
        <f t="shared" si="7"/>
        <v/>
      </c>
      <c r="AE29" s="13" t="s">
        <v>251</v>
      </c>
      <c r="AF29" s="110" t="s">
        <v>77</v>
      </c>
      <c r="AG29" s="1"/>
      <c r="AH29" s="111" t="str">
        <f t="shared" si="8"/>
        <v/>
      </c>
      <c r="AI29" s="13" t="s">
        <v>252</v>
      </c>
      <c r="AJ29" s="113">
        <f t="shared" si="9"/>
        <v>0</v>
      </c>
      <c r="AK29" s="192" t="str">
        <f>ご契約内容!$C$2</f>
        <v>エースサイクル</v>
      </c>
    </row>
    <row r="30" spans="1:37" s="114" customFormat="1" ht="13.5" customHeight="1">
      <c r="A30" s="101" t="s">
        <v>577</v>
      </c>
      <c r="B30" s="102" t="s">
        <v>545</v>
      </c>
      <c r="C30" s="103" t="s">
        <v>574</v>
      </c>
      <c r="D30" s="106"/>
      <c r="E30" s="134"/>
      <c r="F30" s="105" t="s">
        <v>547</v>
      </c>
      <c r="G30" s="127"/>
      <c r="H30" s="128"/>
      <c r="I30" s="107" t="s">
        <v>134</v>
      </c>
      <c r="J30" s="108">
        <v>3000</v>
      </c>
      <c r="K30" s="109" t="s">
        <v>568</v>
      </c>
      <c r="L30" s="110" t="s">
        <v>98</v>
      </c>
      <c r="M30" s="1"/>
      <c r="N30" s="111" t="str">
        <f t="shared" si="3"/>
        <v/>
      </c>
      <c r="O30" s="13" t="s">
        <v>247</v>
      </c>
      <c r="P30" s="110" t="s">
        <v>98</v>
      </c>
      <c r="Q30" s="1"/>
      <c r="R30" s="111" t="str">
        <f t="shared" si="4"/>
        <v/>
      </c>
      <c r="S30" s="13" t="s">
        <v>248</v>
      </c>
      <c r="T30" s="110" t="s">
        <v>77</v>
      </c>
      <c r="U30" s="1"/>
      <c r="V30" s="111" t="str">
        <f t="shared" si="5"/>
        <v/>
      </c>
      <c r="W30" s="13" t="s">
        <v>249</v>
      </c>
      <c r="X30" s="110" t="s">
        <v>77</v>
      </c>
      <c r="Y30" s="1"/>
      <c r="Z30" s="111" t="str">
        <f t="shared" si="6"/>
        <v/>
      </c>
      <c r="AA30" s="13" t="s">
        <v>250</v>
      </c>
      <c r="AB30" s="110" t="s">
        <v>77</v>
      </c>
      <c r="AC30" s="1"/>
      <c r="AD30" s="111" t="str">
        <f t="shared" si="7"/>
        <v/>
      </c>
      <c r="AE30" s="13" t="s">
        <v>251</v>
      </c>
      <c r="AF30" s="110" t="s">
        <v>77</v>
      </c>
      <c r="AG30" s="1"/>
      <c r="AH30" s="111" t="str">
        <f t="shared" si="8"/>
        <v/>
      </c>
      <c r="AI30" s="13" t="s">
        <v>252</v>
      </c>
      <c r="AJ30" s="113">
        <f t="shared" si="9"/>
        <v>0</v>
      </c>
      <c r="AK30" s="192" t="str">
        <f>ご契約内容!$C$2</f>
        <v>エースサイクル</v>
      </c>
    </row>
    <row r="31" spans="1:37" s="114" customFormat="1" ht="13.5" customHeight="1">
      <c r="A31" s="101" t="s">
        <v>578</v>
      </c>
      <c r="B31" s="102" t="s">
        <v>545</v>
      </c>
      <c r="C31" s="103" t="s">
        <v>574</v>
      </c>
      <c r="D31" s="106"/>
      <c r="E31" s="134"/>
      <c r="F31" s="105" t="s">
        <v>547</v>
      </c>
      <c r="G31" s="127"/>
      <c r="H31" s="128"/>
      <c r="I31" s="107" t="s">
        <v>552</v>
      </c>
      <c r="J31" s="108">
        <v>3000</v>
      </c>
      <c r="K31" s="109" t="s">
        <v>568</v>
      </c>
      <c r="L31" s="110" t="s">
        <v>77</v>
      </c>
      <c r="M31" s="1"/>
      <c r="N31" s="111" t="str">
        <f t="shared" si="3"/>
        <v/>
      </c>
      <c r="O31" s="13" t="s">
        <v>247</v>
      </c>
      <c r="P31" s="110" t="s">
        <v>77</v>
      </c>
      <c r="Q31" s="1"/>
      <c r="R31" s="111" t="str">
        <f t="shared" si="4"/>
        <v/>
      </c>
      <c r="S31" s="13" t="s">
        <v>248</v>
      </c>
      <c r="T31" s="110" t="s">
        <v>77</v>
      </c>
      <c r="U31" s="1"/>
      <c r="V31" s="111" t="str">
        <f t="shared" si="5"/>
        <v/>
      </c>
      <c r="W31" s="13" t="s">
        <v>249</v>
      </c>
      <c r="X31" s="110" t="s">
        <v>77</v>
      </c>
      <c r="Y31" s="1"/>
      <c r="Z31" s="111" t="str">
        <f t="shared" si="6"/>
        <v/>
      </c>
      <c r="AA31" s="13" t="s">
        <v>250</v>
      </c>
      <c r="AB31" s="110" t="s">
        <v>148</v>
      </c>
      <c r="AC31" s="115"/>
      <c r="AD31" s="116" t="str">
        <f t="shared" si="7"/>
        <v/>
      </c>
      <c r="AE31" s="117" t="s">
        <v>251</v>
      </c>
      <c r="AF31" s="110" t="s">
        <v>148</v>
      </c>
      <c r="AG31" s="115"/>
      <c r="AH31" s="116" t="str">
        <f t="shared" si="8"/>
        <v/>
      </c>
      <c r="AI31" s="117" t="s">
        <v>252</v>
      </c>
      <c r="AJ31" s="113">
        <f t="shared" si="9"/>
        <v>0</v>
      </c>
      <c r="AK31" s="192" t="str">
        <f>ご契約内容!$C$2</f>
        <v>エースサイクル</v>
      </c>
    </row>
    <row r="32" spans="1:37" s="114" customFormat="1" ht="13.5" customHeight="1">
      <c r="A32" s="101" t="s">
        <v>579</v>
      </c>
      <c r="B32" s="102" t="s">
        <v>580</v>
      </c>
      <c r="C32" s="103" t="s">
        <v>581</v>
      </c>
      <c r="D32" s="106"/>
      <c r="E32" s="134"/>
      <c r="F32" s="105" t="s">
        <v>547</v>
      </c>
      <c r="G32" s="127"/>
      <c r="H32" s="128"/>
      <c r="I32" s="107" t="s">
        <v>582</v>
      </c>
      <c r="J32" s="108">
        <v>29000</v>
      </c>
      <c r="K32" s="109" t="s">
        <v>583</v>
      </c>
      <c r="L32" s="110" t="s">
        <v>148</v>
      </c>
      <c r="M32" s="115"/>
      <c r="N32" s="116" t="str">
        <f t="shared" si="3"/>
        <v/>
      </c>
      <c r="O32" s="117" t="s">
        <v>247</v>
      </c>
      <c r="P32" s="110" t="s">
        <v>148</v>
      </c>
      <c r="Q32" s="115"/>
      <c r="R32" s="116" t="str">
        <f t="shared" si="4"/>
        <v/>
      </c>
      <c r="S32" s="117" t="s">
        <v>248</v>
      </c>
      <c r="T32" s="110" t="s">
        <v>98</v>
      </c>
      <c r="U32" s="1"/>
      <c r="V32" s="111" t="str">
        <f t="shared" si="5"/>
        <v/>
      </c>
      <c r="W32" s="13" t="s">
        <v>249</v>
      </c>
      <c r="X32" s="110" t="s">
        <v>98</v>
      </c>
      <c r="Y32" s="1"/>
      <c r="Z32" s="111" t="str">
        <f t="shared" si="6"/>
        <v/>
      </c>
      <c r="AA32" s="13" t="s">
        <v>250</v>
      </c>
      <c r="AB32" s="110" t="s">
        <v>77</v>
      </c>
      <c r="AC32" s="1"/>
      <c r="AD32" s="111" t="str">
        <f t="shared" si="7"/>
        <v/>
      </c>
      <c r="AE32" s="13" t="s">
        <v>251</v>
      </c>
      <c r="AF32" s="110" t="s">
        <v>77</v>
      </c>
      <c r="AG32" s="1"/>
      <c r="AH32" s="111" t="str">
        <f t="shared" si="8"/>
        <v/>
      </c>
      <c r="AI32" s="13" t="s">
        <v>252</v>
      </c>
      <c r="AJ32" s="113">
        <f t="shared" si="9"/>
        <v>0</v>
      </c>
      <c r="AK32" s="192" t="str">
        <f>ご契約内容!$C$2</f>
        <v>エースサイクル</v>
      </c>
    </row>
    <row r="33" spans="1:37" s="114" customFormat="1" ht="13.5" customHeight="1">
      <c r="A33" s="101" t="s">
        <v>584</v>
      </c>
      <c r="B33" s="102" t="s">
        <v>580</v>
      </c>
      <c r="C33" s="103" t="s">
        <v>581</v>
      </c>
      <c r="D33" s="106"/>
      <c r="E33" s="134"/>
      <c r="F33" s="105" t="s">
        <v>547</v>
      </c>
      <c r="G33" s="127"/>
      <c r="H33" s="128"/>
      <c r="I33" s="107" t="s">
        <v>585</v>
      </c>
      <c r="J33" s="108">
        <v>29000</v>
      </c>
      <c r="K33" s="109" t="s">
        <v>583</v>
      </c>
      <c r="L33" s="110" t="s">
        <v>148</v>
      </c>
      <c r="M33" s="115"/>
      <c r="N33" s="116" t="str">
        <f t="shared" si="3"/>
        <v/>
      </c>
      <c r="O33" s="117" t="s">
        <v>247</v>
      </c>
      <c r="P33" s="110" t="s">
        <v>148</v>
      </c>
      <c r="Q33" s="115"/>
      <c r="R33" s="116" t="str">
        <f t="shared" si="4"/>
        <v/>
      </c>
      <c r="S33" s="117" t="s">
        <v>248</v>
      </c>
      <c r="T33" s="110" t="s">
        <v>98</v>
      </c>
      <c r="U33" s="1"/>
      <c r="V33" s="111" t="str">
        <f t="shared" si="5"/>
        <v/>
      </c>
      <c r="W33" s="13" t="s">
        <v>249</v>
      </c>
      <c r="X33" s="110" t="s">
        <v>98</v>
      </c>
      <c r="Y33" s="1"/>
      <c r="Z33" s="111" t="str">
        <f t="shared" si="6"/>
        <v/>
      </c>
      <c r="AA33" s="13" t="s">
        <v>250</v>
      </c>
      <c r="AB33" s="110" t="s">
        <v>98</v>
      </c>
      <c r="AC33" s="1"/>
      <c r="AD33" s="111" t="str">
        <f t="shared" si="7"/>
        <v/>
      </c>
      <c r="AE33" s="13" t="s">
        <v>251</v>
      </c>
      <c r="AF33" s="110" t="s">
        <v>98</v>
      </c>
      <c r="AG33" s="1"/>
      <c r="AH33" s="111" t="str">
        <f t="shared" si="8"/>
        <v/>
      </c>
      <c r="AI33" s="13" t="s">
        <v>252</v>
      </c>
      <c r="AJ33" s="113">
        <f t="shared" si="9"/>
        <v>0</v>
      </c>
      <c r="AK33" s="192" t="str">
        <f>ご契約内容!$C$2</f>
        <v>エースサイクル</v>
      </c>
    </row>
    <row r="34" spans="1:37" s="114" customFormat="1" ht="13.5" customHeight="1">
      <c r="A34" s="101" t="s">
        <v>586</v>
      </c>
      <c r="B34" s="102" t="s">
        <v>580</v>
      </c>
      <c r="C34" s="103" t="s">
        <v>581</v>
      </c>
      <c r="D34" s="106"/>
      <c r="E34" s="134"/>
      <c r="F34" s="105" t="s">
        <v>547</v>
      </c>
      <c r="G34" s="127"/>
      <c r="H34" s="128"/>
      <c r="I34" s="107" t="s">
        <v>587</v>
      </c>
      <c r="J34" s="108">
        <v>29000</v>
      </c>
      <c r="K34" s="109" t="s">
        <v>583</v>
      </c>
      <c r="L34" s="110" t="s">
        <v>148</v>
      </c>
      <c r="M34" s="115"/>
      <c r="N34" s="116" t="str">
        <f t="shared" si="3"/>
        <v/>
      </c>
      <c r="O34" s="117" t="s">
        <v>247</v>
      </c>
      <c r="P34" s="110" t="s">
        <v>148</v>
      </c>
      <c r="Q34" s="115"/>
      <c r="R34" s="116" t="str">
        <f t="shared" si="4"/>
        <v/>
      </c>
      <c r="S34" s="117" t="s">
        <v>248</v>
      </c>
      <c r="T34" s="110" t="s">
        <v>98</v>
      </c>
      <c r="U34" s="1"/>
      <c r="V34" s="111" t="str">
        <f t="shared" si="5"/>
        <v/>
      </c>
      <c r="W34" s="13" t="s">
        <v>249</v>
      </c>
      <c r="X34" s="110" t="s">
        <v>98</v>
      </c>
      <c r="Y34" s="1"/>
      <c r="Z34" s="111" t="str">
        <f t="shared" si="6"/>
        <v/>
      </c>
      <c r="AA34" s="13" t="s">
        <v>250</v>
      </c>
      <c r="AB34" s="110" t="s">
        <v>77</v>
      </c>
      <c r="AC34" s="1"/>
      <c r="AD34" s="111" t="str">
        <f t="shared" si="7"/>
        <v/>
      </c>
      <c r="AE34" s="13" t="s">
        <v>251</v>
      </c>
      <c r="AF34" s="110" t="s">
        <v>77</v>
      </c>
      <c r="AG34" s="1"/>
      <c r="AH34" s="111" t="str">
        <f t="shared" si="8"/>
        <v/>
      </c>
      <c r="AI34" s="13" t="s">
        <v>252</v>
      </c>
      <c r="AJ34" s="113">
        <f t="shared" si="9"/>
        <v>0</v>
      </c>
      <c r="AK34" s="192" t="str">
        <f>ご契約内容!$C$2</f>
        <v>エースサイクル</v>
      </c>
    </row>
    <row r="35" spans="1:37" s="114" customFormat="1" ht="13.5" customHeight="1">
      <c r="A35" s="101" t="s">
        <v>588</v>
      </c>
      <c r="B35" s="102" t="s">
        <v>580</v>
      </c>
      <c r="C35" s="103" t="s">
        <v>581</v>
      </c>
      <c r="D35" s="106"/>
      <c r="E35" s="134"/>
      <c r="F35" s="105" t="s">
        <v>589</v>
      </c>
      <c r="G35" s="127"/>
      <c r="H35" s="128"/>
      <c r="I35" s="107" t="s">
        <v>582</v>
      </c>
      <c r="J35" s="108">
        <v>29000</v>
      </c>
      <c r="K35" s="109" t="s">
        <v>590</v>
      </c>
      <c r="L35" s="110" t="s">
        <v>148</v>
      </c>
      <c r="M35" s="115"/>
      <c r="N35" s="116" t="str">
        <f t="shared" si="3"/>
        <v/>
      </c>
      <c r="O35" s="117" t="s">
        <v>247</v>
      </c>
      <c r="P35" s="110" t="s">
        <v>148</v>
      </c>
      <c r="Q35" s="115"/>
      <c r="R35" s="116" t="str">
        <f t="shared" si="4"/>
        <v/>
      </c>
      <c r="S35" s="117" t="s">
        <v>248</v>
      </c>
      <c r="T35" s="110" t="s">
        <v>148</v>
      </c>
      <c r="U35" s="115"/>
      <c r="V35" s="116" t="str">
        <f t="shared" si="5"/>
        <v/>
      </c>
      <c r="W35" s="117" t="s">
        <v>249</v>
      </c>
      <c r="X35" s="110" t="s">
        <v>148</v>
      </c>
      <c r="Y35" s="115"/>
      <c r="Z35" s="116" t="str">
        <f t="shared" si="6"/>
        <v/>
      </c>
      <c r="AA35" s="117" t="s">
        <v>250</v>
      </c>
      <c r="AB35" s="110" t="s">
        <v>77</v>
      </c>
      <c r="AC35" s="1"/>
      <c r="AD35" s="111" t="str">
        <f t="shared" si="7"/>
        <v/>
      </c>
      <c r="AE35" s="13" t="s">
        <v>251</v>
      </c>
      <c r="AF35" s="110" t="s">
        <v>77</v>
      </c>
      <c r="AG35" s="1"/>
      <c r="AH35" s="111" t="str">
        <f t="shared" si="8"/>
        <v/>
      </c>
      <c r="AI35" s="13" t="s">
        <v>252</v>
      </c>
      <c r="AJ35" s="113">
        <f t="shared" si="9"/>
        <v>0</v>
      </c>
      <c r="AK35" s="192" t="str">
        <f>ご契約内容!$C$2</f>
        <v>エースサイクル</v>
      </c>
    </row>
    <row r="36" spans="1:37" s="114" customFormat="1" ht="13.5" customHeight="1">
      <c r="A36" s="101" t="s">
        <v>591</v>
      </c>
      <c r="B36" s="102" t="s">
        <v>580</v>
      </c>
      <c r="C36" s="103" t="s">
        <v>581</v>
      </c>
      <c r="D36" s="106"/>
      <c r="E36" s="134"/>
      <c r="F36" s="105" t="s">
        <v>589</v>
      </c>
      <c r="G36" s="127"/>
      <c r="H36" s="128"/>
      <c r="I36" s="107" t="s">
        <v>585</v>
      </c>
      <c r="J36" s="108">
        <v>29000</v>
      </c>
      <c r="K36" s="109" t="s">
        <v>590</v>
      </c>
      <c r="L36" s="110" t="s">
        <v>148</v>
      </c>
      <c r="M36" s="115"/>
      <c r="N36" s="116" t="str">
        <f t="shared" si="3"/>
        <v/>
      </c>
      <c r="O36" s="117" t="s">
        <v>247</v>
      </c>
      <c r="P36" s="110" t="s">
        <v>148</v>
      </c>
      <c r="Q36" s="115"/>
      <c r="R36" s="116" t="str">
        <f t="shared" si="4"/>
        <v/>
      </c>
      <c r="S36" s="117" t="s">
        <v>248</v>
      </c>
      <c r="T36" s="110" t="s">
        <v>148</v>
      </c>
      <c r="U36" s="115"/>
      <c r="V36" s="116" t="str">
        <f t="shared" si="5"/>
        <v/>
      </c>
      <c r="W36" s="117" t="s">
        <v>249</v>
      </c>
      <c r="X36" s="110" t="s">
        <v>148</v>
      </c>
      <c r="Y36" s="115"/>
      <c r="Z36" s="116" t="str">
        <f t="shared" si="6"/>
        <v/>
      </c>
      <c r="AA36" s="117" t="s">
        <v>250</v>
      </c>
      <c r="AB36" s="110" t="s">
        <v>98</v>
      </c>
      <c r="AC36" s="1"/>
      <c r="AD36" s="111" t="str">
        <f t="shared" si="7"/>
        <v/>
      </c>
      <c r="AE36" s="13" t="s">
        <v>251</v>
      </c>
      <c r="AF36" s="110" t="s">
        <v>98</v>
      </c>
      <c r="AG36" s="1"/>
      <c r="AH36" s="111" t="str">
        <f t="shared" si="8"/>
        <v/>
      </c>
      <c r="AI36" s="13" t="s">
        <v>252</v>
      </c>
      <c r="AJ36" s="113">
        <f t="shared" si="9"/>
        <v>0</v>
      </c>
      <c r="AK36" s="192" t="str">
        <f>ご契約内容!$C$2</f>
        <v>エースサイクル</v>
      </c>
    </row>
    <row r="37" spans="1:37" s="114" customFormat="1" ht="13.5" customHeight="1">
      <c r="A37" s="101" t="s">
        <v>592</v>
      </c>
      <c r="B37" s="102" t="s">
        <v>580</v>
      </c>
      <c r="C37" s="103" t="s">
        <v>581</v>
      </c>
      <c r="D37" s="106"/>
      <c r="E37" s="134"/>
      <c r="F37" s="105" t="s">
        <v>589</v>
      </c>
      <c r="G37" s="127"/>
      <c r="H37" s="128"/>
      <c r="I37" s="107" t="s">
        <v>587</v>
      </c>
      <c r="J37" s="108">
        <v>29000</v>
      </c>
      <c r="K37" s="109" t="s">
        <v>590</v>
      </c>
      <c r="L37" s="110" t="s">
        <v>148</v>
      </c>
      <c r="M37" s="115"/>
      <c r="N37" s="116" t="str">
        <f t="shared" si="3"/>
        <v/>
      </c>
      <c r="O37" s="117" t="s">
        <v>247</v>
      </c>
      <c r="P37" s="110" t="s">
        <v>148</v>
      </c>
      <c r="Q37" s="115"/>
      <c r="R37" s="116" t="str">
        <f t="shared" si="4"/>
        <v/>
      </c>
      <c r="S37" s="117" t="s">
        <v>248</v>
      </c>
      <c r="T37" s="110" t="s">
        <v>148</v>
      </c>
      <c r="U37" s="115"/>
      <c r="V37" s="116" t="str">
        <f t="shared" si="5"/>
        <v/>
      </c>
      <c r="W37" s="117" t="s">
        <v>249</v>
      </c>
      <c r="X37" s="110" t="s">
        <v>148</v>
      </c>
      <c r="Y37" s="115"/>
      <c r="Z37" s="116" t="str">
        <f t="shared" si="6"/>
        <v/>
      </c>
      <c r="AA37" s="117" t="s">
        <v>250</v>
      </c>
      <c r="AB37" s="110" t="s">
        <v>77</v>
      </c>
      <c r="AC37" s="1"/>
      <c r="AD37" s="111" t="str">
        <f t="shared" si="7"/>
        <v/>
      </c>
      <c r="AE37" s="13" t="s">
        <v>251</v>
      </c>
      <c r="AF37" s="110" t="s">
        <v>77</v>
      </c>
      <c r="AG37" s="1"/>
      <c r="AH37" s="111" t="str">
        <f t="shared" si="8"/>
        <v/>
      </c>
      <c r="AI37" s="13" t="s">
        <v>252</v>
      </c>
      <c r="AJ37" s="113">
        <f t="shared" si="9"/>
        <v>0</v>
      </c>
      <c r="AK37" s="192" t="str">
        <f>ご契約内容!$C$2</f>
        <v>エースサイクル</v>
      </c>
    </row>
    <row r="38" spans="1:37" s="114" customFormat="1" ht="13.5" customHeight="1">
      <c r="A38" s="101" t="s">
        <v>593</v>
      </c>
      <c r="B38" s="102" t="s">
        <v>580</v>
      </c>
      <c r="C38" s="103" t="s">
        <v>581</v>
      </c>
      <c r="D38" s="106"/>
      <c r="E38" s="134"/>
      <c r="F38" s="105" t="s">
        <v>594</v>
      </c>
      <c r="G38" s="127"/>
      <c r="H38" s="128"/>
      <c r="I38" s="107" t="s">
        <v>582</v>
      </c>
      <c r="J38" s="108">
        <v>29000</v>
      </c>
      <c r="K38" s="109" t="s">
        <v>583</v>
      </c>
      <c r="L38" s="110" t="s">
        <v>148</v>
      </c>
      <c r="M38" s="115"/>
      <c r="N38" s="116" t="str">
        <f t="shared" si="3"/>
        <v/>
      </c>
      <c r="O38" s="117" t="s">
        <v>247</v>
      </c>
      <c r="P38" s="110" t="s">
        <v>148</v>
      </c>
      <c r="Q38" s="115"/>
      <c r="R38" s="116" t="str">
        <f t="shared" si="4"/>
        <v/>
      </c>
      <c r="S38" s="117" t="s">
        <v>248</v>
      </c>
      <c r="T38" s="110" t="s">
        <v>98</v>
      </c>
      <c r="U38" s="1"/>
      <c r="V38" s="111" t="str">
        <f t="shared" si="5"/>
        <v/>
      </c>
      <c r="W38" s="13" t="s">
        <v>249</v>
      </c>
      <c r="X38" s="110" t="s">
        <v>98</v>
      </c>
      <c r="Y38" s="1"/>
      <c r="Z38" s="111" t="str">
        <f t="shared" si="6"/>
        <v/>
      </c>
      <c r="AA38" s="13" t="s">
        <v>250</v>
      </c>
      <c r="AB38" s="110" t="s">
        <v>77</v>
      </c>
      <c r="AC38" s="1"/>
      <c r="AD38" s="111" t="str">
        <f t="shared" si="7"/>
        <v/>
      </c>
      <c r="AE38" s="13" t="s">
        <v>251</v>
      </c>
      <c r="AF38" s="110" t="s">
        <v>77</v>
      </c>
      <c r="AG38" s="1"/>
      <c r="AH38" s="111" t="str">
        <f t="shared" si="8"/>
        <v/>
      </c>
      <c r="AI38" s="13" t="s">
        <v>252</v>
      </c>
      <c r="AJ38" s="113">
        <f t="shared" si="9"/>
        <v>0</v>
      </c>
      <c r="AK38" s="192" t="str">
        <f>ご契約内容!$C$2</f>
        <v>エースサイクル</v>
      </c>
    </row>
    <row r="39" spans="1:37" s="114" customFormat="1" ht="13.5" customHeight="1">
      <c r="A39" s="101" t="s">
        <v>595</v>
      </c>
      <c r="B39" s="102" t="s">
        <v>580</v>
      </c>
      <c r="C39" s="103" t="s">
        <v>581</v>
      </c>
      <c r="D39" s="106"/>
      <c r="E39" s="134"/>
      <c r="F39" s="105" t="s">
        <v>594</v>
      </c>
      <c r="G39" s="127"/>
      <c r="H39" s="128"/>
      <c r="I39" s="107" t="s">
        <v>585</v>
      </c>
      <c r="J39" s="108">
        <v>29000</v>
      </c>
      <c r="K39" s="109" t="s">
        <v>583</v>
      </c>
      <c r="L39" s="110" t="s">
        <v>148</v>
      </c>
      <c r="M39" s="115"/>
      <c r="N39" s="116" t="str">
        <f t="shared" si="3"/>
        <v/>
      </c>
      <c r="O39" s="117" t="s">
        <v>247</v>
      </c>
      <c r="P39" s="110" t="s">
        <v>148</v>
      </c>
      <c r="Q39" s="115"/>
      <c r="R39" s="116" t="str">
        <f t="shared" si="4"/>
        <v/>
      </c>
      <c r="S39" s="117" t="s">
        <v>248</v>
      </c>
      <c r="T39" s="110" t="s">
        <v>98</v>
      </c>
      <c r="U39" s="1"/>
      <c r="V39" s="111" t="str">
        <f t="shared" si="5"/>
        <v/>
      </c>
      <c r="W39" s="13" t="s">
        <v>249</v>
      </c>
      <c r="X39" s="110" t="s">
        <v>98</v>
      </c>
      <c r="Y39" s="1"/>
      <c r="Z39" s="111" t="str">
        <f t="shared" si="6"/>
        <v/>
      </c>
      <c r="AA39" s="13" t="s">
        <v>250</v>
      </c>
      <c r="AB39" s="110" t="s">
        <v>98</v>
      </c>
      <c r="AC39" s="1"/>
      <c r="AD39" s="111" t="str">
        <f t="shared" si="7"/>
        <v/>
      </c>
      <c r="AE39" s="13" t="s">
        <v>251</v>
      </c>
      <c r="AF39" s="110" t="s">
        <v>98</v>
      </c>
      <c r="AG39" s="1"/>
      <c r="AH39" s="111" t="str">
        <f t="shared" si="8"/>
        <v/>
      </c>
      <c r="AI39" s="13" t="s">
        <v>252</v>
      </c>
      <c r="AJ39" s="113">
        <f t="shared" si="9"/>
        <v>0</v>
      </c>
      <c r="AK39" s="192" t="str">
        <f>ご契約内容!$C$2</f>
        <v>エースサイクル</v>
      </c>
    </row>
    <row r="40" spans="1:37" s="114" customFormat="1" ht="13.5" customHeight="1">
      <c r="A40" s="101" t="s">
        <v>596</v>
      </c>
      <c r="B40" s="102" t="s">
        <v>580</v>
      </c>
      <c r="C40" s="103" t="s">
        <v>581</v>
      </c>
      <c r="D40" s="106"/>
      <c r="E40" s="134"/>
      <c r="F40" s="105" t="s">
        <v>594</v>
      </c>
      <c r="G40" s="127"/>
      <c r="H40" s="128"/>
      <c r="I40" s="107" t="s">
        <v>587</v>
      </c>
      <c r="J40" s="108">
        <v>29000</v>
      </c>
      <c r="K40" s="109" t="s">
        <v>583</v>
      </c>
      <c r="L40" s="110" t="s">
        <v>148</v>
      </c>
      <c r="M40" s="115"/>
      <c r="N40" s="116" t="str">
        <f t="shared" si="3"/>
        <v/>
      </c>
      <c r="O40" s="117" t="s">
        <v>247</v>
      </c>
      <c r="P40" s="110" t="s">
        <v>148</v>
      </c>
      <c r="Q40" s="115"/>
      <c r="R40" s="116" t="str">
        <f t="shared" si="4"/>
        <v/>
      </c>
      <c r="S40" s="117" t="s">
        <v>248</v>
      </c>
      <c r="T40" s="110" t="s">
        <v>98</v>
      </c>
      <c r="U40" s="1"/>
      <c r="V40" s="111" t="str">
        <f t="shared" si="5"/>
        <v/>
      </c>
      <c r="W40" s="13" t="s">
        <v>249</v>
      </c>
      <c r="X40" s="110" t="s">
        <v>98</v>
      </c>
      <c r="Y40" s="1"/>
      <c r="Z40" s="111" t="str">
        <f t="shared" si="6"/>
        <v/>
      </c>
      <c r="AA40" s="13" t="s">
        <v>250</v>
      </c>
      <c r="AB40" s="110" t="s">
        <v>77</v>
      </c>
      <c r="AC40" s="1"/>
      <c r="AD40" s="111" t="str">
        <f t="shared" si="7"/>
        <v/>
      </c>
      <c r="AE40" s="13" t="s">
        <v>251</v>
      </c>
      <c r="AF40" s="110" t="s">
        <v>77</v>
      </c>
      <c r="AG40" s="1"/>
      <c r="AH40" s="111" t="str">
        <f t="shared" si="8"/>
        <v/>
      </c>
      <c r="AI40" s="13" t="s">
        <v>252</v>
      </c>
      <c r="AJ40" s="113">
        <f t="shared" si="9"/>
        <v>0</v>
      </c>
      <c r="AK40" s="192" t="str">
        <f>ご契約内容!$C$2</f>
        <v>エースサイクル</v>
      </c>
    </row>
    <row r="41" spans="1:37" s="114" customFormat="1" ht="13.5" customHeight="1">
      <c r="A41" s="101" t="s">
        <v>597</v>
      </c>
      <c r="B41" s="102" t="s">
        <v>580</v>
      </c>
      <c r="C41" s="103" t="s">
        <v>598</v>
      </c>
      <c r="D41" s="106"/>
      <c r="E41" s="134"/>
      <c r="F41" s="105" t="s">
        <v>599</v>
      </c>
      <c r="G41" s="127"/>
      <c r="H41" s="128"/>
      <c r="I41" s="107" t="s">
        <v>582</v>
      </c>
      <c r="J41" s="108">
        <v>28000</v>
      </c>
      <c r="K41" s="109" t="s">
        <v>583</v>
      </c>
      <c r="L41" s="110" t="s">
        <v>148</v>
      </c>
      <c r="M41" s="115"/>
      <c r="N41" s="116" t="str">
        <f t="shared" si="3"/>
        <v/>
      </c>
      <c r="O41" s="117" t="s">
        <v>247</v>
      </c>
      <c r="P41" s="110" t="s">
        <v>148</v>
      </c>
      <c r="Q41" s="115"/>
      <c r="R41" s="116" t="str">
        <f t="shared" si="4"/>
        <v/>
      </c>
      <c r="S41" s="117" t="s">
        <v>248</v>
      </c>
      <c r="T41" s="110" t="s">
        <v>77</v>
      </c>
      <c r="U41" s="1"/>
      <c r="V41" s="111" t="str">
        <f t="shared" si="5"/>
        <v/>
      </c>
      <c r="W41" s="13" t="s">
        <v>249</v>
      </c>
      <c r="X41" s="110" t="s">
        <v>77</v>
      </c>
      <c r="Y41" s="1"/>
      <c r="Z41" s="111" t="str">
        <f t="shared" si="6"/>
        <v/>
      </c>
      <c r="AA41" s="13" t="s">
        <v>250</v>
      </c>
      <c r="AB41" s="110" t="s">
        <v>77</v>
      </c>
      <c r="AC41" s="1"/>
      <c r="AD41" s="111" t="str">
        <f t="shared" si="7"/>
        <v/>
      </c>
      <c r="AE41" s="13" t="s">
        <v>251</v>
      </c>
      <c r="AF41" s="110" t="s">
        <v>77</v>
      </c>
      <c r="AG41" s="1"/>
      <c r="AH41" s="111" t="str">
        <f t="shared" si="8"/>
        <v/>
      </c>
      <c r="AI41" s="13" t="s">
        <v>252</v>
      </c>
      <c r="AJ41" s="113">
        <f t="shared" si="9"/>
        <v>0</v>
      </c>
      <c r="AK41" s="192" t="str">
        <f>ご契約内容!$C$2</f>
        <v>エースサイクル</v>
      </c>
    </row>
    <row r="42" spans="1:37" s="114" customFormat="1" ht="13.5" customHeight="1">
      <c r="A42" s="101" t="s">
        <v>600</v>
      </c>
      <c r="B42" s="102" t="s">
        <v>580</v>
      </c>
      <c r="C42" s="103" t="s">
        <v>598</v>
      </c>
      <c r="D42" s="106"/>
      <c r="E42" s="134"/>
      <c r="F42" s="105" t="s">
        <v>599</v>
      </c>
      <c r="G42" s="127"/>
      <c r="H42" s="128"/>
      <c r="I42" s="107" t="s">
        <v>585</v>
      </c>
      <c r="J42" s="108">
        <v>28000</v>
      </c>
      <c r="K42" s="109" t="s">
        <v>583</v>
      </c>
      <c r="L42" s="110" t="s">
        <v>148</v>
      </c>
      <c r="M42" s="115"/>
      <c r="N42" s="116" t="str">
        <f t="shared" si="3"/>
        <v/>
      </c>
      <c r="O42" s="117" t="s">
        <v>247</v>
      </c>
      <c r="P42" s="110" t="s">
        <v>148</v>
      </c>
      <c r="Q42" s="115"/>
      <c r="R42" s="116" t="str">
        <f t="shared" si="4"/>
        <v/>
      </c>
      <c r="S42" s="117" t="s">
        <v>248</v>
      </c>
      <c r="T42" s="110" t="s">
        <v>98</v>
      </c>
      <c r="U42" s="1"/>
      <c r="V42" s="111" t="str">
        <f t="shared" si="5"/>
        <v/>
      </c>
      <c r="W42" s="13" t="s">
        <v>249</v>
      </c>
      <c r="X42" s="110" t="s">
        <v>98</v>
      </c>
      <c r="Y42" s="1"/>
      <c r="Z42" s="111" t="str">
        <f t="shared" si="6"/>
        <v/>
      </c>
      <c r="AA42" s="13" t="s">
        <v>250</v>
      </c>
      <c r="AB42" s="110" t="s">
        <v>98</v>
      </c>
      <c r="AC42" s="1"/>
      <c r="AD42" s="111" t="str">
        <f t="shared" si="7"/>
        <v/>
      </c>
      <c r="AE42" s="13" t="s">
        <v>251</v>
      </c>
      <c r="AF42" s="110" t="s">
        <v>98</v>
      </c>
      <c r="AG42" s="1"/>
      <c r="AH42" s="111" t="str">
        <f t="shared" si="8"/>
        <v/>
      </c>
      <c r="AI42" s="13" t="s">
        <v>252</v>
      </c>
      <c r="AJ42" s="113">
        <f t="shared" si="9"/>
        <v>0</v>
      </c>
      <c r="AK42" s="192" t="str">
        <f>ご契約内容!$C$2</f>
        <v>エースサイクル</v>
      </c>
    </row>
    <row r="43" spans="1:37" s="114" customFormat="1" ht="13.5" customHeight="1">
      <c r="A43" s="101" t="s">
        <v>601</v>
      </c>
      <c r="B43" s="102" t="s">
        <v>580</v>
      </c>
      <c r="C43" s="103" t="s">
        <v>598</v>
      </c>
      <c r="D43" s="106"/>
      <c r="E43" s="134"/>
      <c r="F43" s="105" t="s">
        <v>599</v>
      </c>
      <c r="G43" s="127"/>
      <c r="H43" s="128"/>
      <c r="I43" s="107" t="s">
        <v>587</v>
      </c>
      <c r="J43" s="108">
        <v>28000</v>
      </c>
      <c r="K43" s="109" t="s">
        <v>583</v>
      </c>
      <c r="L43" s="110" t="s">
        <v>148</v>
      </c>
      <c r="M43" s="115"/>
      <c r="N43" s="116" t="str">
        <f t="shared" si="3"/>
        <v/>
      </c>
      <c r="O43" s="117" t="s">
        <v>247</v>
      </c>
      <c r="P43" s="110" t="s">
        <v>148</v>
      </c>
      <c r="Q43" s="115"/>
      <c r="R43" s="116" t="str">
        <f t="shared" si="4"/>
        <v/>
      </c>
      <c r="S43" s="117" t="s">
        <v>248</v>
      </c>
      <c r="T43" s="110" t="s">
        <v>77</v>
      </c>
      <c r="U43" s="1"/>
      <c r="V43" s="111" t="str">
        <f t="shared" si="5"/>
        <v/>
      </c>
      <c r="W43" s="13" t="s">
        <v>249</v>
      </c>
      <c r="X43" s="110" t="s">
        <v>77</v>
      </c>
      <c r="Y43" s="1"/>
      <c r="Z43" s="111" t="str">
        <f t="shared" si="6"/>
        <v/>
      </c>
      <c r="AA43" s="13" t="s">
        <v>250</v>
      </c>
      <c r="AB43" s="110" t="s">
        <v>77</v>
      </c>
      <c r="AC43" s="1"/>
      <c r="AD43" s="111" t="str">
        <f t="shared" si="7"/>
        <v/>
      </c>
      <c r="AE43" s="13" t="s">
        <v>251</v>
      </c>
      <c r="AF43" s="110" t="s">
        <v>77</v>
      </c>
      <c r="AG43" s="1"/>
      <c r="AH43" s="111" t="str">
        <f t="shared" si="8"/>
        <v/>
      </c>
      <c r="AI43" s="13" t="s">
        <v>252</v>
      </c>
      <c r="AJ43" s="113">
        <f t="shared" si="9"/>
        <v>0</v>
      </c>
      <c r="AK43" s="192" t="str">
        <f>ご契約内容!$C$2</f>
        <v>エースサイクル</v>
      </c>
    </row>
    <row r="44" spans="1:37" s="114" customFormat="1" ht="13.5" customHeight="1">
      <c r="A44" s="101" t="s">
        <v>602</v>
      </c>
      <c r="B44" s="102" t="s">
        <v>580</v>
      </c>
      <c r="C44" s="103" t="s">
        <v>598</v>
      </c>
      <c r="D44" s="106"/>
      <c r="E44" s="134"/>
      <c r="F44" s="105" t="s">
        <v>603</v>
      </c>
      <c r="G44" s="127"/>
      <c r="H44" s="128"/>
      <c r="I44" s="107" t="s">
        <v>582</v>
      </c>
      <c r="J44" s="108">
        <v>28000</v>
      </c>
      <c r="K44" s="109" t="s">
        <v>583</v>
      </c>
      <c r="L44" s="110" t="s">
        <v>148</v>
      </c>
      <c r="M44" s="115"/>
      <c r="N44" s="116" t="str">
        <f t="shared" si="3"/>
        <v/>
      </c>
      <c r="O44" s="117" t="s">
        <v>247</v>
      </c>
      <c r="P44" s="110" t="s">
        <v>148</v>
      </c>
      <c r="Q44" s="115"/>
      <c r="R44" s="116" t="str">
        <f t="shared" si="4"/>
        <v/>
      </c>
      <c r="S44" s="117" t="s">
        <v>248</v>
      </c>
      <c r="T44" s="110" t="s">
        <v>98</v>
      </c>
      <c r="U44" s="1"/>
      <c r="V44" s="111" t="str">
        <f t="shared" si="5"/>
        <v/>
      </c>
      <c r="W44" s="13" t="s">
        <v>249</v>
      </c>
      <c r="X44" s="110" t="s">
        <v>98</v>
      </c>
      <c r="Y44" s="1"/>
      <c r="Z44" s="111" t="str">
        <f t="shared" si="6"/>
        <v/>
      </c>
      <c r="AA44" s="13" t="s">
        <v>250</v>
      </c>
      <c r="AB44" s="110" t="s">
        <v>77</v>
      </c>
      <c r="AC44" s="1"/>
      <c r="AD44" s="111" t="str">
        <f t="shared" si="7"/>
        <v/>
      </c>
      <c r="AE44" s="13" t="s">
        <v>251</v>
      </c>
      <c r="AF44" s="110" t="s">
        <v>77</v>
      </c>
      <c r="AG44" s="1"/>
      <c r="AH44" s="111" t="str">
        <f t="shared" si="8"/>
        <v/>
      </c>
      <c r="AI44" s="13" t="s">
        <v>252</v>
      </c>
      <c r="AJ44" s="113">
        <f t="shared" si="9"/>
        <v>0</v>
      </c>
      <c r="AK44" s="192" t="str">
        <f>ご契約内容!$C$2</f>
        <v>エースサイクル</v>
      </c>
    </row>
    <row r="45" spans="1:37" s="114" customFormat="1" ht="13.5" customHeight="1">
      <c r="A45" s="101" t="s">
        <v>604</v>
      </c>
      <c r="B45" s="102" t="s">
        <v>580</v>
      </c>
      <c r="C45" s="103" t="s">
        <v>598</v>
      </c>
      <c r="D45" s="106"/>
      <c r="E45" s="134"/>
      <c r="F45" s="105" t="s">
        <v>603</v>
      </c>
      <c r="G45" s="127"/>
      <c r="H45" s="128"/>
      <c r="I45" s="107" t="s">
        <v>585</v>
      </c>
      <c r="J45" s="108">
        <v>28000</v>
      </c>
      <c r="K45" s="109" t="s">
        <v>583</v>
      </c>
      <c r="L45" s="110" t="s">
        <v>148</v>
      </c>
      <c r="M45" s="115"/>
      <c r="N45" s="116" t="str">
        <f t="shared" si="3"/>
        <v/>
      </c>
      <c r="O45" s="117" t="s">
        <v>247</v>
      </c>
      <c r="P45" s="110" t="s">
        <v>148</v>
      </c>
      <c r="Q45" s="115"/>
      <c r="R45" s="116" t="str">
        <f t="shared" si="4"/>
        <v/>
      </c>
      <c r="S45" s="117" t="s">
        <v>248</v>
      </c>
      <c r="T45" s="110" t="s">
        <v>98</v>
      </c>
      <c r="U45" s="1"/>
      <c r="V45" s="111" t="str">
        <f t="shared" si="5"/>
        <v/>
      </c>
      <c r="W45" s="13" t="s">
        <v>249</v>
      </c>
      <c r="X45" s="110" t="s">
        <v>98</v>
      </c>
      <c r="Y45" s="1"/>
      <c r="Z45" s="111" t="str">
        <f t="shared" si="6"/>
        <v/>
      </c>
      <c r="AA45" s="13" t="s">
        <v>250</v>
      </c>
      <c r="AB45" s="110" t="s">
        <v>98</v>
      </c>
      <c r="AC45" s="1"/>
      <c r="AD45" s="111" t="str">
        <f t="shared" si="7"/>
        <v/>
      </c>
      <c r="AE45" s="13" t="s">
        <v>251</v>
      </c>
      <c r="AF45" s="110" t="s">
        <v>98</v>
      </c>
      <c r="AG45" s="1"/>
      <c r="AH45" s="111" t="str">
        <f t="shared" si="8"/>
        <v/>
      </c>
      <c r="AI45" s="13" t="s">
        <v>252</v>
      </c>
      <c r="AJ45" s="113">
        <f t="shared" si="9"/>
        <v>0</v>
      </c>
      <c r="AK45" s="192" t="str">
        <f>ご契約内容!$C$2</f>
        <v>エースサイクル</v>
      </c>
    </row>
    <row r="46" spans="1:37" s="114" customFormat="1" ht="13.5" customHeight="1">
      <c r="A46" s="101" t="s">
        <v>605</v>
      </c>
      <c r="B46" s="102" t="s">
        <v>580</v>
      </c>
      <c r="C46" s="103" t="s">
        <v>598</v>
      </c>
      <c r="D46" s="106"/>
      <c r="E46" s="134"/>
      <c r="F46" s="105" t="s">
        <v>603</v>
      </c>
      <c r="G46" s="127"/>
      <c r="H46" s="128"/>
      <c r="I46" s="107" t="s">
        <v>587</v>
      </c>
      <c r="J46" s="108">
        <v>28000</v>
      </c>
      <c r="K46" s="109" t="s">
        <v>583</v>
      </c>
      <c r="L46" s="110" t="s">
        <v>148</v>
      </c>
      <c r="M46" s="115"/>
      <c r="N46" s="116" t="str">
        <f t="shared" si="3"/>
        <v/>
      </c>
      <c r="O46" s="117" t="s">
        <v>247</v>
      </c>
      <c r="P46" s="110" t="s">
        <v>148</v>
      </c>
      <c r="Q46" s="115"/>
      <c r="R46" s="116" t="str">
        <f t="shared" si="4"/>
        <v/>
      </c>
      <c r="S46" s="117" t="s">
        <v>248</v>
      </c>
      <c r="T46" s="110" t="s">
        <v>98</v>
      </c>
      <c r="U46" s="1"/>
      <c r="V46" s="111" t="str">
        <f t="shared" si="5"/>
        <v/>
      </c>
      <c r="W46" s="13" t="s">
        <v>249</v>
      </c>
      <c r="X46" s="110" t="s">
        <v>98</v>
      </c>
      <c r="Y46" s="1"/>
      <c r="Z46" s="111" t="str">
        <f t="shared" si="6"/>
        <v/>
      </c>
      <c r="AA46" s="13" t="s">
        <v>250</v>
      </c>
      <c r="AB46" s="110" t="s">
        <v>77</v>
      </c>
      <c r="AC46" s="1"/>
      <c r="AD46" s="111" t="str">
        <f t="shared" si="7"/>
        <v/>
      </c>
      <c r="AE46" s="13" t="s">
        <v>251</v>
      </c>
      <c r="AF46" s="110" t="s">
        <v>77</v>
      </c>
      <c r="AG46" s="1"/>
      <c r="AH46" s="111" t="str">
        <f t="shared" si="8"/>
        <v/>
      </c>
      <c r="AI46" s="13" t="s">
        <v>252</v>
      </c>
      <c r="AJ46" s="113">
        <f t="shared" si="9"/>
        <v>0</v>
      </c>
      <c r="AK46" s="192" t="str">
        <f>ご契約内容!$C$2</f>
        <v>エースサイクル</v>
      </c>
    </row>
    <row r="47" spans="1:37" ht="13.5" customHeight="1">
      <c r="A47" s="101" t="s">
        <v>606</v>
      </c>
      <c r="B47" s="102" t="s">
        <v>580</v>
      </c>
      <c r="C47" s="103" t="s">
        <v>598</v>
      </c>
      <c r="D47" s="106"/>
      <c r="E47" s="134"/>
      <c r="F47" s="105" t="s">
        <v>567</v>
      </c>
      <c r="G47" s="127"/>
      <c r="H47" s="128"/>
      <c r="I47" s="107" t="s">
        <v>582</v>
      </c>
      <c r="J47" s="108">
        <v>28000</v>
      </c>
      <c r="K47" s="109" t="s">
        <v>590</v>
      </c>
      <c r="L47" s="110" t="s">
        <v>148</v>
      </c>
      <c r="M47" s="115"/>
      <c r="N47" s="116" t="str">
        <f t="shared" si="3"/>
        <v/>
      </c>
      <c r="O47" s="117" t="s">
        <v>247</v>
      </c>
      <c r="P47" s="110" t="s">
        <v>148</v>
      </c>
      <c r="Q47" s="115"/>
      <c r="R47" s="116" t="str">
        <f t="shared" si="4"/>
        <v/>
      </c>
      <c r="S47" s="117" t="s">
        <v>248</v>
      </c>
      <c r="T47" s="110" t="s">
        <v>148</v>
      </c>
      <c r="U47" s="115"/>
      <c r="V47" s="116" t="str">
        <f t="shared" si="5"/>
        <v/>
      </c>
      <c r="W47" s="117" t="s">
        <v>249</v>
      </c>
      <c r="X47" s="110" t="s">
        <v>148</v>
      </c>
      <c r="Y47" s="115"/>
      <c r="Z47" s="116" t="str">
        <f t="shared" si="6"/>
        <v/>
      </c>
      <c r="AA47" s="117" t="s">
        <v>250</v>
      </c>
      <c r="AB47" s="110" t="s">
        <v>77</v>
      </c>
      <c r="AC47" s="1"/>
      <c r="AD47" s="111" t="str">
        <f t="shared" si="7"/>
        <v/>
      </c>
      <c r="AE47" s="13" t="s">
        <v>251</v>
      </c>
      <c r="AF47" s="110" t="s">
        <v>77</v>
      </c>
      <c r="AG47" s="1"/>
      <c r="AH47" s="111" t="str">
        <f t="shared" si="8"/>
        <v/>
      </c>
      <c r="AI47" s="13" t="s">
        <v>252</v>
      </c>
      <c r="AJ47" s="113">
        <f t="shared" si="9"/>
        <v>0</v>
      </c>
      <c r="AK47" s="192" t="str">
        <f>ご契約内容!$C$2</f>
        <v>エースサイクル</v>
      </c>
    </row>
    <row r="48" spans="1:37" ht="13.5" customHeight="1">
      <c r="A48" s="101" t="s">
        <v>607</v>
      </c>
      <c r="B48" s="102" t="s">
        <v>580</v>
      </c>
      <c r="C48" s="103" t="s">
        <v>598</v>
      </c>
      <c r="D48" s="106"/>
      <c r="E48" s="134"/>
      <c r="F48" s="105" t="s">
        <v>567</v>
      </c>
      <c r="G48" s="127"/>
      <c r="H48" s="128"/>
      <c r="I48" s="107" t="s">
        <v>585</v>
      </c>
      <c r="J48" s="108">
        <v>28000</v>
      </c>
      <c r="K48" s="109" t="s">
        <v>590</v>
      </c>
      <c r="L48" s="110" t="s">
        <v>148</v>
      </c>
      <c r="M48" s="115"/>
      <c r="N48" s="116" t="str">
        <f t="shared" si="3"/>
        <v/>
      </c>
      <c r="O48" s="117" t="s">
        <v>247</v>
      </c>
      <c r="P48" s="110" t="s">
        <v>148</v>
      </c>
      <c r="Q48" s="115"/>
      <c r="R48" s="116" t="str">
        <f t="shared" si="4"/>
        <v/>
      </c>
      <c r="S48" s="117" t="s">
        <v>248</v>
      </c>
      <c r="T48" s="110" t="s">
        <v>148</v>
      </c>
      <c r="U48" s="115"/>
      <c r="V48" s="116" t="str">
        <f t="shared" si="5"/>
        <v/>
      </c>
      <c r="W48" s="117" t="s">
        <v>249</v>
      </c>
      <c r="X48" s="110" t="s">
        <v>148</v>
      </c>
      <c r="Y48" s="115"/>
      <c r="Z48" s="116" t="str">
        <f t="shared" si="6"/>
        <v/>
      </c>
      <c r="AA48" s="117" t="s">
        <v>250</v>
      </c>
      <c r="AB48" s="110" t="s">
        <v>98</v>
      </c>
      <c r="AC48" s="1"/>
      <c r="AD48" s="111" t="str">
        <f t="shared" si="7"/>
        <v/>
      </c>
      <c r="AE48" s="13" t="s">
        <v>251</v>
      </c>
      <c r="AF48" s="110" t="s">
        <v>98</v>
      </c>
      <c r="AG48" s="1"/>
      <c r="AH48" s="111" t="str">
        <f t="shared" si="8"/>
        <v/>
      </c>
      <c r="AI48" s="13" t="s">
        <v>252</v>
      </c>
      <c r="AJ48" s="113">
        <f t="shared" si="9"/>
        <v>0</v>
      </c>
      <c r="AK48" s="192" t="str">
        <f>ご契約内容!$C$2</f>
        <v>エースサイクル</v>
      </c>
    </row>
    <row r="49" spans="1:37" ht="13.5" customHeight="1">
      <c r="A49" s="101" t="s">
        <v>608</v>
      </c>
      <c r="B49" s="102" t="s">
        <v>580</v>
      </c>
      <c r="C49" s="103" t="s">
        <v>598</v>
      </c>
      <c r="D49" s="106"/>
      <c r="E49" s="134"/>
      <c r="F49" s="105" t="s">
        <v>567</v>
      </c>
      <c r="G49" s="127"/>
      <c r="H49" s="128"/>
      <c r="I49" s="107" t="s">
        <v>587</v>
      </c>
      <c r="J49" s="108">
        <v>28000</v>
      </c>
      <c r="K49" s="109" t="s">
        <v>590</v>
      </c>
      <c r="L49" s="110" t="s">
        <v>148</v>
      </c>
      <c r="M49" s="115"/>
      <c r="N49" s="116" t="str">
        <f t="shared" si="3"/>
        <v/>
      </c>
      <c r="O49" s="117" t="s">
        <v>247</v>
      </c>
      <c r="P49" s="110" t="s">
        <v>148</v>
      </c>
      <c r="Q49" s="115"/>
      <c r="R49" s="116" t="str">
        <f t="shared" si="4"/>
        <v/>
      </c>
      <c r="S49" s="117" t="s">
        <v>248</v>
      </c>
      <c r="T49" s="110" t="s">
        <v>148</v>
      </c>
      <c r="U49" s="115"/>
      <c r="V49" s="116" t="str">
        <f t="shared" si="5"/>
        <v/>
      </c>
      <c r="W49" s="117" t="s">
        <v>249</v>
      </c>
      <c r="X49" s="110" t="s">
        <v>148</v>
      </c>
      <c r="Y49" s="115"/>
      <c r="Z49" s="116" t="str">
        <f t="shared" si="6"/>
        <v/>
      </c>
      <c r="AA49" s="117" t="s">
        <v>250</v>
      </c>
      <c r="AB49" s="110" t="s">
        <v>77</v>
      </c>
      <c r="AC49" s="1"/>
      <c r="AD49" s="111" t="str">
        <f t="shared" si="7"/>
        <v/>
      </c>
      <c r="AE49" s="13" t="s">
        <v>251</v>
      </c>
      <c r="AF49" s="110" t="s">
        <v>77</v>
      </c>
      <c r="AG49" s="1"/>
      <c r="AH49" s="111" t="str">
        <f t="shared" si="8"/>
        <v/>
      </c>
      <c r="AI49" s="13" t="s">
        <v>252</v>
      </c>
      <c r="AJ49" s="113">
        <f t="shared" si="9"/>
        <v>0</v>
      </c>
      <c r="AK49" s="192" t="str">
        <f>ご契約内容!$C$2</f>
        <v>エースサイクル</v>
      </c>
    </row>
    <row r="50" spans="1:37" ht="13.5" customHeight="1">
      <c r="A50" s="101" t="s">
        <v>609</v>
      </c>
      <c r="B50" s="102" t="s">
        <v>580</v>
      </c>
      <c r="C50" s="103" t="s">
        <v>610</v>
      </c>
      <c r="D50" s="106"/>
      <c r="E50" s="134"/>
      <c r="F50" s="105" t="s">
        <v>611</v>
      </c>
      <c r="G50" s="127"/>
      <c r="H50" s="128"/>
      <c r="I50" s="107" t="s">
        <v>582</v>
      </c>
      <c r="J50" s="108">
        <v>14000</v>
      </c>
      <c r="K50" s="109" t="s">
        <v>583</v>
      </c>
      <c r="L50" s="110" t="s">
        <v>148</v>
      </c>
      <c r="M50" s="115"/>
      <c r="N50" s="116" t="str">
        <f t="shared" si="3"/>
        <v/>
      </c>
      <c r="O50" s="117" t="s">
        <v>247</v>
      </c>
      <c r="P50" s="110" t="s">
        <v>148</v>
      </c>
      <c r="Q50" s="115"/>
      <c r="R50" s="116" t="str">
        <f t="shared" si="4"/>
        <v/>
      </c>
      <c r="S50" s="117" t="s">
        <v>248</v>
      </c>
      <c r="T50" s="110" t="s">
        <v>77</v>
      </c>
      <c r="U50" s="1"/>
      <c r="V50" s="111" t="str">
        <f t="shared" si="5"/>
        <v/>
      </c>
      <c r="W50" s="13" t="s">
        <v>249</v>
      </c>
      <c r="X50" s="110" t="s">
        <v>77</v>
      </c>
      <c r="Y50" s="1"/>
      <c r="Z50" s="111" t="str">
        <f t="shared" si="6"/>
        <v/>
      </c>
      <c r="AA50" s="13" t="s">
        <v>250</v>
      </c>
      <c r="AB50" s="110" t="s">
        <v>77</v>
      </c>
      <c r="AC50" s="1"/>
      <c r="AD50" s="111" t="str">
        <f t="shared" si="7"/>
        <v/>
      </c>
      <c r="AE50" s="13" t="s">
        <v>251</v>
      </c>
      <c r="AF50" s="110" t="s">
        <v>77</v>
      </c>
      <c r="AG50" s="1"/>
      <c r="AH50" s="111" t="str">
        <f t="shared" si="8"/>
        <v/>
      </c>
      <c r="AI50" s="13" t="s">
        <v>252</v>
      </c>
      <c r="AJ50" s="113">
        <f t="shared" si="9"/>
        <v>0</v>
      </c>
      <c r="AK50" s="192" t="str">
        <f>ご契約内容!$C$2</f>
        <v>エースサイクル</v>
      </c>
    </row>
    <row r="51" spans="1:37" ht="13.5" customHeight="1">
      <c r="A51" s="101" t="s">
        <v>612</v>
      </c>
      <c r="B51" s="102" t="s">
        <v>580</v>
      </c>
      <c r="C51" s="103" t="s">
        <v>610</v>
      </c>
      <c r="D51" s="106"/>
      <c r="E51" s="134"/>
      <c r="F51" s="105" t="s">
        <v>611</v>
      </c>
      <c r="G51" s="127"/>
      <c r="H51" s="128"/>
      <c r="I51" s="107" t="s">
        <v>585</v>
      </c>
      <c r="J51" s="108">
        <v>14000</v>
      </c>
      <c r="K51" s="109" t="s">
        <v>583</v>
      </c>
      <c r="L51" s="110" t="s">
        <v>148</v>
      </c>
      <c r="M51" s="115"/>
      <c r="N51" s="116" t="str">
        <f t="shared" si="3"/>
        <v/>
      </c>
      <c r="O51" s="117" t="s">
        <v>247</v>
      </c>
      <c r="P51" s="110" t="s">
        <v>148</v>
      </c>
      <c r="Q51" s="115"/>
      <c r="R51" s="116" t="str">
        <f t="shared" si="4"/>
        <v/>
      </c>
      <c r="S51" s="117" t="s">
        <v>248</v>
      </c>
      <c r="T51" s="110" t="s">
        <v>98</v>
      </c>
      <c r="U51" s="1"/>
      <c r="V51" s="111" t="str">
        <f t="shared" si="5"/>
        <v/>
      </c>
      <c r="W51" s="13" t="s">
        <v>249</v>
      </c>
      <c r="X51" s="110" t="s">
        <v>98</v>
      </c>
      <c r="Y51" s="1"/>
      <c r="Z51" s="111" t="str">
        <f t="shared" si="6"/>
        <v/>
      </c>
      <c r="AA51" s="13" t="s">
        <v>250</v>
      </c>
      <c r="AB51" s="110" t="s">
        <v>77</v>
      </c>
      <c r="AC51" s="1"/>
      <c r="AD51" s="111" t="str">
        <f t="shared" si="7"/>
        <v/>
      </c>
      <c r="AE51" s="13" t="s">
        <v>251</v>
      </c>
      <c r="AF51" s="110" t="s">
        <v>77</v>
      </c>
      <c r="AG51" s="1"/>
      <c r="AH51" s="111" t="str">
        <f t="shared" si="8"/>
        <v/>
      </c>
      <c r="AI51" s="13" t="s">
        <v>252</v>
      </c>
      <c r="AJ51" s="113">
        <f t="shared" si="9"/>
        <v>0</v>
      </c>
      <c r="AK51" s="192" t="str">
        <f>ご契約内容!$C$2</f>
        <v>エースサイクル</v>
      </c>
    </row>
    <row r="52" spans="1:37" ht="13.5" customHeight="1">
      <c r="A52" s="101" t="s">
        <v>613</v>
      </c>
      <c r="B52" s="102" t="s">
        <v>580</v>
      </c>
      <c r="C52" s="103" t="s">
        <v>610</v>
      </c>
      <c r="D52" s="106"/>
      <c r="E52" s="134"/>
      <c r="F52" s="105" t="s">
        <v>611</v>
      </c>
      <c r="G52" s="127"/>
      <c r="H52" s="128"/>
      <c r="I52" s="107" t="s">
        <v>587</v>
      </c>
      <c r="J52" s="108">
        <v>14000</v>
      </c>
      <c r="K52" s="109" t="s">
        <v>583</v>
      </c>
      <c r="L52" s="110" t="s">
        <v>148</v>
      </c>
      <c r="M52" s="115"/>
      <c r="N52" s="116" t="str">
        <f t="shared" si="3"/>
        <v/>
      </c>
      <c r="O52" s="117" t="s">
        <v>247</v>
      </c>
      <c r="P52" s="110" t="s">
        <v>148</v>
      </c>
      <c r="Q52" s="115"/>
      <c r="R52" s="116" t="str">
        <f t="shared" si="4"/>
        <v/>
      </c>
      <c r="S52" s="117" t="s">
        <v>248</v>
      </c>
      <c r="T52" s="110" t="s">
        <v>77</v>
      </c>
      <c r="U52" s="1"/>
      <c r="V52" s="111" t="str">
        <f t="shared" si="5"/>
        <v/>
      </c>
      <c r="W52" s="13" t="s">
        <v>249</v>
      </c>
      <c r="X52" s="110" t="s">
        <v>77</v>
      </c>
      <c r="Y52" s="1"/>
      <c r="Z52" s="111" t="str">
        <f t="shared" si="6"/>
        <v/>
      </c>
      <c r="AA52" s="13" t="s">
        <v>250</v>
      </c>
      <c r="AB52" s="110" t="s">
        <v>77</v>
      </c>
      <c r="AC52" s="1"/>
      <c r="AD52" s="111" t="str">
        <f t="shared" si="7"/>
        <v/>
      </c>
      <c r="AE52" s="13" t="s">
        <v>251</v>
      </c>
      <c r="AF52" s="110" t="s">
        <v>77</v>
      </c>
      <c r="AG52" s="1"/>
      <c r="AH52" s="111" t="str">
        <f t="shared" si="8"/>
        <v/>
      </c>
      <c r="AI52" s="13" t="s">
        <v>252</v>
      </c>
      <c r="AJ52" s="113">
        <f t="shared" si="9"/>
        <v>0</v>
      </c>
      <c r="AK52" s="192" t="str">
        <f>ご契約内容!$C$2</f>
        <v>エースサイクル</v>
      </c>
    </row>
    <row r="53" spans="1:37" s="114" customFormat="1" ht="13.5" customHeight="1">
      <c r="A53" s="101" t="s">
        <v>614</v>
      </c>
      <c r="B53" s="102" t="s">
        <v>580</v>
      </c>
      <c r="C53" s="103" t="s">
        <v>610</v>
      </c>
      <c r="D53" s="106"/>
      <c r="E53" s="134"/>
      <c r="F53" s="105" t="s">
        <v>615</v>
      </c>
      <c r="G53" s="127"/>
      <c r="H53" s="128"/>
      <c r="I53" s="107" t="s">
        <v>582</v>
      </c>
      <c r="J53" s="108">
        <v>14000</v>
      </c>
      <c r="K53" s="109" t="s">
        <v>590</v>
      </c>
      <c r="L53" s="110" t="s">
        <v>148</v>
      </c>
      <c r="M53" s="115"/>
      <c r="N53" s="116" t="str">
        <f t="shared" si="3"/>
        <v/>
      </c>
      <c r="O53" s="117" t="s">
        <v>247</v>
      </c>
      <c r="P53" s="110" t="s">
        <v>148</v>
      </c>
      <c r="Q53" s="115"/>
      <c r="R53" s="116" t="str">
        <f t="shared" si="4"/>
        <v/>
      </c>
      <c r="S53" s="117" t="s">
        <v>248</v>
      </c>
      <c r="T53" s="110" t="s">
        <v>148</v>
      </c>
      <c r="U53" s="115"/>
      <c r="V53" s="116" t="str">
        <f t="shared" si="5"/>
        <v/>
      </c>
      <c r="W53" s="117" t="s">
        <v>249</v>
      </c>
      <c r="X53" s="110" t="s">
        <v>148</v>
      </c>
      <c r="Y53" s="115"/>
      <c r="Z53" s="116" t="str">
        <f t="shared" si="6"/>
        <v/>
      </c>
      <c r="AA53" s="117" t="s">
        <v>250</v>
      </c>
      <c r="AB53" s="110" t="s">
        <v>77</v>
      </c>
      <c r="AC53" s="1"/>
      <c r="AD53" s="111"/>
      <c r="AE53" s="13" t="s">
        <v>251</v>
      </c>
      <c r="AF53" s="110" t="s">
        <v>77</v>
      </c>
      <c r="AG53" s="1"/>
      <c r="AH53" s="111"/>
      <c r="AI53" s="13" t="s">
        <v>252</v>
      </c>
      <c r="AJ53" s="113">
        <f t="shared" si="9"/>
        <v>0</v>
      </c>
      <c r="AK53" s="192" t="str">
        <f>ご契約内容!$C$2</f>
        <v>エースサイクル</v>
      </c>
    </row>
    <row r="54" spans="1:37" s="114" customFormat="1" ht="13.5" customHeight="1">
      <c r="A54" s="101" t="s">
        <v>616</v>
      </c>
      <c r="B54" s="102" t="s">
        <v>580</v>
      </c>
      <c r="C54" s="103" t="s">
        <v>610</v>
      </c>
      <c r="D54" s="106"/>
      <c r="E54" s="134"/>
      <c r="F54" s="105" t="s">
        <v>615</v>
      </c>
      <c r="G54" s="127"/>
      <c r="H54" s="128"/>
      <c r="I54" s="107" t="s">
        <v>585</v>
      </c>
      <c r="J54" s="108">
        <v>14000</v>
      </c>
      <c r="K54" s="109" t="s">
        <v>590</v>
      </c>
      <c r="L54" s="110" t="s">
        <v>148</v>
      </c>
      <c r="M54" s="115"/>
      <c r="N54" s="116" t="str">
        <f t="shared" si="3"/>
        <v/>
      </c>
      <c r="O54" s="117" t="s">
        <v>247</v>
      </c>
      <c r="P54" s="110" t="s">
        <v>148</v>
      </c>
      <c r="Q54" s="115"/>
      <c r="R54" s="116" t="str">
        <f t="shared" si="4"/>
        <v/>
      </c>
      <c r="S54" s="117" t="s">
        <v>248</v>
      </c>
      <c r="T54" s="110" t="s">
        <v>148</v>
      </c>
      <c r="U54" s="115"/>
      <c r="V54" s="116" t="str">
        <f t="shared" si="5"/>
        <v/>
      </c>
      <c r="W54" s="117" t="s">
        <v>249</v>
      </c>
      <c r="X54" s="110" t="s">
        <v>148</v>
      </c>
      <c r="Y54" s="115"/>
      <c r="Z54" s="116" t="str">
        <f t="shared" si="6"/>
        <v/>
      </c>
      <c r="AA54" s="117" t="s">
        <v>250</v>
      </c>
      <c r="AB54" s="110" t="s">
        <v>77</v>
      </c>
      <c r="AC54" s="1"/>
      <c r="AD54" s="111"/>
      <c r="AE54" s="13" t="s">
        <v>251</v>
      </c>
      <c r="AF54" s="110" t="s">
        <v>77</v>
      </c>
      <c r="AG54" s="1"/>
      <c r="AH54" s="111"/>
      <c r="AI54" s="13" t="s">
        <v>252</v>
      </c>
      <c r="AJ54" s="113">
        <f t="shared" si="9"/>
        <v>0</v>
      </c>
      <c r="AK54" s="192" t="str">
        <f>ご契約内容!$C$2</f>
        <v>エースサイクル</v>
      </c>
    </row>
    <row r="55" spans="1:37" s="114" customFormat="1" ht="13.5" customHeight="1">
      <c r="A55" s="101" t="s">
        <v>617</v>
      </c>
      <c r="B55" s="102" t="s">
        <v>580</v>
      </c>
      <c r="C55" s="103" t="s">
        <v>610</v>
      </c>
      <c r="D55" s="106"/>
      <c r="E55" s="134"/>
      <c r="F55" s="105" t="s">
        <v>615</v>
      </c>
      <c r="G55" s="127"/>
      <c r="H55" s="128"/>
      <c r="I55" s="107" t="s">
        <v>587</v>
      </c>
      <c r="J55" s="108">
        <v>14000</v>
      </c>
      <c r="K55" s="109" t="s">
        <v>590</v>
      </c>
      <c r="L55" s="110" t="s">
        <v>148</v>
      </c>
      <c r="M55" s="115"/>
      <c r="N55" s="116" t="str">
        <f t="shared" si="3"/>
        <v/>
      </c>
      <c r="O55" s="117" t="s">
        <v>247</v>
      </c>
      <c r="P55" s="110" t="s">
        <v>148</v>
      </c>
      <c r="Q55" s="115"/>
      <c r="R55" s="116" t="str">
        <f t="shared" si="4"/>
        <v/>
      </c>
      <c r="S55" s="117" t="s">
        <v>248</v>
      </c>
      <c r="T55" s="110" t="s">
        <v>148</v>
      </c>
      <c r="U55" s="115"/>
      <c r="V55" s="116" t="str">
        <f t="shared" si="5"/>
        <v/>
      </c>
      <c r="W55" s="117" t="s">
        <v>249</v>
      </c>
      <c r="X55" s="110" t="s">
        <v>148</v>
      </c>
      <c r="Y55" s="115"/>
      <c r="Z55" s="116" t="str">
        <f t="shared" si="6"/>
        <v/>
      </c>
      <c r="AA55" s="117" t="s">
        <v>250</v>
      </c>
      <c r="AB55" s="110" t="s">
        <v>77</v>
      </c>
      <c r="AC55" s="1"/>
      <c r="AD55" s="111"/>
      <c r="AE55" s="13" t="s">
        <v>251</v>
      </c>
      <c r="AF55" s="110" t="s">
        <v>77</v>
      </c>
      <c r="AG55" s="1"/>
      <c r="AH55" s="111"/>
      <c r="AI55" s="13" t="s">
        <v>252</v>
      </c>
      <c r="AJ55" s="113">
        <f t="shared" si="9"/>
        <v>0</v>
      </c>
      <c r="AK55" s="192" t="str">
        <f>ご契約内容!$C$2</f>
        <v>エースサイクル</v>
      </c>
    </row>
    <row r="56" spans="1:37" s="114" customFormat="1" ht="13.5" customHeight="1">
      <c r="A56" s="101" t="s">
        <v>618</v>
      </c>
      <c r="B56" s="102" t="s">
        <v>580</v>
      </c>
      <c r="C56" s="103" t="s">
        <v>610</v>
      </c>
      <c r="D56" s="106"/>
      <c r="E56" s="134"/>
      <c r="F56" s="105" t="s">
        <v>599</v>
      </c>
      <c r="G56" s="127"/>
      <c r="H56" s="128"/>
      <c r="I56" s="107" t="s">
        <v>582</v>
      </c>
      <c r="J56" s="108">
        <v>14000</v>
      </c>
      <c r="K56" s="109" t="s">
        <v>583</v>
      </c>
      <c r="L56" s="110" t="s">
        <v>148</v>
      </c>
      <c r="M56" s="115"/>
      <c r="N56" s="116" t="str">
        <f t="shared" si="3"/>
        <v/>
      </c>
      <c r="O56" s="117" t="s">
        <v>247</v>
      </c>
      <c r="P56" s="110" t="s">
        <v>148</v>
      </c>
      <c r="Q56" s="115"/>
      <c r="R56" s="116" t="str">
        <f t="shared" si="4"/>
        <v/>
      </c>
      <c r="S56" s="117" t="s">
        <v>248</v>
      </c>
      <c r="T56" s="110" t="s">
        <v>98</v>
      </c>
      <c r="U56" s="1"/>
      <c r="V56" s="111" t="str">
        <f t="shared" si="5"/>
        <v/>
      </c>
      <c r="W56" s="13" t="s">
        <v>249</v>
      </c>
      <c r="X56" s="110" t="s">
        <v>98</v>
      </c>
      <c r="Y56" s="1"/>
      <c r="Z56" s="111" t="str">
        <f t="shared" si="6"/>
        <v/>
      </c>
      <c r="AA56" s="13" t="s">
        <v>250</v>
      </c>
      <c r="AB56" s="110" t="s">
        <v>98</v>
      </c>
      <c r="AC56" s="1"/>
      <c r="AD56" s="111" t="str">
        <f t="shared" si="7"/>
        <v/>
      </c>
      <c r="AE56" s="13" t="s">
        <v>251</v>
      </c>
      <c r="AF56" s="110" t="s">
        <v>98</v>
      </c>
      <c r="AG56" s="1"/>
      <c r="AH56" s="111" t="str">
        <f t="shared" si="8"/>
        <v/>
      </c>
      <c r="AI56" s="13" t="s">
        <v>252</v>
      </c>
      <c r="AJ56" s="113">
        <f t="shared" si="9"/>
        <v>0</v>
      </c>
      <c r="AK56" s="192" t="str">
        <f>ご契約内容!$C$2</f>
        <v>エースサイクル</v>
      </c>
    </row>
    <row r="57" spans="1:37" s="114" customFormat="1" ht="13.5" customHeight="1">
      <c r="A57" s="101" t="s">
        <v>619</v>
      </c>
      <c r="B57" s="102" t="s">
        <v>580</v>
      </c>
      <c r="C57" s="103" t="s">
        <v>610</v>
      </c>
      <c r="D57" s="106"/>
      <c r="E57" s="134"/>
      <c r="F57" s="105" t="s">
        <v>599</v>
      </c>
      <c r="G57" s="127"/>
      <c r="H57" s="128"/>
      <c r="I57" s="107" t="s">
        <v>585</v>
      </c>
      <c r="J57" s="108">
        <v>14000</v>
      </c>
      <c r="K57" s="109" t="s">
        <v>583</v>
      </c>
      <c r="L57" s="110" t="s">
        <v>148</v>
      </c>
      <c r="M57" s="115"/>
      <c r="N57" s="116" t="str">
        <f t="shared" si="3"/>
        <v/>
      </c>
      <c r="O57" s="117" t="s">
        <v>247</v>
      </c>
      <c r="P57" s="110" t="s">
        <v>148</v>
      </c>
      <c r="Q57" s="115"/>
      <c r="R57" s="116" t="str">
        <f t="shared" si="4"/>
        <v/>
      </c>
      <c r="S57" s="117" t="s">
        <v>248</v>
      </c>
      <c r="T57" s="110" t="s">
        <v>98</v>
      </c>
      <c r="U57" s="1"/>
      <c r="V57" s="111" t="str">
        <f t="shared" si="5"/>
        <v/>
      </c>
      <c r="W57" s="13" t="s">
        <v>249</v>
      </c>
      <c r="X57" s="110" t="s">
        <v>98</v>
      </c>
      <c r="Y57" s="1"/>
      <c r="Z57" s="111" t="str">
        <f t="shared" si="6"/>
        <v/>
      </c>
      <c r="AA57" s="13" t="s">
        <v>250</v>
      </c>
      <c r="AB57" s="110" t="s">
        <v>98</v>
      </c>
      <c r="AC57" s="1"/>
      <c r="AD57" s="111" t="str">
        <f t="shared" si="7"/>
        <v/>
      </c>
      <c r="AE57" s="13" t="s">
        <v>251</v>
      </c>
      <c r="AF57" s="110" t="s">
        <v>98</v>
      </c>
      <c r="AG57" s="1"/>
      <c r="AH57" s="111" t="str">
        <f t="shared" si="8"/>
        <v/>
      </c>
      <c r="AI57" s="13" t="s">
        <v>252</v>
      </c>
      <c r="AJ57" s="113">
        <f t="shared" si="9"/>
        <v>0</v>
      </c>
      <c r="AK57" s="192" t="str">
        <f>ご契約内容!$C$2</f>
        <v>エースサイクル</v>
      </c>
    </row>
    <row r="58" spans="1:37" s="114" customFormat="1" ht="13.5" customHeight="1">
      <c r="A58" s="101" t="s">
        <v>620</v>
      </c>
      <c r="B58" s="102" t="s">
        <v>580</v>
      </c>
      <c r="C58" s="103" t="s">
        <v>610</v>
      </c>
      <c r="D58" s="106"/>
      <c r="E58" s="134"/>
      <c r="F58" s="105" t="s">
        <v>599</v>
      </c>
      <c r="G58" s="127"/>
      <c r="H58" s="128"/>
      <c r="I58" s="107" t="s">
        <v>587</v>
      </c>
      <c r="J58" s="108">
        <v>14000</v>
      </c>
      <c r="K58" s="109" t="s">
        <v>583</v>
      </c>
      <c r="L58" s="110" t="s">
        <v>148</v>
      </c>
      <c r="M58" s="115"/>
      <c r="N58" s="116" t="str">
        <f t="shared" si="3"/>
        <v/>
      </c>
      <c r="O58" s="117" t="s">
        <v>247</v>
      </c>
      <c r="P58" s="110" t="s">
        <v>148</v>
      </c>
      <c r="Q58" s="115"/>
      <c r="R58" s="116" t="str">
        <f t="shared" si="4"/>
        <v/>
      </c>
      <c r="S58" s="117" t="s">
        <v>248</v>
      </c>
      <c r="T58" s="110" t="s">
        <v>98</v>
      </c>
      <c r="U58" s="1"/>
      <c r="V58" s="111" t="str">
        <f t="shared" si="5"/>
        <v/>
      </c>
      <c r="W58" s="13" t="s">
        <v>249</v>
      </c>
      <c r="X58" s="110" t="s">
        <v>98</v>
      </c>
      <c r="Y58" s="1"/>
      <c r="Z58" s="111" t="str">
        <f t="shared" si="6"/>
        <v/>
      </c>
      <c r="AA58" s="13" t="s">
        <v>250</v>
      </c>
      <c r="AB58" s="110" t="s">
        <v>77</v>
      </c>
      <c r="AC58" s="1"/>
      <c r="AD58" s="111" t="str">
        <f t="shared" si="7"/>
        <v/>
      </c>
      <c r="AE58" s="13" t="s">
        <v>251</v>
      </c>
      <c r="AF58" s="110" t="s">
        <v>77</v>
      </c>
      <c r="AG58" s="1"/>
      <c r="AH58" s="111" t="str">
        <f t="shared" si="8"/>
        <v/>
      </c>
      <c r="AI58" s="13" t="s">
        <v>252</v>
      </c>
      <c r="AJ58" s="113">
        <f t="shared" si="9"/>
        <v>0</v>
      </c>
      <c r="AK58" s="192" t="str">
        <f>ご契約内容!$C$2</f>
        <v>エースサイクル</v>
      </c>
    </row>
    <row r="59" spans="1:37" s="114" customFormat="1" ht="13.5" customHeight="1">
      <c r="A59" s="101" t="s">
        <v>621</v>
      </c>
      <c r="B59" s="102" t="s">
        <v>580</v>
      </c>
      <c r="C59" s="103" t="s">
        <v>610</v>
      </c>
      <c r="D59" s="106"/>
      <c r="E59" s="134"/>
      <c r="F59" s="105" t="s">
        <v>622</v>
      </c>
      <c r="G59" s="127"/>
      <c r="H59" s="128"/>
      <c r="I59" s="107" t="s">
        <v>582</v>
      </c>
      <c r="J59" s="108">
        <v>14000</v>
      </c>
      <c r="K59" s="109" t="s">
        <v>583</v>
      </c>
      <c r="L59" s="110" t="s">
        <v>148</v>
      </c>
      <c r="M59" s="115"/>
      <c r="N59" s="116" t="str">
        <f t="shared" si="3"/>
        <v/>
      </c>
      <c r="O59" s="117" t="s">
        <v>247</v>
      </c>
      <c r="P59" s="110" t="s">
        <v>148</v>
      </c>
      <c r="Q59" s="115"/>
      <c r="R59" s="116" t="str">
        <f t="shared" si="4"/>
        <v/>
      </c>
      <c r="S59" s="117" t="s">
        <v>248</v>
      </c>
      <c r="T59" s="110" t="s">
        <v>98</v>
      </c>
      <c r="U59" s="1"/>
      <c r="V59" s="111" t="str">
        <f t="shared" si="5"/>
        <v/>
      </c>
      <c r="W59" s="13" t="s">
        <v>249</v>
      </c>
      <c r="X59" s="110" t="s">
        <v>98</v>
      </c>
      <c r="Y59" s="1"/>
      <c r="Z59" s="111" t="str">
        <f t="shared" si="6"/>
        <v/>
      </c>
      <c r="AA59" s="13" t="s">
        <v>250</v>
      </c>
      <c r="AB59" s="110" t="s">
        <v>77</v>
      </c>
      <c r="AC59" s="1"/>
      <c r="AD59" s="111" t="str">
        <f t="shared" si="7"/>
        <v/>
      </c>
      <c r="AE59" s="13" t="s">
        <v>251</v>
      </c>
      <c r="AF59" s="110" t="s">
        <v>77</v>
      </c>
      <c r="AG59" s="1"/>
      <c r="AH59" s="111" t="str">
        <f t="shared" si="8"/>
        <v/>
      </c>
      <c r="AI59" s="13" t="s">
        <v>252</v>
      </c>
      <c r="AJ59" s="113">
        <f t="shared" si="9"/>
        <v>0</v>
      </c>
      <c r="AK59" s="192" t="str">
        <f>ご契約内容!$C$2</f>
        <v>エースサイクル</v>
      </c>
    </row>
    <row r="60" spans="1:37" s="114" customFormat="1" ht="13.5" customHeight="1">
      <c r="A60" s="101" t="s">
        <v>623</v>
      </c>
      <c r="B60" s="102" t="s">
        <v>580</v>
      </c>
      <c r="C60" s="103" t="s">
        <v>610</v>
      </c>
      <c r="D60" s="106"/>
      <c r="E60" s="134"/>
      <c r="F60" s="105" t="s">
        <v>622</v>
      </c>
      <c r="G60" s="127"/>
      <c r="H60" s="128"/>
      <c r="I60" s="107" t="s">
        <v>585</v>
      </c>
      <c r="J60" s="108">
        <v>14000</v>
      </c>
      <c r="K60" s="109" t="s">
        <v>583</v>
      </c>
      <c r="L60" s="110" t="s">
        <v>148</v>
      </c>
      <c r="M60" s="115"/>
      <c r="N60" s="116" t="str">
        <f t="shared" si="3"/>
        <v/>
      </c>
      <c r="O60" s="117" t="s">
        <v>247</v>
      </c>
      <c r="P60" s="110" t="s">
        <v>148</v>
      </c>
      <c r="Q60" s="115"/>
      <c r="R60" s="116" t="str">
        <f t="shared" si="4"/>
        <v/>
      </c>
      <c r="S60" s="117" t="s">
        <v>248</v>
      </c>
      <c r="T60" s="110" t="s">
        <v>98</v>
      </c>
      <c r="U60" s="1"/>
      <c r="V60" s="111" t="str">
        <f t="shared" si="5"/>
        <v/>
      </c>
      <c r="W60" s="13" t="s">
        <v>249</v>
      </c>
      <c r="X60" s="110" t="s">
        <v>98</v>
      </c>
      <c r="Y60" s="1"/>
      <c r="Z60" s="111" t="str">
        <f t="shared" si="6"/>
        <v/>
      </c>
      <c r="AA60" s="13" t="s">
        <v>250</v>
      </c>
      <c r="AB60" s="110" t="s">
        <v>98</v>
      </c>
      <c r="AC60" s="1"/>
      <c r="AD60" s="111" t="str">
        <f t="shared" si="7"/>
        <v/>
      </c>
      <c r="AE60" s="13" t="s">
        <v>251</v>
      </c>
      <c r="AF60" s="110" t="s">
        <v>98</v>
      </c>
      <c r="AG60" s="1"/>
      <c r="AH60" s="111" t="str">
        <f t="shared" si="8"/>
        <v/>
      </c>
      <c r="AI60" s="13" t="s">
        <v>252</v>
      </c>
      <c r="AJ60" s="113">
        <f t="shared" si="9"/>
        <v>0</v>
      </c>
      <c r="AK60" s="192" t="str">
        <f>ご契約内容!$C$2</f>
        <v>エースサイクル</v>
      </c>
    </row>
    <row r="61" spans="1:37" s="114" customFormat="1" ht="13.5" customHeight="1">
      <c r="A61" s="101" t="s">
        <v>624</v>
      </c>
      <c r="B61" s="102" t="s">
        <v>580</v>
      </c>
      <c r="C61" s="103" t="s">
        <v>610</v>
      </c>
      <c r="D61" s="106"/>
      <c r="E61" s="134"/>
      <c r="F61" s="105" t="s">
        <v>622</v>
      </c>
      <c r="G61" s="127"/>
      <c r="H61" s="128"/>
      <c r="I61" s="107" t="s">
        <v>587</v>
      </c>
      <c r="J61" s="108">
        <v>14000</v>
      </c>
      <c r="K61" s="109" t="s">
        <v>583</v>
      </c>
      <c r="L61" s="110" t="s">
        <v>148</v>
      </c>
      <c r="M61" s="115"/>
      <c r="N61" s="116" t="str">
        <f t="shared" si="3"/>
        <v/>
      </c>
      <c r="O61" s="117" t="s">
        <v>247</v>
      </c>
      <c r="P61" s="110" t="s">
        <v>148</v>
      </c>
      <c r="Q61" s="115"/>
      <c r="R61" s="116" t="str">
        <f t="shared" si="4"/>
        <v/>
      </c>
      <c r="S61" s="117" t="s">
        <v>248</v>
      </c>
      <c r="T61" s="110" t="s">
        <v>98</v>
      </c>
      <c r="U61" s="1"/>
      <c r="V61" s="111" t="str">
        <f t="shared" si="5"/>
        <v/>
      </c>
      <c r="W61" s="13" t="s">
        <v>249</v>
      </c>
      <c r="X61" s="110" t="s">
        <v>98</v>
      </c>
      <c r="Y61" s="1"/>
      <c r="Z61" s="111" t="str">
        <f t="shared" si="6"/>
        <v/>
      </c>
      <c r="AA61" s="13" t="s">
        <v>250</v>
      </c>
      <c r="AB61" s="110" t="s">
        <v>77</v>
      </c>
      <c r="AC61" s="1"/>
      <c r="AD61" s="111" t="str">
        <f t="shared" si="7"/>
        <v/>
      </c>
      <c r="AE61" s="13" t="s">
        <v>251</v>
      </c>
      <c r="AF61" s="110" t="s">
        <v>77</v>
      </c>
      <c r="AG61" s="1"/>
      <c r="AH61" s="111" t="str">
        <f t="shared" si="8"/>
        <v/>
      </c>
      <c r="AI61" s="13" t="s">
        <v>252</v>
      </c>
      <c r="AJ61" s="113">
        <f t="shared" si="9"/>
        <v>0</v>
      </c>
      <c r="AK61" s="192" t="str">
        <f>ご契約内容!$C$2</f>
        <v>エースサイクル</v>
      </c>
    </row>
    <row r="62" spans="1:37" s="114" customFormat="1" ht="13.5" customHeight="1">
      <c r="A62" s="101" t="s">
        <v>625</v>
      </c>
      <c r="B62" s="102" t="s">
        <v>580</v>
      </c>
      <c r="C62" s="103" t="s">
        <v>2220</v>
      </c>
      <c r="D62" s="106"/>
      <c r="E62" s="134"/>
      <c r="F62" s="105" t="s">
        <v>599</v>
      </c>
      <c r="G62" s="127"/>
      <c r="H62" s="128"/>
      <c r="I62" s="107" t="s">
        <v>626</v>
      </c>
      <c r="J62" s="108">
        <v>11000</v>
      </c>
      <c r="K62" s="109" t="s">
        <v>583</v>
      </c>
      <c r="L62" s="110" t="s">
        <v>148</v>
      </c>
      <c r="M62" s="115"/>
      <c r="N62" s="116" t="str">
        <f t="shared" si="3"/>
        <v/>
      </c>
      <c r="O62" s="117" t="s">
        <v>247</v>
      </c>
      <c r="P62" s="110" t="s">
        <v>148</v>
      </c>
      <c r="Q62" s="115"/>
      <c r="R62" s="116" t="str">
        <f t="shared" si="4"/>
        <v/>
      </c>
      <c r="S62" s="117" t="s">
        <v>248</v>
      </c>
      <c r="T62" s="110" t="s">
        <v>98</v>
      </c>
      <c r="U62" s="1"/>
      <c r="V62" s="111" t="str">
        <f t="shared" si="5"/>
        <v/>
      </c>
      <c r="W62" s="13" t="s">
        <v>249</v>
      </c>
      <c r="X62" s="110" t="s">
        <v>98</v>
      </c>
      <c r="Y62" s="1"/>
      <c r="Z62" s="111" t="str">
        <f t="shared" si="6"/>
        <v/>
      </c>
      <c r="AA62" s="13" t="s">
        <v>250</v>
      </c>
      <c r="AB62" s="110" t="s">
        <v>98</v>
      </c>
      <c r="AC62" s="1"/>
      <c r="AD62" s="111" t="str">
        <f t="shared" si="7"/>
        <v/>
      </c>
      <c r="AE62" s="13" t="s">
        <v>251</v>
      </c>
      <c r="AF62" s="110" t="s">
        <v>98</v>
      </c>
      <c r="AG62" s="1"/>
      <c r="AH62" s="111" t="str">
        <f t="shared" si="8"/>
        <v/>
      </c>
      <c r="AI62" s="13" t="s">
        <v>252</v>
      </c>
      <c r="AJ62" s="113">
        <f t="shared" si="9"/>
        <v>0</v>
      </c>
      <c r="AK62" s="192" t="str">
        <f>ご契約内容!$C$2</f>
        <v>エースサイクル</v>
      </c>
    </row>
    <row r="63" spans="1:37" s="114" customFormat="1" ht="13.5" customHeight="1">
      <c r="A63" s="101" t="s">
        <v>627</v>
      </c>
      <c r="B63" s="102" t="s">
        <v>580</v>
      </c>
      <c r="C63" s="103" t="s">
        <v>2220</v>
      </c>
      <c r="D63" s="106"/>
      <c r="E63" s="134"/>
      <c r="F63" s="105" t="s">
        <v>599</v>
      </c>
      <c r="G63" s="127"/>
      <c r="H63" s="128"/>
      <c r="I63" s="107" t="s">
        <v>628</v>
      </c>
      <c r="J63" s="108">
        <v>11000</v>
      </c>
      <c r="K63" s="109" t="s">
        <v>583</v>
      </c>
      <c r="L63" s="110" t="s">
        <v>148</v>
      </c>
      <c r="M63" s="115"/>
      <c r="N63" s="116" t="str">
        <f t="shared" si="3"/>
        <v/>
      </c>
      <c r="O63" s="117" t="s">
        <v>247</v>
      </c>
      <c r="P63" s="110" t="s">
        <v>148</v>
      </c>
      <c r="Q63" s="115"/>
      <c r="R63" s="116" t="str">
        <f t="shared" si="4"/>
        <v/>
      </c>
      <c r="S63" s="117" t="s">
        <v>248</v>
      </c>
      <c r="T63" s="110" t="s">
        <v>98</v>
      </c>
      <c r="U63" s="1"/>
      <c r="V63" s="111" t="str">
        <f t="shared" si="5"/>
        <v/>
      </c>
      <c r="W63" s="13" t="s">
        <v>249</v>
      </c>
      <c r="X63" s="110" t="s">
        <v>98</v>
      </c>
      <c r="Y63" s="1"/>
      <c r="Z63" s="111" t="str">
        <f t="shared" si="6"/>
        <v/>
      </c>
      <c r="AA63" s="13" t="s">
        <v>250</v>
      </c>
      <c r="AB63" s="110" t="s">
        <v>98</v>
      </c>
      <c r="AC63" s="1"/>
      <c r="AD63" s="111" t="str">
        <f t="shared" si="7"/>
        <v/>
      </c>
      <c r="AE63" s="13" t="s">
        <v>251</v>
      </c>
      <c r="AF63" s="110" t="s">
        <v>98</v>
      </c>
      <c r="AG63" s="1"/>
      <c r="AH63" s="111" t="str">
        <f t="shared" si="8"/>
        <v/>
      </c>
      <c r="AI63" s="13" t="s">
        <v>252</v>
      </c>
      <c r="AJ63" s="113">
        <f t="shared" si="9"/>
        <v>0</v>
      </c>
      <c r="AK63" s="192" t="str">
        <f>ご契約内容!$C$2</f>
        <v>エースサイクル</v>
      </c>
    </row>
    <row r="64" spans="1:37" s="114" customFormat="1" ht="13.5" customHeight="1">
      <c r="A64" s="101" t="s">
        <v>629</v>
      </c>
      <c r="B64" s="102" t="s">
        <v>580</v>
      </c>
      <c r="C64" s="103" t="s">
        <v>2220</v>
      </c>
      <c r="D64" s="106"/>
      <c r="E64" s="134"/>
      <c r="F64" s="105" t="s">
        <v>603</v>
      </c>
      <c r="G64" s="127"/>
      <c r="H64" s="128"/>
      <c r="I64" s="107" t="s">
        <v>626</v>
      </c>
      <c r="J64" s="108">
        <v>11000</v>
      </c>
      <c r="K64" s="109" t="s">
        <v>590</v>
      </c>
      <c r="L64" s="110" t="s">
        <v>148</v>
      </c>
      <c r="M64" s="115"/>
      <c r="N64" s="116" t="str">
        <f t="shared" si="3"/>
        <v/>
      </c>
      <c r="O64" s="117" t="s">
        <v>247</v>
      </c>
      <c r="P64" s="110" t="s">
        <v>148</v>
      </c>
      <c r="Q64" s="115"/>
      <c r="R64" s="116" t="str">
        <f t="shared" si="4"/>
        <v/>
      </c>
      <c r="S64" s="117" t="s">
        <v>248</v>
      </c>
      <c r="T64" s="110" t="s">
        <v>148</v>
      </c>
      <c r="U64" s="115"/>
      <c r="V64" s="116" t="str">
        <f t="shared" si="5"/>
        <v/>
      </c>
      <c r="W64" s="117" t="s">
        <v>249</v>
      </c>
      <c r="X64" s="110" t="s">
        <v>148</v>
      </c>
      <c r="Y64" s="115"/>
      <c r="Z64" s="116" t="str">
        <f t="shared" si="6"/>
        <v/>
      </c>
      <c r="AA64" s="117" t="s">
        <v>250</v>
      </c>
      <c r="AB64" s="110" t="s">
        <v>98</v>
      </c>
      <c r="AC64" s="1"/>
      <c r="AD64" s="111" t="str">
        <f t="shared" si="7"/>
        <v/>
      </c>
      <c r="AE64" s="13" t="s">
        <v>251</v>
      </c>
      <c r="AF64" s="110" t="s">
        <v>98</v>
      </c>
      <c r="AG64" s="1"/>
      <c r="AH64" s="111" t="str">
        <f t="shared" si="8"/>
        <v/>
      </c>
      <c r="AI64" s="13" t="s">
        <v>252</v>
      </c>
      <c r="AJ64" s="113">
        <f t="shared" si="9"/>
        <v>0</v>
      </c>
      <c r="AK64" s="192" t="str">
        <f>ご契約内容!$C$2</f>
        <v>エースサイクル</v>
      </c>
    </row>
    <row r="65" spans="1:37" s="114" customFormat="1" ht="13.5" customHeight="1">
      <c r="A65" s="101" t="s">
        <v>630</v>
      </c>
      <c r="B65" s="102" t="s">
        <v>580</v>
      </c>
      <c r="C65" s="103" t="s">
        <v>2220</v>
      </c>
      <c r="D65" s="106"/>
      <c r="E65" s="134"/>
      <c r="F65" s="105" t="s">
        <v>603</v>
      </c>
      <c r="G65" s="127"/>
      <c r="H65" s="128"/>
      <c r="I65" s="107" t="s">
        <v>628</v>
      </c>
      <c r="J65" s="108">
        <v>11000</v>
      </c>
      <c r="K65" s="109" t="s">
        <v>590</v>
      </c>
      <c r="L65" s="110" t="s">
        <v>148</v>
      </c>
      <c r="M65" s="115"/>
      <c r="N65" s="116" t="str">
        <f t="shared" si="3"/>
        <v/>
      </c>
      <c r="O65" s="117" t="s">
        <v>247</v>
      </c>
      <c r="P65" s="110" t="s">
        <v>148</v>
      </c>
      <c r="Q65" s="115"/>
      <c r="R65" s="116" t="str">
        <f t="shared" si="4"/>
        <v/>
      </c>
      <c r="S65" s="117" t="s">
        <v>248</v>
      </c>
      <c r="T65" s="110" t="s">
        <v>148</v>
      </c>
      <c r="U65" s="115"/>
      <c r="V65" s="116" t="str">
        <f t="shared" si="5"/>
        <v/>
      </c>
      <c r="W65" s="117" t="s">
        <v>249</v>
      </c>
      <c r="X65" s="110" t="s">
        <v>148</v>
      </c>
      <c r="Y65" s="115"/>
      <c r="Z65" s="116" t="str">
        <f t="shared" si="6"/>
        <v/>
      </c>
      <c r="AA65" s="117" t="s">
        <v>250</v>
      </c>
      <c r="AB65" s="110" t="s">
        <v>98</v>
      </c>
      <c r="AC65" s="1"/>
      <c r="AD65" s="111" t="str">
        <f t="shared" si="7"/>
        <v/>
      </c>
      <c r="AE65" s="13" t="s">
        <v>251</v>
      </c>
      <c r="AF65" s="110" t="s">
        <v>98</v>
      </c>
      <c r="AG65" s="1"/>
      <c r="AH65" s="111" t="str">
        <f t="shared" si="8"/>
        <v/>
      </c>
      <c r="AI65" s="13" t="s">
        <v>252</v>
      </c>
      <c r="AJ65" s="113">
        <f t="shared" si="9"/>
        <v>0</v>
      </c>
      <c r="AK65" s="192" t="str">
        <f>ご契約内容!$C$2</f>
        <v>エースサイクル</v>
      </c>
    </row>
    <row r="66" spans="1:37" s="114" customFormat="1" ht="13.5" customHeight="1">
      <c r="A66" s="101" t="s">
        <v>631</v>
      </c>
      <c r="B66" s="102" t="s">
        <v>580</v>
      </c>
      <c r="C66" s="103" t="s">
        <v>2220</v>
      </c>
      <c r="D66" s="106"/>
      <c r="E66" s="134"/>
      <c r="F66" s="105" t="s">
        <v>632</v>
      </c>
      <c r="G66" s="127"/>
      <c r="H66" s="128"/>
      <c r="I66" s="107" t="s">
        <v>626</v>
      </c>
      <c r="J66" s="108">
        <v>11000</v>
      </c>
      <c r="K66" s="109" t="s">
        <v>590</v>
      </c>
      <c r="L66" s="110" t="s">
        <v>148</v>
      </c>
      <c r="M66" s="115"/>
      <c r="N66" s="116" t="str">
        <f t="shared" si="3"/>
        <v/>
      </c>
      <c r="O66" s="117" t="s">
        <v>247</v>
      </c>
      <c r="P66" s="110" t="s">
        <v>148</v>
      </c>
      <c r="Q66" s="115"/>
      <c r="R66" s="116" t="str">
        <f t="shared" si="4"/>
        <v/>
      </c>
      <c r="S66" s="117" t="s">
        <v>248</v>
      </c>
      <c r="T66" s="110" t="s">
        <v>148</v>
      </c>
      <c r="U66" s="115"/>
      <c r="V66" s="116" t="str">
        <f t="shared" si="5"/>
        <v/>
      </c>
      <c r="W66" s="117" t="s">
        <v>249</v>
      </c>
      <c r="X66" s="110" t="s">
        <v>148</v>
      </c>
      <c r="Y66" s="115"/>
      <c r="Z66" s="116" t="str">
        <f t="shared" si="6"/>
        <v/>
      </c>
      <c r="AA66" s="117" t="s">
        <v>250</v>
      </c>
      <c r="AB66" s="110" t="s">
        <v>98</v>
      </c>
      <c r="AC66" s="1"/>
      <c r="AD66" s="111" t="str">
        <f t="shared" si="7"/>
        <v/>
      </c>
      <c r="AE66" s="13" t="s">
        <v>251</v>
      </c>
      <c r="AF66" s="110" t="s">
        <v>98</v>
      </c>
      <c r="AG66" s="1"/>
      <c r="AH66" s="111" t="str">
        <f t="shared" si="8"/>
        <v/>
      </c>
      <c r="AI66" s="13" t="s">
        <v>252</v>
      </c>
      <c r="AJ66" s="113">
        <f t="shared" si="9"/>
        <v>0</v>
      </c>
      <c r="AK66" s="192" t="str">
        <f>ご契約内容!$C$2</f>
        <v>エースサイクル</v>
      </c>
    </row>
    <row r="67" spans="1:37" s="114" customFormat="1" ht="13.5" customHeight="1">
      <c r="A67" s="101" t="s">
        <v>633</v>
      </c>
      <c r="B67" s="102" t="s">
        <v>580</v>
      </c>
      <c r="C67" s="103" t="s">
        <v>2220</v>
      </c>
      <c r="D67" s="106"/>
      <c r="E67" s="134"/>
      <c r="F67" s="105" t="s">
        <v>632</v>
      </c>
      <c r="G67" s="127"/>
      <c r="H67" s="128"/>
      <c r="I67" s="107" t="s">
        <v>628</v>
      </c>
      <c r="J67" s="108">
        <v>11000</v>
      </c>
      <c r="K67" s="109" t="s">
        <v>590</v>
      </c>
      <c r="L67" s="110" t="s">
        <v>148</v>
      </c>
      <c r="M67" s="115"/>
      <c r="N67" s="116" t="str">
        <f t="shared" si="3"/>
        <v/>
      </c>
      <c r="O67" s="117" t="s">
        <v>247</v>
      </c>
      <c r="P67" s="110" t="s">
        <v>148</v>
      </c>
      <c r="Q67" s="115"/>
      <c r="R67" s="116" t="str">
        <f t="shared" si="4"/>
        <v/>
      </c>
      <c r="S67" s="117" t="s">
        <v>248</v>
      </c>
      <c r="T67" s="110" t="s">
        <v>148</v>
      </c>
      <c r="U67" s="115"/>
      <c r="V67" s="116" t="str">
        <f t="shared" si="5"/>
        <v/>
      </c>
      <c r="W67" s="117" t="s">
        <v>249</v>
      </c>
      <c r="X67" s="110" t="s">
        <v>148</v>
      </c>
      <c r="Y67" s="115"/>
      <c r="Z67" s="116" t="str">
        <f t="shared" si="6"/>
        <v/>
      </c>
      <c r="AA67" s="117" t="s">
        <v>250</v>
      </c>
      <c r="AB67" s="110" t="s">
        <v>98</v>
      </c>
      <c r="AC67" s="1"/>
      <c r="AD67" s="111" t="str">
        <f t="shared" si="7"/>
        <v/>
      </c>
      <c r="AE67" s="13" t="s">
        <v>251</v>
      </c>
      <c r="AF67" s="110" t="s">
        <v>98</v>
      </c>
      <c r="AG67" s="1"/>
      <c r="AH67" s="111" t="str">
        <f t="shared" si="8"/>
        <v/>
      </c>
      <c r="AI67" s="13" t="s">
        <v>252</v>
      </c>
      <c r="AJ67" s="113">
        <f t="shared" si="9"/>
        <v>0</v>
      </c>
      <c r="AK67" s="192" t="str">
        <f>ご契約内容!$C$2</f>
        <v>エースサイクル</v>
      </c>
    </row>
    <row r="68" spans="1:37" s="114" customFormat="1" ht="13.5" customHeight="1">
      <c r="A68" s="101" t="s">
        <v>634</v>
      </c>
      <c r="B68" s="102" t="s">
        <v>580</v>
      </c>
      <c r="C68" s="103" t="s">
        <v>2221</v>
      </c>
      <c r="D68" s="106"/>
      <c r="E68" s="134"/>
      <c r="F68" s="105" t="s">
        <v>635</v>
      </c>
      <c r="G68" s="127"/>
      <c r="H68" s="128"/>
      <c r="I68" s="107" t="s">
        <v>582</v>
      </c>
      <c r="J68" s="108">
        <v>11000</v>
      </c>
      <c r="K68" s="109" t="s">
        <v>590</v>
      </c>
      <c r="L68" s="110" t="s">
        <v>148</v>
      </c>
      <c r="M68" s="115"/>
      <c r="N68" s="116" t="str">
        <f t="shared" si="3"/>
        <v/>
      </c>
      <c r="O68" s="117" t="s">
        <v>247</v>
      </c>
      <c r="P68" s="110" t="s">
        <v>148</v>
      </c>
      <c r="Q68" s="115"/>
      <c r="R68" s="116" t="str">
        <f t="shared" si="4"/>
        <v/>
      </c>
      <c r="S68" s="117" t="s">
        <v>248</v>
      </c>
      <c r="T68" s="110" t="s">
        <v>148</v>
      </c>
      <c r="U68" s="115"/>
      <c r="V68" s="116" t="str">
        <f t="shared" si="5"/>
        <v/>
      </c>
      <c r="W68" s="117" t="s">
        <v>249</v>
      </c>
      <c r="X68" s="110" t="s">
        <v>148</v>
      </c>
      <c r="Y68" s="115"/>
      <c r="Z68" s="116" t="str">
        <f t="shared" si="6"/>
        <v/>
      </c>
      <c r="AA68" s="117" t="s">
        <v>250</v>
      </c>
      <c r="AB68" s="110" t="s">
        <v>77</v>
      </c>
      <c r="AC68" s="1"/>
      <c r="AD68" s="111" t="str">
        <f t="shared" si="7"/>
        <v/>
      </c>
      <c r="AE68" s="13" t="s">
        <v>251</v>
      </c>
      <c r="AF68" s="110" t="s">
        <v>77</v>
      </c>
      <c r="AG68" s="1"/>
      <c r="AH68" s="111" t="str">
        <f t="shared" si="8"/>
        <v/>
      </c>
      <c r="AI68" s="13" t="s">
        <v>252</v>
      </c>
      <c r="AJ68" s="113">
        <f t="shared" si="9"/>
        <v>0</v>
      </c>
      <c r="AK68" s="192" t="str">
        <f>ご契約内容!$C$2</f>
        <v>エースサイクル</v>
      </c>
    </row>
    <row r="69" spans="1:37" s="114" customFormat="1" ht="13.5" customHeight="1">
      <c r="A69" s="101" t="s">
        <v>636</v>
      </c>
      <c r="B69" s="102" t="s">
        <v>580</v>
      </c>
      <c r="C69" s="103" t="s">
        <v>2221</v>
      </c>
      <c r="D69" s="106"/>
      <c r="E69" s="134"/>
      <c r="F69" s="105" t="s">
        <v>635</v>
      </c>
      <c r="G69" s="127"/>
      <c r="H69" s="128"/>
      <c r="I69" s="107" t="s">
        <v>585</v>
      </c>
      <c r="J69" s="108">
        <v>11000</v>
      </c>
      <c r="K69" s="109" t="s">
        <v>590</v>
      </c>
      <c r="L69" s="110" t="s">
        <v>148</v>
      </c>
      <c r="M69" s="115"/>
      <c r="N69" s="116" t="str">
        <f t="shared" si="3"/>
        <v/>
      </c>
      <c r="O69" s="117" t="s">
        <v>247</v>
      </c>
      <c r="P69" s="110" t="s">
        <v>148</v>
      </c>
      <c r="Q69" s="115"/>
      <c r="R69" s="116" t="str">
        <f t="shared" si="4"/>
        <v/>
      </c>
      <c r="S69" s="117" t="s">
        <v>248</v>
      </c>
      <c r="T69" s="110" t="s">
        <v>148</v>
      </c>
      <c r="U69" s="115"/>
      <c r="V69" s="116" t="str">
        <f t="shared" si="5"/>
        <v/>
      </c>
      <c r="W69" s="117" t="s">
        <v>249</v>
      </c>
      <c r="X69" s="110" t="s">
        <v>148</v>
      </c>
      <c r="Y69" s="115"/>
      <c r="Z69" s="116" t="str">
        <f t="shared" si="6"/>
        <v/>
      </c>
      <c r="AA69" s="117" t="s">
        <v>250</v>
      </c>
      <c r="AB69" s="110" t="s">
        <v>77</v>
      </c>
      <c r="AC69" s="1"/>
      <c r="AD69" s="111" t="str">
        <f t="shared" si="7"/>
        <v/>
      </c>
      <c r="AE69" s="13" t="s">
        <v>251</v>
      </c>
      <c r="AF69" s="110" t="s">
        <v>77</v>
      </c>
      <c r="AG69" s="1"/>
      <c r="AH69" s="111" t="str">
        <f t="shared" si="8"/>
        <v/>
      </c>
      <c r="AI69" s="13" t="s">
        <v>252</v>
      </c>
      <c r="AJ69" s="113">
        <f t="shared" si="9"/>
        <v>0</v>
      </c>
      <c r="AK69" s="192" t="str">
        <f>ご契約内容!$C$2</f>
        <v>エースサイクル</v>
      </c>
    </row>
    <row r="70" spans="1:37" s="114" customFormat="1" ht="13.5" customHeight="1">
      <c r="A70" s="101" t="s">
        <v>637</v>
      </c>
      <c r="B70" s="102" t="s">
        <v>580</v>
      </c>
      <c r="C70" s="103" t="s">
        <v>2221</v>
      </c>
      <c r="D70" s="106"/>
      <c r="E70" s="134"/>
      <c r="F70" s="105" t="s">
        <v>635</v>
      </c>
      <c r="G70" s="127"/>
      <c r="H70" s="128"/>
      <c r="I70" s="107" t="s">
        <v>587</v>
      </c>
      <c r="J70" s="108">
        <v>11000</v>
      </c>
      <c r="K70" s="109" t="s">
        <v>590</v>
      </c>
      <c r="L70" s="110" t="s">
        <v>148</v>
      </c>
      <c r="M70" s="115"/>
      <c r="N70" s="116" t="str">
        <f t="shared" si="3"/>
        <v/>
      </c>
      <c r="O70" s="117" t="s">
        <v>247</v>
      </c>
      <c r="P70" s="110" t="s">
        <v>148</v>
      </c>
      <c r="Q70" s="115"/>
      <c r="R70" s="116" t="str">
        <f t="shared" si="4"/>
        <v/>
      </c>
      <c r="S70" s="117" t="s">
        <v>248</v>
      </c>
      <c r="T70" s="110" t="s">
        <v>148</v>
      </c>
      <c r="U70" s="115"/>
      <c r="V70" s="116" t="str">
        <f t="shared" si="5"/>
        <v/>
      </c>
      <c r="W70" s="117" t="s">
        <v>249</v>
      </c>
      <c r="X70" s="110" t="s">
        <v>148</v>
      </c>
      <c r="Y70" s="115"/>
      <c r="Z70" s="116" t="str">
        <f t="shared" si="6"/>
        <v/>
      </c>
      <c r="AA70" s="117" t="s">
        <v>250</v>
      </c>
      <c r="AB70" s="110" t="s">
        <v>77</v>
      </c>
      <c r="AC70" s="1"/>
      <c r="AD70" s="111" t="str">
        <f t="shared" si="7"/>
        <v/>
      </c>
      <c r="AE70" s="13" t="s">
        <v>251</v>
      </c>
      <c r="AF70" s="110" t="s">
        <v>77</v>
      </c>
      <c r="AG70" s="1"/>
      <c r="AH70" s="111" t="str">
        <f t="shared" si="8"/>
        <v/>
      </c>
      <c r="AI70" s="13" t="s">
        <v>252</v>
      </c>
      <c r="AJ70" s="113">
        <f t="shared" si="9"/>
        <v>0</v>
      </c>
      <c r="AK70" s="192" t="str">
        <f>ご契約内容!$C$2</f>
        <v>エースサイクル</v>
      </c>
    </row>
    <row r="71" spans="1:37" s="114" customFormat="1" ht="13.5" customHeight="1">
      <c r="A71" s="101" t="s">
        <v>638</v>
      </c>
      <c r="B71" s="102" t="s">
        <v>580</v>
      </c>
      <c r="C71" s="103" t="s">
        <v>2221</v>
      </c>
      <c r="D71" s="106"/>
      <c r="E71" s="134"/>
      <c r="F71" s="105" t="s">
        <v>639</v>
      </c>
      <c r="G71" s="127"/>
      <c r="H71" s="128"/>
      <c r="I71" s="107" t="s">
        <v>582</v>
      </c>
      <c r="J71" s="108">
        <v>11000</v>
      </c>
      <c r="K71" s="109" t="s">
        <v>583</v>
      </c>
      <c r="L71" s="110" t="s">
        <v>148</v>
      </c>
      <c r="M71" s="115"/>
      <c r="N71" s="116" t="str">
        <f t="shared" si="3"/>
        <v/>
      </c>
      <c r="O71" s="117" t="s">
        <v>247</v>
      </c>
      <c r="P71" s="110" t="s">
        <v>148</v>
      </c>
      <c r="Q71" s="115"/>
      <c r="R71" s="116" t="str">
        <f t="shared" si="4"/>
        <v/>
      </c>
      <c r="S71" s="117" t="s">
        <v>248</v>
      </c>
      <c r="T71" s="110" t="s">
        <v>77</v>
      </c>
      <c r="U71" s="1"/>
      <c r="V71" s="111" t="str">
        <f t="shared" si="5"/>
        <v/>
      </c>
      <c r="W71" s="13" t="s">
        <v>249</v>
      </c>
      <c r="X71" s="110" t="s">
        <v>77</v>
      </c>
      <c r="Y71" s="1"/>
      <c r="Z71" s="111" t="str">
        <f t="shared" ref="Z71:Z124" si="10">IF(Y71="","",$J71*$A$4*Y71)</f>
        <v/>
      </c>
      <c r="AA71" s="13" t="s">
        <v>250</v>
      </c>
      <c r="AB71" s="110" t="s">
        <v>77</v>
      </c>
      <c r="AC71" s="1"/>
      <c r="AD71" s="111" t="str">
        <f t="shared" ref="AD71:AD124" si="11">IF(AC71="","",$J71*$A$4*AC71)</f>
        <v/>
      </c>
      <c r="AE71" s="13" t="s">
        <v>251</v>
      </c>
      <c r="AF71" s="110" t="s">
        <v>77</v>
      </c>
      <c r="AG71" s="1"/>
      <c r="AH71" s="111" t="str">
        <f t="shared" ref="AH71:AH124" si="12">IF(AG71="","",$J71*$A$4*AG71)</f>
        <v/>
      </c>
      <c r="AI71" s="13" t="s">
        <v>252</v>
      </c>
      <c r="AJ71" s="113">
        <f t="shared" si="9"/>
        <v>0</v>
      </c>
      <c r="AK71" s="192" t="str">
        <f>ご契約内容!$C$2</f>
        <v>エースサイクル</v>
      </c>
    </row>
    <row r="72" spans="1:37" s="114" customFormat="1" ht="13.5" customHeight="1">
      <c r="A72" s="101" t="s">
        <v>640</v>
      </c>
      <c r="B72" s="102" t="s">
        <v>580</v>
      </c>
      <c r="C72" s="103" t="s">
        <v>2221</v>
      </c>
      <c r="D72" s="106"/>
      <c r="E72" s="134"/>
      <c r="F72" s="105" t="s">
        <v>639</v>
      </c>
      <c r="G72" s="127"/>
      <c r="H72" s="128"/>
      <c r="I72" s="107" t="s">
        <v>585</v>
      </c>
      <c r="J72" s="108">
        <v>11000</v>
      </c>
      <c r="K72" s="109" t="s">
        <v>583</v>
      </c>
      <c r="L72" s="110" t="s">
        <v>148</v>
      </c>
      <c r="M72" s="115"/>
      <c r="N72" s="116" t="str">
        <f t="shared" si="3"/>
        <v/>
      </c>
      <c r="O72" s="117" t="s">
        <v>247</v>
      </c>
      <c r="P72" s="110" t="s">
        <v>148</v>
      </c>
      <c r="Q72" s="115"/>
      <c r="R72" s="116" t="str">
        <f t="shared" si="4"/>
        <v/>
      </c>
      <c r="S72" s="117" t="s">
        <v>248</v>
      </c>
      <c r="T72" s="110" t="s">
        <v>77</v>
      </c>
      <c r="U72" s="1"/>
      <c r="V72" s="111" t="str">
        <f t="shared" si="5"/>
        <v/>
      </c>
      <c r="W72" s="13" t="s">
        <v>249</v>
      </c>
      <c r="X72" s="110" t="s">
        <v>77</v>
      </c>
      <c r="Y72" s="1"/>
      <c r="Z72" s="111" t="str">
        <f t="shared" si="10"/>
        <v/>
      </c>
      <c r="AA72" s="13" t="s">
        <v>250</v>
      </c>
      <c r="AB72" s="110" t="s">
        <v>77</v>
      </c>
      <c r="AC72" s="1"/>
      <c r="AD72" s="111" t="str">
        <f t="shared" si="11"/>
        <v/>
      </c>
      <c r="AE72" s="13" t="s">
        <v>251</v>
      </c>
      <c r="AF72" s="110" t="s">
        <v>77</v>
      </c>
      <c r="AG72" s="1"/>
      <c r="AH72" s="111" t="str">
        <f t="shared" si="12"/>
        <v/>
      </c>
      <c r="AI72" s="13" t="s">
        <v>252</v>
      </c>
      <c r="AJ72" s="113">
        <f t="shared" ref="AJ72:AJ124" si="13">SUM(M72,Q72,U72,Y72,AC72,AG72)</f>
        <v>0</v>
      </c>
      <c r="AK72" s="192" t="str">
        <f>ご契約内容!$C$2</f>
        <v>エースサイクル</v>
      </c>
    </row>
    <row r="73" spans="1:37" s="114" customFormat="1" ht="13.5" customHeight="1">
      <c r="A73" s="101" t="s">
        <v>641</v>
      </c>
      <c r="B73" s="102" t="s">
        <v>580</v>
      </c>
      <c r="C73" s="103" t="s">
        <v>2221</v>
      </c>
      <c r="D73" s="106"/>
      <c r="E73" s="134"/>
      <c r="F73" s="105" t="s">
        <v>639</v>
      </c>
      <c r="G73" s="127"/>
      <c r="H73" s="128"/>
      <c r="I73" s="107" t="s">
        <v>587</v>
      </c>
      <c r="J73" s="108">
        <v>11000</v>
      </c>
      <c r="K73" s="109" t="s">
        <v>583</v>
      </c>
      <c r="L73" s="110" t="s">
        <v>148</v>
      </c>
      <c r="M73" s="115"/>
      <c r="N73" s="116" t="str">
        <f t="shared" si="3"/>
        <v/>
      </c>
      <c r="O73" s="117" t="s">
        <v>247</v>
      </c>
      <c r="P73" s="110" t="s">
        <v>148</v>
      </c>
      <c r="Q73" s="115"/>
      <c r="R73" s="116" t="str">
        <f t="shared" si="4"/>
        <v/>
      </c>
      <c r="S73" s="117" t="s">
        <v>248</v>
      </c>
      <c r="T73" s="110" t="s">
        <v>77</v>
      </c>
      <c r="U73" s="1"/>
      <c r="V73" s="111" t="str">
        <f t="shared" si="5"/>
        <v/>
      </c>
      <c r="W73" s="13" t="s">
        <v>249</v>
      </c>
      <c r="X73" s="110" t="s">
        <v>77</v>
      </c>
      <c r="Y73" s="1"/>
      <c r="Z73" s="111" t="str">
        <f t="shared" si="10"/>
        <v/>
      </c>
      <c r="AA73" s="13" t="s">
        <v>250</v>
      </c>
      <c r="AB73" s="110" t="s">
        <v>77</v>
      </c>
      <c r="AC73" s="1"/>
      <c r="AD73" s="111" t="str">
        <f t="shared" si="11"/>
        <v/>
      </c>
      <c r="AE73" s="13" t="s">
        <v>251</v>
      </c>
      <c r="AF73" s="110" t="s">
        <v>77</v>
      </c>
      <c r="AG73" s="1"/>
      <c r="AH73" s="111" t="str">
        <f t="shared" si="12"/>
        <v/>
      </c>
      <c r="AI73" s="13" t="s">
        <v>252</v>
      </c>
      <c r="AJ73" s="113">
        <f t="shared" si="13"/>
        <v>0</v>
      </c>
      <c r="AK73" s="192" t="str">
        <f>ご契約内容!$C$2</f>
        <v>エースサイクル</v>
      </c>
    </row>
    <row r="74" spans="1:37" s="114" customFormat="1" ht="13.5" customHeight="1">
      <c r="A74" s="101" t="s">
        <v>642</v>
      </c>
      <c r="B74" s="102" t="s">
        <v>580</v>
      </c>
      <c r="C74" s="103" t="s">
        <v>2222</v>
      </c>
      <c r="D74" s="106"/>
      <c r="E74" s="134"/>
      <c r="F74" s="105" t="s">
        <v>643</v>
      </c>
      <c r="G74" s="127"/>
      <c r="H74" s="128"/>
      <c r="I74" s="107" t="s">
        <v>626</v>
      </c>
      <c r="J74" s="108">
        <v>7500</v>
      </c>
      <c r="K74" s="109" t="s">
        <v>590</v>
      </c>
      <c r="L74" s="110" t="s">
        <v>148</v>
      </c>
      <c r="M74" s="115"/>
      <c r="N74" s="116" t="str">
        <f t="shared" si="3"/>
        <v/>
      </c>
      <c r="O74" s="117" t="s">
        <v>247</v>
      </c>
      <c r="P74" s="110" t="s">
        <v>148</v>
      </c>
      <c r="Q74" s="115"/>
      <c r="R74" s="116" t="str">
        <f t="shared" si="4"/>
        <v/>
      </c>
      <c r="S74" s="117" t="s">
        <v>248</v>
      </c>
      <c r="T74" s="110" t="s">
        <v>148</v>
      </c>
      <c r="U74" s="115"/>
      <c r="V74" s="116" t="str">
        <f t="shared" si="5"/>
        <v/>
      </c>
      <c r="W74" s="117" t="s">
        <v>249</v>
      </c>
      <c r="X74" s="110" t="s">
        <v>148</v>
      </c>
      <c r="Y74" s="115"/>
      <c r="Z74" s="116" t="str">
        <f t="shared" si="10"/>
        <v/>
      </c>
      <c r="AA74" s="117" t="s">
        <v>250</v>
      </c>
      <c r="AB74" s="110" t="s">
        <v>98</v>
      </c>
      <c r="AC74" s="1"/>
      <c r="AD74" s="111" t="str">
        <f t="shared" si="11"/>
        <v/>
      </c>
      <c r="AE74" s="13" t="s">
        <v>251</v>
      </c>
      <c r="AF74" s="110" t="s">
        <v>98</v>
      </c>
      <c r="AG74" s="1"/>
      <c r="AH74" s="111" t="str">
        <f t="shared" si="12"/>
        <v/>
      </c>
      <c r="AI74" s="13" t="s">
        <v>252</v>
      </c>
      <c r="AJ74" s="113">
        <f t="shared" si="13"/>
        <v>0</v>
      </c>
      <c r="AK74" s="192" t="str">
        <f>ご契約内容!$C$2</f>
        <v>エースサイクル</v>
      </c>
    </row>
    <row r="75" spans="1:37" s="114" customFormat="1" ht="13.5" customHeight="1">
      <c r="A75" s="101" t="s">
        <v>644</v>
      </c>
      <c r="B75" s="102" t="s">
        <v>580</v>
      </c>
      <c r="C75" s="103" t="s">
        <v>2222</v>
      </c>
      <c r="D75" s="106"/>
      <c r="E75" s="134"/>
      <c r="F75" s="105" t="s">
        <v>643</v>
      </c>
      <c r="G75" s="127"/>
      <c r="H75" s="128"/>
      <c r="I75" s="107" t="s">
        <v>628</v>
      </c>
      <c r="J75" s="108">
        <v>7500</v>
      </c>
      <c r="K75" s="109" t="s">
        <v>590</v>
      </c>
      <c r="L75" s="110" t="s">
        <v>148</v>
      </c>
      <c r="M75" s="115"/>
      <c r="N75" s="116" t="str">
        <f t="shared" ref="N75:N124" si="14">IF(M75="","",$J75*$A$4*M75)</f>
        <v/>
      </c>
      <c r="O75" s="117" t="s">
        <v>247</v>
      </c>
      <c r="P75" s="110" t="s">
        <v>148</v>
      </c>
      <c r="Q75" s="115"/>
      <c r="R75" s="116" t="str">
        <f t="shared" ref="R75:R124" si="15">IF(Q75="","",$J75*$A$4*Q75)</f>
        <v/>
      </c>
      <c r="S75" s="117" t="s">
        <v>248</v>
      </c>
      <c r="T75" s="110" t="s">
        <v>148</v>
      </c>
      <c r="U75" s="115"/>
      <c r="V75" s="116" t="str">
        <f t="shared" ref="V75:V124" si="16">IF(U75="","",$J75*$A$4*U75)</f>
        <v/>
      </c>
      <c r="W75" s="117" t="s">
        <v>249</v>
      </c>
      <c r="X75" s="110" t="s">
        <v>148</v>
      </c>
      <c r="Y75" s="115"/>
      <c r="Z75" s="116" t="str">
        <f t="shared" si="10"/>
        <v/>
      </c>
      <c r="AA75" s="117" t="s">
        <v>250</v>
      </c>
      <c r="AB75" s="110" t="s">
        <v>98</v>
      </c>
      <c r="AC75" s="1"/>
      <c r="AD75" s="111" t="str">
        <f t="shared" si="11"/>
        <v/>
      </c>
      <c r="AE75" s="13" t="s">
        <v>251</v>
      </c>
      <c r="AF75" s="110" t="s">
        <v>98</v>
      </c>
      <c r="AG75" s="1"/>
      <c r="AH75" s="111" t="str">
        <f t="shared" si="12"/>
        <v/>
      </c>
      <c r="AI75" s="13" t="s">
        <v>252</v>
      </c>
      <c r="AJ75" s="113">
        <f t="shared" si="13"/>
        <v>0</v>
      </c>
      <c r="AK75" s="192" t="str">
        <f>ご契約内容!$C$2</f>
        <v>エースサイクル</v>
      </c>
    </row>
    <row r="76" spans="1:37" s="114" customFormat="1" ht="13.5" customHeight="1">
      <c r="A76" s="101" t="s">
        <v>645</v>
      </c>
      <c r="B76" s="102" t="s">
        <v>580</v>
      </c>
      <c r="C76" s="103" t="s">
        <v>2222</v>
      </c>
      <c r="D76" s="106"/>
      <c r="E76" s="134"/>
      <c r="F76" s="105" t="s">
        <v>599</v>
      </c>
      <c r="G76" s="127"/>
      <c r="H76" s="128"/>
      <c r="I76" s="107" t="s">
        <v>626</v>
      </c>
      <c r="J76" s="108">
        <v>7500</v>
      </c>
      <c r="K76" s="109" t="s">
        <v>583</v>
      </c>
      <c r="L76" s="110" t="s">
        <v>148</v>
      </c>
      <c r="M76" s="115"/>
      <c r="N76" s="116" t="str">
        <f t="shared" si="14"/>
        <v/>
      </c>
      <c r="O76" s="117" t="s">
        <v>247</v>
      </c>
      <c r="P76" s="110" t="s">
        <v>148</v>
      </c>
      <c r="Q76" s="115"/>
      <c r="R76" s="116" t="str">
        <f t="shared" si="15"/>
        <v/>
      </c>
      <c r="S76" s="117" t="s">
        <v>248</v>
      </c>
      <c r="T76" s="110" t="s">
        <v>98</v>
      </c>
      <c r="U76" s="1"/>
      <c r="V76" s="111" t="str">
        <f t="shared" si="16"/>
        <v/>
      </c>
      <c r="W76" s="13" t="s">
        <v>249</v>
      </c>
      <c r="X76" s="110" t="s">
        <v>98</v>
      </c>
      <c r="Y76" s="1"/>
      <c r="Z76" s="111" t="str">
        <f t="shared" si="10"/>
        <v/>
      </c>
      <c r="AA76" s="13" t="s">
        <v>250</v>
      </c>
      <c r="AB76" s="110" t="s">
        <v>98</v>
      </c>
      <c r="AC76" s="1"/>
      <c r="AD76" s="111" t="str">
        <f t="shared" si="11"/>
        <v/>
      </c>
      <c r="AE76" s="13" t="s">
        <v>251</v>
      </c>
      <c r="AF76" s="110" t="s">
        <v>98</v>
      </c>
      <c r="AG76" s="1"/>
      <c r="AH76" s="111" t="str">
        <f t="shared" si="12"/>
        <v/>
      </c>
      <c r="AI76" s="13" t="s">
        <v>252</v>
      </c>
      <c r="AJ76" s="113">
        <f t="shared" si="13"/>
        <v>0</v>
      </c>
      <c r="AK76" s="192" t="str">
        <f>ご契約内容!$C$2</f>
        <v>エースサイクル</v>
      </c>
    </row>
    <row r="77" spans="1:37" s="114" customFormat="1" ht="13.5" customHeight="1">
      <c r="A77" s="101" t="s">
        <v>646</v>
      </c>
      <c r="B77" s="102" t="s">
        <v>580</v>
      </c>
      <c r="C77" s="103" t="s">
        <v>2222</v>
      </c>
      <c r="D77" s="106"/>
      <c r="E77" s="134"/>
      <c r="F77" s="105" t="s">
        <v>599</v>
      </c>
      <c r="G77" s="127"/>
      <c r="H77" s="128"/>
      <c r="I77" s="107" t="s">
        <v>628</v>
      </c>
      <c r="J77" s="108">
        <v>7500</v>
      </c>
      <c r="K77" s="109" t="s">
        <v>583</v>
      </c>
      <c r="L77" s="110" t="s">
        <v>148</v>
      </c>
      <c r="M77" s="115"/>
      <c r="N77" s="116" t="str">
        <f t="shared" si="14"/>
        <v/>
      </c>
      <c r="O77" s="117" t="s">
        <v>247</v>
      </c>
      <c r="P77" s="110" t="s">
        <v>148</v>
      </c>
      <c r="Q77" s="115"/>
      <c r="R77" s="116" t="str">
        <f t="shared" si="15"/>
        <v/>
      </c>
      <c r="S77" s="117" t="s">
        <v>248</v>
      </c>
      <c r="T77" s="110" t="s">
        <v>98</v>
      </c>
      <c r="U77" s="1"/>
      <c r="V77" s="111" t="str">
        <f t="shared" si="16"/>
        <v/>
      </c>
      <c r="W77" s="13" t="s">
        <v>249</v>
      </c>
      <c r="X77" s="110" t="s">
        <v>98</v>
      </c>
      <c r="Y77" s="1"/>
      <c r="Z77" s="111" t="str">
        <f t="shared" si="10"/>
        <v/>
      </c>
      <c r="AA77" s="13" t="s">
        <v>250</v>
      </c>
      <c r="AB77" s="110" t="s">
        <v>98</v>
      </c>
      <c r="AC77" s="1"/>
      <c r="AD77" s="111" t="str">
        <f t="shared" si="11"/>
        <v/>
      </c>
      <c r="AE77" s="13" t="s">
        <v>251</v>
      </c>
      <c r="AF77" s="110" t="s">
        <v>98</v>
      </c>
      <c r="AG77" s="1"/>
      <c r="AH77" s="111" t="str">
        <f t="shared" si="12"/>
        <v/>
      </c>
      <c r="AI77" s="13" t="s">
        <v>252</v>
      </c>
      <c r="AJ77" s="113">
        <f t="shared" si="13"/>
        <v>0</v>
      </c>
      <c r="AK77" s="192" t="str">
        <f>ご契約内容!$C$2</f>
        <v>エースサイクル</v>
      </c>
    </row>
    <row r="78" spans="1:37" s="114" customFormat="1" ht="13.5" customHeight="1">
      <c r="A78" s="101" t="s">
        <v>647</v>
      </c>
      <c r="B78" s="102" t="s">
        <v>580</v>
      </c>
      <c r="C78" s="103" t="s">
        <v>2222</v>
      </c>
      <c r="D78" s="106"/>
      <c r="E78" s="134"/>
      <c r="F78" s="105" t="s">
        <v>648</v>
      </c>
      <c r="G78" s="127"/>
      <c r="H78" s="128"/>
      <c r="I78" s="107" t="s">
        <v>626</v>
      </c>
      <c r="J78" s="108">
        <v>7500</v>
      </c>
      <c r="K78" s="109" t="s">
        <v>590</v>
      </c>
      <c r="L78" s="110" t="s">
        <v>148</v>
      </c>
      <c r="M78" s="115"/>
      <c r="N78" s="116" t="str">
        <f t="shared" si="14"/>
        <v/>
      </c>
      <c r="O78" s="117" t="s">
        <v>247</v>
      </c>
      <c r="P78" s="110" t="s">
        <v>148</v>
      </c>
      <c r="Q78" s="115"/>
      <c r="R78" s="116" t="str">
        <f t="shared" si="15"/>
        <v/>
      </c>
      <c r="S78" s="117" t="s">
        <v>248</v>
      </c>
      <c r="T78" s="110" t="s">
        <v>148</v>
      </c>
      <c r="U78" s="115"/>
      <c r="V78" s="116" t="str">
        <f t="shared" si="16"/>
        <v/>
      </c>
      <c r="W78" s="117" t="s">
        <v>249</v>
      </c>
      <c r="X78" s="110" t="s">
        <v>148</v>
      </c>
      <c r="Y78" s="115"/>
      <c r="Z78" s="116" t="str">
        <f t="shared" si="10"/>
        <v/>
      </c>
      <c r="AA78" s="117" t="s">
        <v>250</v>
      </c>
      <c r="AB78" s="110" t="s">
        <v>98</v>
      </c>
      <c r="AC78" s="1"/>
      <c r="AD78" s="111" t="str">
        <f t="shared" si="11"/>
        <v/>
      </c>
      <c r="AE78" s="13" t="s">
        <v>251</v>
      </c>
      <c r="AF78" s="110" t="s">
        <v>98</v>
      </c>
      <c r="AG78" s="1"/>
      <c r="AH78" s="111" t="str">
        <f t="shared" si="12"/>
        <v/>
      </c>
      <c r="AI78" s="13" t="s">
        <v>252</v>
      </c>
      <c r="AJ78" s="113">
        <f t="shared" si="13"/>
        <v>0</v>
      </c>
      <c r="AK78" s="192" t="str">
        <f>ご契約内容!$C$2</f>
        <v>エースサイクル</v>
      </c>
    </row>
    <row r="79" spans="1:37" ht="13.5" customHeight="1">
      <c r="A79" s="101" t="s">
        <v>649</v>
      </c>
      <c r="B79" s="102" t="s">
        <v>580</v>
      </c>
      <c r="C79" s="103" t="s">
        <v>2222</v>
      </c>
      <c r="D79" s="106"/>
      <c r="E79" s="134"/>
      <c r="F79" s="105" t="s">
        <v>648</v>
      </c>
      <c r="G79" s="127"/>
      <c r="H79" s="128"/>
      <c r="I79" s="107" t="s">
        <v>628</v>
      </c>
      <c r="J79" s="108">
        <v>7500</v>
      </c>
      <c r="K79" s="109" t="s">
        <v>590</v>
      </c>
      <c r="L79" s="110" t="s">
        <v>148</v>
      </c>
      <c r="M79" s="115"/>
      <c r="N79" s="116" t="str">
        <f t="shared" si="14"/>
        <v/>
      </c>
      <c r="O79" s="117" t="s">
        <v>247</v>
      </c>
      <c r="P79" s="110" t="s">
        <v>148</v>
      </c>
      <c r="Q79" s="115"/>
      <c r="R79" s="116" t="str">
        <f t="shared" si="15"/>
        <v/>
      </c>
      <c r="S79" s="117" t="s">
        <v>248</v>
      </c>
      <c r="T79" s="110" t="s">
        <v>148</v>
      </c>
      <c r="U79" s="115"/>
      <c r="V79" s="116" t="str">
        <f t="shared" si="16"/>
        <v/>
      </c>
      <c r="W79" s="117" t="s">
        <v>249</v>
      </c>
      <c r="X79" s="110" t="s">
        <v>148</v>
      </c>
      <c r="Y79" s="115"/>
      <c r="Z79" s="116" t="str">
        <f t="shared" si="10"/>
        <v/>
      </c>
      <c r="AA79" s="117" t="s">
        <v>250</v>
      </c>
      <c r="AB79" s="110" t="s">
        <v>98</v>
      </c>
      <c r="AC79" s="1"/>
      <c r="AD79" s="111" t="str">
        <f t="shared" si="11"/>
        <v/>
      </c>
      <c r="AE79" s="13" t="s">
        <v>251</v>
      </c>
      <c r="AF79" s="110" t="s">
        <v>98</v>
      </c>
      <c r="AG79" s="1"/>
      <c r="AH79" s="111" t="str">
        <f t="shared" si="12"/>
        <v/>
      </c>
      <c r="AI79" s="13" t="s">
        <v>252</v>
      </c>
      <c r="AJ79" s="113">
        <f t="shared" si="13"/>
        <v>0</v>
      </c>
      <c r="AK79" s="192" t="str">
        <f>ご契約内容!$C$2</f>
        <v>エースサイクル</v>
      </c>
    </row>
    <row r="80" spans="1:37" ht="13.5" customHeight="1">
      <c r="A80" s="101" t="s">
        <v>650</v>
      </c>
      <c r="B80" s="102" t="s">
        <v>580</v>
      </c>
      <c r="C80" s="103" t="s">
        <v>651</v>
      </c>
      <c r="D80" s="106"/>
      <c r="E80" s="134"/>
      <c r="F80" s="105" t="s">
        <v>652</v>
      </c>
      <c r="G80" s="127"/>
      <c r="H80" s="128"/>
      <c r="I80" s="107" t="s">
        <v>653</v>
      </c>
      <c r="J80" s="108">
        <v>5000</v>
      </c>
      <c r="K80" s="109" t="s">
        <v>583</v>
      </c>
      <c r="L80" s="110" t="s">
        <v>148</v>
      </c>
      <c r="M80" s="115"/>
      <c r="N80" s="116" t="str">
        <f t="shared" si="14"/>
        <v/>
      </c>
      <c r="O80" s="117" t="s">
        <v>247</v>
      </c>
      <c r="P80" s="110" t="s">
        <v>148</v>
      </c>
      <c r="Q80" s="115"/>
      <c r="R80" s="116" t="str">
        <f t="shared" si="15"/>
        <v/>
      </c>
      <c r="S80" s="117" t="s">
        <v>248</v>
      </c>
      <c r="T80" s="110" t="s">
        <v>77</v>
      </c>
      <c r="U80" s="1"/>
      <c r="V80" s="111" t="str">
        <f t="shared" si="16"/>
        <v/>
      </c>
      <c r="W80" s="13" t="s">
        <v>249</v>
      </c>
      <c r="X80" s="110" t="s">
        <v>77</v>
      </c>
      <c r="Y80" s="1"/>
      <c r="Z80" s="111" t="str">
        <f t="shared" si="10"/>
        <v/>
      </c>
      <c r="AA80" s="13" t="s">
        <v>250</v>
      </c>
      <c r="AB80" s="110" t="s">
        <v>77</v>
      </c>
      <c r="AC80" s="1"/>
      <c r="AD80" s="111" t="str">
        <f t="shared" si="11"/>
        <v/>
      </c>
      <c r="AE80" s="13" t="s">
        <v>251</v>
      </c>
      <c r="AF80" s="110" t="s">
        <v>77</v>
      </c>
      <c r="AG80" s="1"/>
      <c r="AH80" s="111" t="str">
        <f t="shared" si="12"/>
        <v/>
      </c>
      <c r="AI80" s="13" t="s">
        <v>252</v>
      </c>
      <c r="AJ80" s="113">
        <f t="shared" si="13"/>
        <v>0</v>
      </c>
      <c r="AK80" s="192" t="str">
        <f>ご契約内容!$C$2</f>
        <v>エースサイクル</v>
      </c>
    </row>
    <row r="81" spans="1:37" ht="13.5" customHeight="1">
      <c r="A81" s="101" t="s">
        <v>654</v>
      </c>
      <c r="B81" s="102" t="s">
        <v>580</v>
      </c>
      <c r="C81" s="103" t="s">
        <v>651</v>
      </c>
      <c r="D81" s="106"/>
      <c r="E81" s="134"/>
      <c r="F81" s="105" t="s">
        <v>655</v>
      </c>
      <c r="G81" s="127"/>
      <c r="H81" s="128"/>
      <c r="I81" s="107" t="s">
        <v>653</v>
      </c>
      <c r="J81" s="108">
        <v>5000</v>
      </c>
      <c r="K81" s="109" t="s">
        <v>583</v>
      </c>
      <c r="L81" s="110" t="s">
        <v>148</v>
      </c>
      <c r="M81" s="115"/>
      <c r="N81" s="116" t="str">
        <f t="shared" si="14"/>
        <v/>
      </c>
      <c r="O81" s="117" t="s">
        <v>247</v>
      </c>
      <c r="P81" s="110" t="s">
        <v>148</v>
      </c>
      <c r="Q81" s="115"/>
      <c r="R81" s="116" t="str">
        <f t="shared" si="15"/>
        <v/>
      </c>
      <c r="S81" s="117" t="s">
        <v>248</v>
      </c>
      <c r="T81" s="110" t="s">
        <v>77</v>
      </c>
      <c r="U81" s="1"/>
      <c r="V81" s="111" t="str">
        <f t="shared" si="16"/>
        <v/>
      </c>
      <c r="W81" s="13" t="s">
        <v>249</v>
      </c>
      <c r="X81" s="110" t="s">
        <v>77</v>
      </c>
      <c r="Y81" s="1"/>
      <c r="Z81" s="111" t="str">
        <f t="shared" si="10"/>
        <v/>
      </c>
      <c r="AA81" s="13" t="s">
        <v>250</v>
      </c>
      <c r="AB81" s="110" t="s">
        <v>77</v>
      </c>
      <c r="AC81" s="1"/>
      <c r="AD81" s="111" t="str">
        <f t="shared" si="11"/>
        <v/>
      </c>
      <c r="AE81" s="13" t="s">
        <v>251</v>
      </c>
      <c r="AF81" s="110" t="s">
        <v>77</v>
      </c>
      <c r="AG81" s="1"/>
      <c r="AH81" s="111" t="str">
        <f t="shared" si="12"/>
        <v/>
      </c>
      <c r="AI81" s="13" t="s">
        <v>252</v>
      </c>
      <c r="AJ81" s="113">
        <f t="shared" si="13"/>
        <v>0</v>
      </c>
      <c r="AK81" s="192" t="str">
        <f>ご契約内容!$C$2</f>
        <v>エースサイクル</v>
      </c>
    </row>
    <row r="82" spans="1:37" ht="13.5" customHeight="1">
      <c r="A82" s="101" t="s">
        <v>656</v>
      </c>
      <c r="B82" s="102" t="s">
        <v>580</v>
      </c>
      <c r="C82" s="103" t="s">
        <v>651</v>
      </c>
      <c r="D82" s="106"/>
      <c r="E82" s="134"/>
      <c r="F82" s="105" t="s">
        <v>657</v>
      </c>
      <c r="G82" s="127"/>
      <c r="H82" s="128"/>
      <c r="I82" s="107" t="s">
        <v>653</v>
      </c>
      <c r="J82" s="108">
        <v>5000</v>
      </c>
      <c r="K82" s="109" t="s">
        <v>590</v>
      </c>
      <c r="L82" s="110" t="s">
        <v>148</v>
      </c>
      <c r="M82" s="115"/>
      <c r="N82" s="116" t="str">
        <f t="shared" si="14"/>
        <v/>
      </c>
      <c r="O82" s="117" t="s">
        <v>247</v>
      </c>
      <c r="P82" s="110" t="s">
        <v>148</v>
      </c>
      <c r="Q82" s="115"/>
      <c r="R82" s="116" t="str">
        <f t="shared" si="15"/>
        <v/>
      </c>
      <c r="S82" s="117" t="s">
        <v>248</v>
      </c>
      <c r="T82" s="110" t="s">
        <v>148</v>
      </c>
      <c r="U82" s="115"/>
      <c r="V82" s="116" t="str">
        <f t="shared" si="16"/>
        <v/>
      </c>
      <c r="W82" s="117" t="s">
        <v>249</v>
      </c>
      <c r="X82" s="110" t="s">
        <v>148</v>
      </c>
      <c r="Y82" s="115"/>
      <c r="Z82" s="116" t="str">
        <f t="shared" si="10"/>
        <v/>
      </c>
      <c r="AA82" s="117" t="s">
        <v>250</v>
      </c>
      <c r="AB82" s="110" t="s">
        <v>77</v>
      </c>
      <c r="AC82" s="1"/>
      <c r="AD82" s="111" t="str">
        <f t="shared" si="11"/>
        <v/>
      </c>
      <c r="AE82" s="13" t="s">
        <v>251</v>
      </c>
      <c r="AF82" s="110" t="s">
        <v>77</v>
      </c>
      <c r="AG82" s="1"/>
      <c r="AH82" s="111" t="str">
        <f t="shared" si="12"/>
        <v/>
      </c>
      <c r="AI82" s="13" t="s">
        <v>252</v>
      </c>
      <c r="AJ82" s="113">
        <f t="shared" si="13"/>
        <v>0</v>
      </c>
      <c r="AK82" s="192" t="str">
        <f>ご契約内容!$C$2</f>
        <v>エースサイクル</v>
      </c>
    </row>
    <row r="83" spans="1:37" ht="13.5" customHeight="1">
      <c r="A83" s="101" t="s">
        <v>658</v>
      </c>
      <c r="B83" s="102" t="s">
        <v>580</v>
      </c>
      <c r="C83" s="103" t="s">
        <v>659</v>
      </c>
      <c r="D83" s="106"/>
      <c r="E83" s="134"/>
      <c r="F83" s="105" t="s">
        <v>547</v>
      </c>
      <c r="G83" s="127"/>
      <c r="H83" s="128"/>
      <c r="I83" s="107" t="s">
        <v>660</v>
      </c>
      <c r="J83" s="108">
        <v>5300</v>
      </c>
      <c r="K83" s="109" t="s">
        <v>583</v>
      </c>
      <c r="L83" s="110" t="s">
        <v>148</v>
      </c>
      <c r="M83" s="115"/>
      <c r="N83" s="116" t="str">
        <f t="shared" si="14"/>
        <v/>
      </c>
      <c r="O83" s="117" t="s">
        <v>247</v>
      </c>
      <c r="P83" s="110" t="s">
        <v>148</v>
      </c>
      <c r="Q83" s="115"/>
      <c r="R83" s="116" t="str">
        <f t="shared" si="15"/>
        <v/>
      </c>
      <c r="S83" s="117" t="s">
        <v>248</v>
      </c>
      <c r="T83" s="110" t="s">
        <v>98</v>
      </c>
      <c r="U83" s="1"/>
      <c r="V83" s="111" t="str">
        <f t="shared" si="16"/>
        <v/>
      </c>
      <c r="W83" s="13" t="s">
        <v>249</v>
      </c>
      <c r="X83" s="110" t="s">
        <v>98</v>
      </c>
      <c r="Y83" s="1"/>
      <c r="Z83" s="111" t="str">
        <f t="shared" si="10"/>
        <v/>
      </c>
      <c r="AA83" s="13" t="s">
        <v>250</v>
      </c>
      <c r="AB83" s="110" t="s">
        <v>77</v>
      </c>
      <c r="AC83" s="1"/>
      <c r="AD83" s="111" t="str">
        <f t="shared" si="11"/>
        <v/>
      </c>
      <c r="AE83" s="13" t="s">
        <v>251</v>
      </c>
      <c r="AF83" s="110" t="s">
        <v>77</v>
      </c>
      <c r="AG83" s="1"/>
      <c r="AH83" s="111" t="str">
        <f t="shared" si="12"/>
        <v/>
      </c>
      <c r="AI83" s="13" t="s">
        <v>252</v>
      </c>
      <c r="AJ83" s="113">
        <f t="shared" si="13"/>
        <v>0</v>
      </c>
      <c r="AK83" s="192" t="str">
        <f>ご契約内容!$C$2</f>
        <v>エースサイクル</v>
      </c>
    </row>
    <row r="84" spans="1:37" ht="13.5" customHeight="1">
      <c r="A84" s="101" t="s">
        <v>661</v>
      </c>
      <c r="B84" s="102" t="s">
        <v>580</v>
      </c>
      <c r="C84" s="103" t="s">
        <v>659</v>
      </c>
      <c r="D84" s="106"/>
      <c r="E84" s="134"/>
      <c r="F84" s="105" t="s">
        <v>662</v>
      </c>
      <c r="G84" s="127"/>
      <c r="H84" s="128"/>
      <c r="I84" s="107" t="s">
        <v>663</v>
      </c>
      <c r="J84" s="108">
        <v>5300</v>
      </c>
      <c r="K84" s="109" t="s">
        <v>590</v>
      </c>
      <c r="L84" s="110" t="s">
        <v>148</v>
      </c>
      <c r="M84" s="115"/>
      <c r="N84" s="116" t="str">
        <f t="shared" si="14"/>
        <v/>
      </c>
      <c r="O84" s="117" t="s">
        <v>247</v>
      </c>
      <c r="P84" s="110" t="s">
        <v>148</v>
      </c>
      <c r="Q84" s="115"/>
      <c r="R84" s="116" t="str">
        <f t="shared" si="15"/>
        <v/>
      </c>
      <c r="S84" s="117" t="s">
        <v>248</v>
      </c>
      <c r="T84" s="110" t="s">
        <v>148</v>
      </c>
      <c r="U84" s="115"/>
      <c r="V84" s="116" t="str">
        <f t="shared" si="16"/>
        <v/>
      </c>
      <c r="W84" s="117" t="s">
        <v>249</v>
      </c>
      <c r="X84" s="110" t="s">
        <v>148</v>
      </c>
      <c r="Y84" s="115"/>
      <c r="Z84" s="116" t="str">
        <f t="shared" si="10"/>
        <v/>
      </c>
      <c r="AA84" s="117" t="s">
        <v>250</v>
      </c>
      <c r="AB84" s="110" t="s">
        <v>77</v>
      </c>
      <c r="AC84" s="1"/>
      <c r="AD84" s="111" t="str">
        <f t="shared" si="11"/>
        <v/>
      </c>
      <c r="AE84" s="13" t="s">
        <v>251</v>
      </c>
      <c r="AF84" s="110" t="s">
        <v>77</v>
      </c>
      <c r="AG84" s="1"/>
      <c r="AH84" s="111" t="str">
        <f t="shared" si="12"/>
        <v/>
      </c>
      <c r="AI84" s="13" t="s">
        <v>252</v>
      </c>
      <c r="AJ84" s="113">
        <f t="shared" si="13"/>
        <v>0</v>
      </c>
      <c r="AK84" s="192" t="str">
        <f>ご契約内容!$C$2</f>
        <v>エースサイクル</v>
      </c>
    </row>
    <row r="85" spans="1:37" ht="13.5" customHeight="1">
      <c r="A85" s="101" t="s">
        <v>664</v>
      </c>
      <c r="B85" s="102" t="s">
        <v>580</v>
      </c>
      <c r="C85" s="103" t="s">
        <v>665</v>
      </c>
      <c r="D85" s="106"/>
      <c r="E85" s="134"/>
      <c r="F85" s="105" t="s">
        <v>666</v>
      </c>
      <c r="G85" s="127"/>
      <c r="H85" s="128"/>
      <c r="I85" s="107" t="s">
        <v>663</v>
      </c>
      <c r="J85" s="108">
        <v>4800</v>
      </c>
      <c r="K85" s="109" t="s">
        <v>583</v>
      </c>
      <c r="L85" s="110" t="s">
        <v>148</v>
      </c>
      <c r="M85" s="115"/>
      <c r="N85" s="116" t="str">
        <f t="shared" si="14"/>
        <v/>
      </c>
      <c r="O85" s="117" t="s">
        <v>247</v>
      </c>
      <c r="P85" s="110" t="s">
        <v>148</v>
      </c>
      <c r="Q85" s="115"/>
      <c r="R85" s="116" t="str">
        <f t="shared" si="15"/>
        <v/>
      </c>
      <c r="S85" s="117" t="s">
        <v>248</v>
      </c>
      <c r="T85" s="110" t="s">
        <v>98</v>
      </c>
      <c r="U85" s="1"/>
      <c r="V85" s="111" t="str">
        <f t="shared" si="16"/>
        <v/>
      </c>
      <c r="W85" s="13" t="s">
        <v>249</v>
      </c>
      <c r="X85" s="110" t="s">
        <v>98</v>
      </c>
      <c r="Y85" s="1"/>
      <c r="Z85" s="111" t="str">
        <f t="shared" si="10"/>
        <v/>
      </c>
      <c r="AA85" s="13" t="s">
        <v>250</v>
      </c>
      <c r="AB85" s="110" t="s">
        <v>98</v>
      </c>
      <c r="AC85" s="1"/>
      <c r="AD85" s="111" t="str">
        <f t="shared" si="11"/>
        <v/>
      </c>
      <c r="AE85" s="13" t="s">
        <v>251</v>
      </c>
      <c r="AF85" s="110" t="s">
        <v>98</v>
      </c>
      <c r="AG85" s="1"/>
      <c r="AH85" s="111" t="str">
        <f t="shared" si="12"/>
        <v/>
      </c>
      <c r="AI85" s="13" t="s">
        <v>252</v>
      </c>
      <c r="AJ85" s="113">
        <f t="shared" si="13"/>
        <v>0</v>
      </c>
      <c r="AK85" s="192" t="str">
        <f>ご契約内容!$C$2</f>
        <v>エースサイクル</v>
      </c>
    </row>
    <row r="86" spans="1:37" ht="13.5" customHeight="1">
      <c r="A86" s="101" t="s">
        <v>667</v>
      </c>
      <c r="B86" s="102" t="s">
        <v>580</v>
      </c>
      <c r="C86" s="103" t="s">
        <v>665</v>
      </c>
      <c r="D86" s="106"/>
      <c r="E86" s="134"/>
      <c r="F86" s="105" t="s">
        <v>668</v>
      </c>
      <c r="G86" s="127"/>
      <c r="H86" s="128"/>
      <c r="I86" s="107" t="s">
        <v>663</v>
      </c>
      <c r="J86" s="108">
        <v>4800</v>
      </c>
      <c r="K86" s="109" t="s">
        <v>583</v>
      </c>
      <c r="L86" s="110" t="s">
        <v>148</v>
      </c>
      <c r="M86" s="115"/>
      <c r="N86" s="116" t="str">
        <f t="shared" si="14"/>
        <v/>
      </c>
      <c r="O86" s="117" t="s">
        <v>247</v>
      </c>
      <c r="P86" s="110" t="s">
        <v>148</v>
      </c>
      <c r="Q86" s="115"/>
      <c r="R86" s="116" t="str">
        <f t="shared" si="15"/>
        <v/>
      </c>
      <c r="S86" s="117" t="s">
        <v>248</v>
      </c>
      <c r="T86" s="110" t="s">
        <v>98</v>
      </c>
      <c r="U86" s="1"/>
      <c r="V86" s="111" t="str">
        <f t="shared" si="16"/>
        <v/>
      </c>
      <c r="W86" s="13" t="s">
        <v>249</v>
      </c>
      <c r="X86" s="110" t="s">
        <v>98</v>
      </c>
      <c r="Y86" s="1"/>
      <c r="Z86" s="111" t="str">
        <f t="shared" si="10"/>
        <v/>
      </c>
      <c r="AA86" s="13" t="s">
        <v>250</v>
      </c>
      <c r="AB86" s="110" t="s">
        <v>98</v>
      </c>
      <c r="AC86" s="1"/>
      <c r="AD86" s="111" t="str">
        <f t="shared" si="11"/>
        <v/>
      </c>
      <c r="AE86" s="13" t="s">
        <v>251</v>
      </c>
      <c r="AF86" s="110" t="s">
        <v>98</v>
      </c>
      <c r="AG86" s="1"/>
      <c r="AH86" s="111" t="str">
        <f t="shared" si="12"/>
        <v/>
      </c>
      <c r="AI86" s="13" t="s">
        <v>252</v>
      </c>
      <c r="AJ86" s="113">
        <f t="shared" si="13"/>
        <v>0</v>
      </c>
      <c r="AK86" s="192" t="str">
        <f>ご契約内容!$C$2</f>
        <v>エースサイクル</v>
      </c>
    </row>
    <row r="87" spans="1:37" ht="13.5" customHeight="1">
      <c r="A87" s="101" t="s">
        <v>669</v>
      </c>
      <c r="B87" s="102" t="s">
        <v>580</v>
      </c>
      <c r="C87" s="103" t="s">
        <v>665</v>
      </c>
      <c r="D87" s="106"/>
      <c r="E87" s="134"/>
      <c r="F87" s="105" t="s">
        <v>670</v>
      </c>
      <c r="G87" s="127"/>
      <c r="H87" s="128"/>
      <c r="I87" s="107" t="s">
        <v>663</v>
      </c>
      <c r="J87" s="108">
        <v>4800</v>
      </c>
      <c r="K87" s="109" t="s">
        <v>590</v>
      </c>
      <c r="L87" s="110" t="s">
        <v>148</v>
      </c>
      <c r="M87" s="115"/>
      <c r="N87" s="116" t="str">
        <f t="shared" si="14"/>
        <v/>
      </c>
      <c r="O87" s="117" t="s">
        <v>247</v>
      </c>
      <c r="P87" s="110" t="s">
        <v>148</v>
      </c>
      <c r="Q87" s="115"/>
      <c r="R87" s="116" t="str">
        <f t="shared" si="15"/>
        <v/>
      </c>
      <c r="S87" s="117" t="s">
        <v>248</v>
      </c>
      <c r="T87" s="110" t="s">
        <v>148</v>
      </c>
      <c r="U87" s="115"/>
      <c r="V87" s="116" t="str">
        <f t="shared" si="16"/>
        <v/>
      </c>
      <c r="W87" s="117" t="s">
        <v>249</v>
      </c>
      <c r="X87" s="110" t="s">
        <v>148</v>
      </c>
      <c r="Y87" s="115"/>
      <c r="Z87" s="116" t="str">
        <f t="shared" si="10"/>
        <v/>
      </c>
      <c r="AA87" s="117" t="s">
        <v>250</v>
      </c>
      <c r="AB87" s="110" t="s">
        <v>98</v>
      </c>
      <c r="AC87" s="1"/>
      <c r="AD87" s="111" t="str">
        <f t="shared" si="11"/>
        <v/>
      </c>
      <c r="AE87" s="13" t="s">
        <v>251</v>
      </c>
      <c r="AF87" s="110" t="s">
        <v>98</v>
      </c>
      <c r="AG87" s="1"/>
      <c r="AH87" s="111" t="str">
        <f t="shared" si="12"/>
        <v/>
      </c>
      <c r="AI87" s="13" t="s">
        <v>252</v>
      </c>
      <c r="AJ87" s="113">
        <f t="shared" si="13"/>
        <v>0</v>
      </c>
      <c r="AK87" s="192" t="str">
        <f>ご契約内容!$C$2</f>
        <v>エースサイクル</v>
      </c>
    </row>
    <row r="88" spans="1:37" ht="13.5" customHeight="1">
      <c r="A88" s="101" t="s">
        <v>671</v>
      </c>
      <c r="B88" s="102" t="s">
        <v>580</v>
      </c>
      <c r="C88" s="103" t="s">
        <v>672</v>
      </c>
      <c r="D88" s="106"/>
      <c r="E88" s="134"/>
      <c r="F88" s="105" t="s">
        <v>673</v>
      </c>
      <c r="G88" s="127"/>
      <c r="H88" s="128"/>
      <c r="I88" s="107" t="s">
        <v>132</v>
      </c>
      <c r="J88" s="108">
        <v>42000</v>
      </c>
      <c r="K88" s="109" t="s">
        <v>583</v>
      </c>
      <c r="L88" s="110" t="s">
        <v>148</v>
      </c>
      <c r="M88" s="115"/>
      <c r="N88" s="116" t="str">
        <f t="shared" si="14"/>
        <v/>
      </c>
      <c r="O88" s="117" t="s">
        <v>247</v>
      </c>
      <c r="P88" s="110" t="s">
        <v>148</v>
      </c>
      <c r="Q88" s="115"/>
      <c r="R88" s="116" t="str">
        <f t="shared" si="15"/>
        <v/>
      </c>
      <c r="S88" s="117" t="s">
        <v>248</v>
      </c>
      <c r="T88" s="110" t="s">
        <v>77</v>
      </c>
      <c r="U88" s="1"/>
      <c r="V88" s="111" t="str">
        <f t="shared" si="16"/>
        <v/>
      </c>
      <c r="W88" s="13" t="s">
        <v>249</v>
      </c>
      <c r="X88" s="110" t="s">
        <v>77</v>
      </c>
      <c r="Y88" s="1"/>
      <c r="Z88" s="111" t="str">
        <f t="shared" si="10"/>
        <v/>
      </c>
      <c r="AA88" s="13" t="s">
        <v>250</v>
      </c>
      <c r="AB88" s="110" t="s">
        <v>77</v>
      </c>
      <c r="AC88" s="1"/>
      <c r="AD88" s="111" t="str">
        <f t="shared" si="11"/>
        <v/>
      </c>
      <c r="AE88" s="13" t="s">
        <v>251</v>
      </c>
      <c r="AF88" s="110" t="s">
        <v>77</v>
      </c>
      <c r="AG88" s="1"/>
      <c r="AH88" s="111" t="str">
        <f t="shared" si="12"/>
        <v/>
      </c>
      <c r="AI88" s="13" t="s">
        <v>252</v>
      </c>
      <c r="AJ88" s="113">
        <f t="shared" si="13"/>
        <v>0</v>
      </c>
      <c r="AK88" s="192" t="str">
        <f>ご契約内容!$C$2</f>
        <v>エースサイクル</v>
      </c>
    </row>
    <row r="89" spans="1:37" ht="13.5" customHeight="1">
      <c r="A89" s="101" t="s">
        <v>674</v>
      </c>
      <c r="B89" s="102" t="s">
        <v>580</v>
      </c>
      <c r="C89" s="103" t="s">
        <v>672</v>
      </c>
      <c r="D89" s="106"/>
      <c r="E89" s="134"/>
      <c r="F89" s="105" t="s">
        <v>673</v>
      </c>
      <c r="G89" s="127"/>
      <c r="H89" s="128"/>
      <c r="I89" s="107" t="s">
        <v>134</v>
      </c>
      <c r="J89" s="108">
        <v>42000</v>
      </c>
      <c r="K89" s="109" t="s">
        <v>583</v>
      </c>
      <c r="L89" s="110" t="s">
        <v>148</v>
      </c>
      <c r="M89" s="115"/>
      <c r="N89" s="116" t="str">
        <f t="shared" si="14"/>
        <v/>
      </c>
      <c r="O89" s="117" t="s">
        <v>247</v>
      </c>
      <c r="P89" s="110" t="s">
        <v>148</v>
      </c>
      <c r="Q89" s="115"/>
      <c r="R89" s="116" t="str">
        <f t="shared" si="15"/>
        <v/>
      </c>
      <c r="S89" s="117" t="s">
        <v>248</v>
      </c>
      <c r="T89" s="110" t="s">
        <v>77</v>
      </c>
      <c r="U89" s="1"/>
      <c r="V89" s="111" t="str">
        <f t="shared" si="16"/>
        <v/>
      </c>
      <c r="W89" s="13" t="s">
        <v>249</v>
      </c>
      <c r="X89" s="110" t="s">
        <v>77</v>
      </c>
      <c r="Y89" s="1"/>
      <c r="Z89" s="111" t="str">
        <f t="shared" si="10"/>
        <v/>
      </c>
      <c r="AA89" s="13" t="s">
        <v>250</v>
      </c>
      <c r="AB89" s="110" t="s">
        <v>77</v>
      </c>
      <c r="AC89" s="1"/>
      <c r="AD89" s="111" t="str">
        <f t="shared" si="11"/>
        <v/>
      </c>
      <c r="AE89" s="13" t="s">
        <v>251</v>
      </c>
      <c r="AF89" s="110" t="s">
        <v>77</v>
      </c>
      <c r="AG89" s="1"/>
      <c r="AH89" s="111" t="str">
        <f t="shared" si="12"/>
        <v/>
      </c>
      <c r="AI89" s="13" t="s">
        <v>252</v>
      </c>
      <c r="AJ89" s="113">
        <f t="shared" si="13"/>
        <v>0</v>
      </c>
      <c r="AK89" s="192" t="str">
        <f>ご契約内容!$C$2</f>
        <v>エースサイクル</v>
      </c>
    </row>
    <row r="90" spans="1:37" ht="13.5" customHeight="1">
      <c r="A90" s="101" t="s">
        <v>675</v>
      </c>
      <c r="B90" s="102" t="s">
        <v>580</v>
      </c>
      <c r="C90" s="103" t="s">
        <v>672</v>
      </c>
      <c r="D90" s="106"/>
      <c r="E90" s="134"/>
      <c r="F90" s="105" t="s">
        <v>673</v>
      </c>
      <c r="G90" s="127"/>
      <c r="H90" s="128"/>
      <c r="I90" s="107" t="s">
        <v>552</v>
      </c>
      <c r="J90" s="108">
        <v>42000</v>
      </c>
      <c r="K90" s="109" t="s">
        <v>583</v>
      </c>
      <c r="L90" s="110" t="s">
        <v>148</v>
      </c>
      <c r="M90" s="115"/>
      <c r="N90" s="116" t="str">
        <f t="shared" si="14"/>
        <v/>
      </c>
      <c r="O90" s="117" t="s">
        <v>247</v>
      </c>
      <c r="P90" s="110" t="s">
        <v>148</v>
      </c>
      <c r="Q90" s="115"/>
      <c r="R90" s="116" t="str">
        <f t="shared" si="15"/>
        <v/>
      </c>
      <c r="S90" s="117" t="s">
        <v>248</v>
      </c>
      <c r="T90" s="110" t="s">
        <v>77</v>
      </c>
      <c r="U90" s="1"/>
      <c r="V90" s="111" t="str">
        <f t="shared" si="16"/>
        <v/>
      </c>
      <c r="W90" s="13" t="s">
        <v>249</v>
      </c>
      <c r="X90" s="110" t="s">
        <v>77</v>
      </c>
      <c r="Y90" s="1"/>
      <c r="Z90" s="111" t="str">
        <f t="shared" si="10"/>
        <v/>
      </c>
      <c r="AA90" s="13" t="s">
        <v>250</v>
      </c>
      <c r="AB90" s="110" t="s">
        <v>77</v>
      </c>
      <c r="AC90" s="1"/>
      <c r="AD90" s="111" t="str">
        <f t="shared" si="11"/>
        <v/>
      </c>
      <c r="AE90" s="13" t="s">
        <v>251</v>
      </c>
      <c r="AF90" s="110" t="s">
        <v>77</v>
      </c>
      <c r="AG90" s="1"/>
      <c r="AH90" s="111" t="str">
        <f t="shared" si="12"/>
        <v/>
      </c>
      <c r="AI90" s="13" t="s">
        <v>252</v>
      </c>
      <c r="AJ90" s="113">
        <f t="shared" si="13"/>
        <v>0</v>
      </c>
      <c r="AK90" s="192" t="str">
        <f>ご契約内容!$C$2</f>
        <v>エースサイクル</v>
      </c>
    </row>
    <row r="91" spans="1:37" ht="13.5" customHeight="1">
      <c r="A91" s="101" t="s">
        <v>676</v>
      </c>
      <c r="B91" s="102" t="s">
        <v>677</v>
      </c>
      <c r="C91" s="103" t="s">
        <v>678</v>
      </c>
      <c r="D91" s="106"/>
      <c r="E91" s="134"/>
      <c r="F91" s="105" t="s">
        <v>547</v>
      </c>
      <c r="G91" s="127"/>
      <c r="H91" s="128"/>
      <c r="I91" s="107" t="s">
        <v>679</v>
      </c>
      <c r="J91" s="108">
        <v>37000</v>
      </c>
      <c r="K91" s="109"/>
      <c r="L91" s="110" t="s">
        <v>77</v>
      </c>
      <c r="M91" s="1"/>
      <c r="N91" s="111" t="str">
        <f t="shared" si="14"/>
        <v/>
      </c>
      <c r="O91" s="13" t="s">
        <v>247</v>
      </c>
      <c r="P91" s="110" t="s">
        <v>77</v>
      </c>
      <c r="Q91" s="1"/>
      <c r="R91" s="111" t="str">
        <f t="shared" si="15"/>
        <v/>
      </c>
      <c r="S91" s="13" t="s">
        <v>248</v>
      </c>
      <c r="T91" s="110" t="s">
        <v>77</v>
      </c>
      <c r="U91" s="1"/>
      <c r="V91" s="111" t="str">
        <f t="shared" si="16"/>
        <v/>
      </c>
      <c r="W91" s="13" t="s">
        <v>249</v>
      </c>
      <c r="X91" s="110" t="s">
        <v>77</v>
      </c>
      <c r="Y91" s="1"/>
      <c r="Z91" s="111" t="str">
        <f t="shared" si="10"/>
        <v/>
      </c>
      <c r="AA91" s="13" t="s">
        <v>250</v>
      </c>
      <c r="AB91" s="110" t="s">
        <v>77</v>
      </c>
      <c r="AC91" s="1"/>
      <c r="AD91" s="111" t="str">
        <f t="shared" si="11"/>
        <v/>
      </c>
      <c r="AE91" s="13" t="s">
        <v>251</v>
      </c>
      <c r="AF91" s="110" t="s">
        <v>77</v>
      </c>
      <c r="AG91" s="1"/>
      <c r="AH91" s="111" t="str">
        <f t="shared" si="12"/>
        <v/>
      </c>
      <c r="AI91" s="13" t="s">
        <v>252</v>
      </c>
      <c r="AJ91" s="113">
        <f t="shared" si="13"/>
        <v>0</v>
      </c>
      <c r="AK91" s="192" t="str">
        <f>ご契約内容!$C$2</f>
        <v>エースサイクル</v>
      </c>
    </row>
    <row r="92" spans="1:37" ht="13.5" customHeight="1">
      <c r="A92" s="101" t="s">
        <v>680</v>
      </c>
      <c r="B92" s="102" t="s">
        <v>677</v>
      </c>
      <c r="C92" s="103" t="s">
        <v>678</v>
      </c>
      <c r="D92" s="106"/>
      <c r="E92" s="134"/>
      <c r="F92" s="105" t="s">
        <v>547</v>
      </c>
      <c r="G92" s="127"/>
      <c r="H92" s="128"/>
      <c r="I92" s="107" t="s">
        <v>681</v>
      </c>
      <c r="J92" s="108">
        <v>37000</v>
      </c>
      <c r="K92" s="109"/>
      <c r="L92" s="110" t="s">
        <v>77</v>
      </c>
      <c r="M92" s="1"/>
      <c r="N92" s="111" t="str">
        <f t="shared" si="14"/>
        <v/>
      </c>
      <c r="O92" s="13" t="s">
        <v>247</v>
      </c>
      <c r="P92" s="110" t="s">
        <v>77</v>
      </c>
      <c r="Q92" s="1"/>
      <c r="R92" s="111" t="str">
        <f t="shared" si="15"/>
        <v/>
      </c>
      <c r="S92" s="13" t="s">
        <v>248</v>
      </c>
      <c r="T92" s="110" t="s">
        <v>77</v>
      </c>
      <c r="U92" s="1"/>
      <c r="V92" s="111" t="str">
        <f t="shared" si="16"/>
        <v/>
      </c>
      <c r="W92" s="13" t="s">
        <v>249</v>
      </c>
      <c r="X92" s="110" t="s">
        <v>77</v>
      </c>
      <c r="Y92" s="1"/>
      <c r="Z92" s="111" t="str">
        <f t="shared" si="10"/>
        <v/>
      </c>
      <c r="AA92" s="13" t="s">
        <v>250</v>
      </c>
      <c r="AB92" s="110" t="s">
        <v>77</v>
      </c>
      <c r="AC92" s="1"/>
      <c r="AD92" s="111" t="str">
        <f t="shared" si="11"/>
        <v/>
      </c>
      <c r="AE92" s="13" t="s">
        <v>251</v>
      </c>
      <c r="AF92" s="110" t="s">
        <v>77</v>
      </c>
      <c r="AG92" s="1"/>
      <c r="AH92" s="111" t="str">
        <f t="shared" si="12"/>
        <v/>
      </c>
      <c r="AI92" s="13" t="s">
        <v>252</v>
      </c>
      <c r="AJ92" s="113">
        <f t="shared" si="13"/>
        <v>0</v>
      </c>
      <c r="AK92" s="192" t="str">
        <f>ご契約内容!$C$2</f>
        <v>エースサイクル</v>
      </c>
    </row>
    <row r="93" spans="1:37" ht="13.5" customHeight="1">
      <c r="A93" s="101" t="s">
        <v>682</v>
      </c>
      <c r="B93" s="102" t="s">
        <v>677</v>
      </c>
      <c r="C93" s="103" t="s">
        <v>678</v>
      </c>
      <c r="D93" s="106"/>
      <c r="E93" s="134"/>
      <c r="F93" s="105" t="s">
        <v>547</v>
      </c>
      <c r="G93" s="127"/>
      <c r="H93" s="128"/>
      <c r="I93" s="107" t="s">
        <v>683</v>
      </c>
      <c r="J93" s="108">
        <v>37000</v>
      </c>
      <c r="K93" s="109"/>
      <c r="L93" s="110" t="s">
        <v>77</v>
      </c>
      <c r="M93" s="1"/>
      <c r="N93" s="111" t="str">
        <f t="shared" si="14"/>
        <v/>
      </c>
      <c r="O93" s="13" t="s">
        <v>247</v>
      </c>
      <c r="P93" s="110" t="s">
        <v>77</v>
      </c>
      <c r="Q93" s="1"/>
      <c r="R93" s="111" t="str">
        <f t="shared" si="15"/>
        <v/>
      </c>
      <c r="S93" s="13" t="s">
        <v>248</v>
      </c>
      <c r="T93" s="110" t="s">
        <v>77</v>
      </c>
      <c r="U93" s="1"/>
      <c r="V93" s="111" t="str">
        <f t="shared" si="16"/>
        <v/>
      </c>
      <c r="W93" s="13" t="s">
        <v>249</v>
      </c>
      <c r="X93" s="110" t="s">
        <v>77</v>
      </c>
      <c r="Y93" s="1"/>
      <c r="Z93" s="111" t="str">
        <f t="shared" si="10"/>
        <v/>
      </c>
      <c r="AA93" s="13" t="s">
        <v>250</v>
      </c>
      <c r="AB93" s="110" t="s">
        <v>77</v>
      </c>
      <c r="AC93" s="1"/>
      <c r="AD93" s="111" t="str">
        <f t="shared" si="11"/>
        <v/>
      </c>
      <c r="AE93" s="13" t="s">
        <v>251</v>
      </c>
      <c r="AF93" s="110" t="s">
        <v>77</v>
      </c>
      <c r="AG93" s="1"/>
      <c r="AH93" s="111" t="str">
        <f t="shared" si="12"/>
        <v/>
      </c>
      <c r="AI93" s="13" t="s">
        <v>252</v>
      </c>
      <c r="AJ93" s="113">
        <f t="shared" si="13"/>
        <v>0</v>
      </c>
      <c r="AK93" s="192" t="str">
        <f>ご契約内容!$C$2</f>
        <v>エースサイクル</v>
      </c>
    </row>
    <row r="94" spans="1:37" ht="13.5" customHeight="1">
      <c r="A94" s="101" t="s">
        <v>684</v>
      </c>
      <c r="B94" s="102" t="s">
        <v>677</v>
      </c>
      <c r="C94" s="103" t="s">
        <v>678</v>
      </c>
      <c r="D94" s="106"/>
      <c r="E94" s="134"/>
      <c r="F94" s="105" t="s">
        <v>547</v>
      </c>
      <c r="G94" s="127"/>
      <c r="H94" s="128"/>
      <c r="I94" s="107" t="s">
        <v>685</v>
      </c>
      <c r="J94" s="108">
        <v>37000</v>
      </c>
      <c r="K94" s="109"/>
      <c r="L94" s="110" t="s">
        <v>77</v>
      </c>
      <c r="M94" s="1"/>
      <c r="N94" s="111" t="str">
        <f t="shared" si="14"/>
        <v/>
      </c>
      <c r="O94" s="13" t="s">
        <v>247</v>
      </c>
      <c r="P94" s="110" t="s">
        <v>77</v>
      </c>
      <c r="Q94" s="1"/>
      <c r="R94" s="111" t="str">
        <f t="shared" si="15"/>
        <v/>
      </c>
      <c r="S94" s="13" t="s">
        <v>248</v>
      </c>
      <c r="T94" s="110" t="s">
        <v>77</v>
      </c>
      <c r="U94" s="1"/>
      <c r="V94" s="111" t="str">
        <f t="shared" si="16"/>
        <v/>
      </c>
      <c r="W94" s="13" t="s">
        <v>249</v>
      </c>
      <c r="X94" s="110" t="s">
        <v>77</v>
      </c>
      <c r="Y94" s="1"/>
      <c r="Z94" s="111" t="str">
        <f t="shared" si="10"/>
        <v/>
      </c>
      <c r="AA94" s="13" t="s">
        <v>250</v>
      </c>
      <c r="AB94" s="110" t="s">
        <v>77</v>
      </c>
      <c r="AC94" s="1"/>
      <c r="AD94" s="111" t="str">
        <f t="shared" si="11"/>
        <v/>
      </c>
      <c r="AE94" s="13" t="s">
        <v>251</v>
      </c>
      <c r="AF94" s="110" t="s">
        <v>77</v>
      </c>
      <c r="AG94" s="1"/>
      <c r="AH94" s="111" t="str">
        <f t="shared" si="12"/>
        <v/>
      </c>
      <c r="AI94" s="13" t="s">
        <v>252</v>
      </c>
      <c r="AJ94" s="113">
        <f t="shared" si="13"/>
        <v>0</v>
      </c>
      <c r="AK94" s="192" t="str">
        <f>ご契約内容!$C$2</f>
        <v>エースサイクル</v>
      </c>
    </row>
    <row r="95" spans="1:37" ht="13.5" customHeight="1">
      <c r="A95" s="101" t="s">
        <v>686</v>
      </c>
      <c r="B95" s="102" t="s">
        <v>677</v>
      </c>
      <c r="C95" s="103" t="s">
        <v>678</v>
      </c>
      <c r="D95" s="106"/>
      <c r="E95" s="134"/>
      <c r="F95" s="105" t="s">
        <v>547</v>
      </c>
      <c r="G95" s="127"/>
      <c r="H95" s="128"/>
      <c r="I95" s="107" t="s">
        <v>687</v>
      </c>
      <c r="J95" s="108">
        <v>37000</v>
      </c>
      <c r="K95" s="109"/>
      <c r="L95" s="110" t="s">
        <v>98</v>
      </c>
      <c r="M95" s="1"/>
      <c r="N95" s="111" t="str">
        <f t="shared" si="14"/>
        <v/>
      </c>
      <c r="O95" s="13" t="s">
        <v>247</v>
      </c>
      <c r="P95" s="110" t="s">
        <v>77</v>
      </c>
      <c r="Q95" s="1"/>
      <c r="R95" s="111" t="str">
        <f t="shared" si="15"/>
        <v/>
      </c>
      <c r="S95" s="13" t="s">
        <v>248</v>
      </c>
      <c r="T95" s="110" t="s">
        <v>77</v>
      </c>
      <c r="U95" s="1"/>
      <c r="V95" s="111" t="str">
        <f t="shared" si="16"/>
        <v/>
      </c>
      <c r="W95" s="13" t="s">
        <v>249</v>
      </c>
      <c r="X95" s="110" t="s">
        <v>77</v>
      </c>
      <c r="Y95" s="1"/>
      <c r="Z95" s="111" t="str">
        <f t="shared" si="10"/>
        <v/>
      </c>
      <c r="AA95" s="13" t="s">
        <v>250</v>
      </c>
      <c r="AB95" s="110" t="s">
        <v>77</v>
      </c>
      <c r="AC95" s="1"/>
      <c r="AD95" s="111" t="str">
        <f t="shared" si="11"/>
        <v/>
      </c>
      <c r="AE95" s="13" t="s">
        <v>251</v>
      </c>
      <c r="AF95" s="110" t="s">
        <v>77</v>
      </c>
      <c r="AG95" s="1"/>
      <c r="AH95" s="111" t="str">
        <f t="shared" si="12"/>
        <v/>
      </c>
      <c r="AI95" s="13" t="s">
        <v>252</v>
      </c>
      <c r="AJ95" s="113">
        <f t="shared" si="13"/>
        <v>0</v>
      </c>
      <c r="AK95" s="192" t="str">
        <f>ご契約内容!$C$2</f>
        <v>エースサイクル</v>
      </c>
    </row>
    <row r="96" spans="1:37" ht="13.5" customHeight="1">
      <c r="A96" s="101" t="s">
        <v>688</v>
      </c>
      <c r="B96" s="102" t="s">
        <v>677</v>
      </c>
      <c r="C96" s="103" t="s">
        <v>678</v>
      </c>
      <c r="D96" s="106"/>
      <c r="E96" s="134"/>
      <c r="F96" s="105" t="s">
        <v>547</v>
      </c>
      <c r="G96" s="127"/>
      <c r="H96" s="128"/>
      <c r="I96" s="107" t="s">
        <v>689</v>
      </c>
      <c r="J96" s="108">
        <v>37000</v>
      </c>
      <c r="K96" s="109"/>
      <c r="L96" s="110" t="s">
        <v>98</v>
      </c>
      <c r="M96" s="1"/>
      <c r="N96" s="111" t="str">
        <f t="shared" si="14"/>
        <v/>
      </c>
      <c r="O96" s="13" t="s">
        <v>247</v>
      </c>
      <c r="P96" s="110" t="s">
        <v>77</v>
      </c>
      <c r="Q96" s="1"/>
      <c r="R96" s="111" t="str">
        <f t="shared" si="15"/>
        <v/>
      </c>
      <c r="S96" s="13" t="s">
        <v>248</v>
      </c>
      <c r="T96" s="110" t="s">
        <v>77</v>
      </c>
      <c r="U96" s="1"/>
      <c r="V96" s="111" t="str">
        <f t="shared" si="16"/>
        <v/>
      </c>
      <c r="W96" s="13" t="s">
        <v>249</v>
      </c>
      <c r="X96" s="110" t="s">
        <v>77</v>
      </c>
      <c r="Y96" s="1"/>
      <c r="Z96" s="111" t="str">
        <f t="shared" si="10"/>
        <v/>
      </c>
      <c r="AA96" s="13" t="s">
        <v>250</v>
      </c>
      <c r="AB96" s="110" t="s">
        <v>77</v>
      </c>
      <c r="AC96" s="1"/>
      <c r="AD96" s="111" t="str">
        <f t="shared" si="11"/>
        <v/>
      </c>
      <c r="AE96" s="13" t="s">
        <v>251</v>
      </c>
      <c r="AF96" s="110" t="s">
        <v>77</v>
      </c>
      <c r="AG96" s="1"/>
      <c r="AH96" s="111" t="str">
        <f t="shared" si="12"/>
        <v/>
      </c>
      <c r="AI96" s="13" t="s">
        <v>252</v>
      </c>
      <c r="AJ96" s="113">
        <f t="shared" si="13"/>
        <v>0</v>
      </c>
      <c r="AK96" s="192" t="str">
        <f>ご契約内容!$C$2</f>
        <v>エースサイクル</v>
      </c>
    </row>
    <row r="97" spans="1:37" ht="13.5" customHeight="1">
      <c r="A97" s="101" t="s">
        <v>690</v>
      </c>
      <c r="B97" s="102" t="s">
        <v>677</v>
      </c>
      <c r="C97" s="103" t="s">
        <v>678</v>
      </c>
      <c r="D97" s="106"/>
      <c r="E97" s="134"/>
      <c r="F97" s="105" t="s">
        <v>547</v>
      </c>
      <c r="G97" s="127"/>
      <c r="H97" s="128"/>
      <c r="I97" s="107" t="s">
        <v>691</v>
      </c>
      <c r="J97" s="108">
        <v>37000</v>
      </c>
      <c r="K97" s="109"/>
      <c r="L97" s="110" t="s">
        <v>98</v>
      </c>
      <c r="M97" s="1"/>
      <c r="N97" s="111" t="str">
        <f t="shared" si="14"/>
        <v/>
      </c>
      <c r="O97" s="13" t="s">
        <v>247</v>
      </c>
      <c r="P97" s="110" t="s">
        <v>98</v>
      </c>
      <c r="Q97" s="1"/>
      <c r="R97" s="111" t="str">
        <f t="shared" si="15"/>
        <v/>
      </c>
      <c r="S97" s="13" t="s">
        <v>248</v>
      </c>
      <c r="T97" s="110" t="s">
        <v>98</v>
      </c>
      <c r="U97" s="1"/>
      <c r="V97" s="111" t="str">
        <f t="shared" si="16"/>
        <v/>
      </c>
      <c r="W97" s="13" t="s">
        <v>249</v>
      </c>
      <c r="X97" s="110" t="s">
        <v>98</v>
      </c>
      <c r="Y97" s="1"/>
      <c r="Z97" s="111" t="str">
        <f t="shared" si="10"/>
        <v/>
      </c>
      <c r="AA97" s="13" t="s">
        <v>250</v>
      </c>
      <c r="AB97" s="110" t="s">
        <v>98</v>
      </c>
      <c r="AC97" s="1"/>
      <c r="AD97" s="111" t="str">
        <f t="shared" si="11"/>
        <v/>
      </c>
      <c r="AE97" s="13" t="s">
        <v>251</v>
      </c>
      <c r="AF97" s="110" t="s">
        <v>98</v>
      </c>
      <c r="AG97" s="1"/>
      <c r="AH97" s="111" t="str">
        <f t="shared" si="12"/>
        <v/>
      </c>
      <c r="AI97" s="13" t="s">
        <v>252</v>
      </c>
      <c r="AJ97" s="113">
        <f t="shared" si="13"/>
        <v>0</v>
      </c>
      <c r="AK97" s="192" t="str">
        <f>ご契約内容!$C$2</f>
        <v>エースサイクル</v>
      </c>
    </row>
    <row r="98" spans="1:37" ht="13.5" customHeight="1">
      <c r="A98" s="101" t="s">
        <v>692</v>
      </c>
      <c r="B98" s="102" t="s">
        <v>677</v>
      </c>
      <c r="C98" s="103" t="s">
        <v>678</v>
      </c>
      <c r="D98" s="106"/>
      <c r="E98" s="134"/>
      <c r="F98" s="105" t="s">
        <v>547</v>
      </c>
      <c r="G98" s="127"/>
      <c r="H98" s="128"/>
      <c r="I98" s="107" t="s">
        <v>693</v>
      </c>
      <c r="J98" s="108">
        <v>37000</v>
      </c>
      <c r="K98" s="109"/>
      <c r="L98" s="110" t="s">
        <v>98</v>
      </c>
      <c r="M98" s="1"/>
      <c r="N98" s="111" t="str">
        <f t="shared" si="14"/>
        <v/>
      </c>
      <c r="O98" s="13" t="s">
        <v>247</v>
      </c>
      <c r="P98" s="110" t="s">
        <v>98</v>
      </c>
      <c r="Q98" s="1"/>
      <c r="R98" s="111" t="str">
        <f t="shared" si="15"/>
        <v/>
      </c>
      <c r="S98" s="13" t="s">
        <v>248</v>
      </c>
      <c r="T98" s="110" t="s">
        <v>77</v>
      </c>
      <c r="U98" s="1"/>
      <c r="V98" s="111" t="str">
        <f t="shared" si="16"/>
        <v/>
      </c>
      <c r="W98" s="13" t="s">
        <v>249</v>
      </c>
      <c r="X98" s="110" t="s">
        <v>77</v>
      </c>
      <c r="Y98" s="1"/>
      <c r="Z98" s="111" t="str">
        <f t="shared" si="10"/>
        <v/>
      </c>
      <c r="AA98" s="13" t="s">
        <v>250</v>
      </c>
      <c r="AB98" s="110" t="s">
        <v>77</v>
      </c>
      <c r="AC98" s="1"/>
      <c r="AD98" s="111" t="str">
        <f t="shared" si="11"/>
        <v/>
      </c>
      <c r="AE98" s="13" t="s">
        <v>251</v>
      </c>
      <c r="AF98" s="110" t="s">
        <v>77</v>
      </c>
      <c r="AG98" s="1"/>
      <c r="AH98" s="111" t="str">
        <f t="shared" si="12"/>
        <v/>
      </c>
      <c r="AI98" s="13" t="s">
        <v>252</v>
      </c>
      <c r="AJ98" s="113">
        <f t="shared" si="13"/>
        <v>0</v>
      </c>
      <c r="AK98" s="192" t="str">
        <f>ご契約内容!$C$2</f>
        <v>エースサイクル</v>
      </c>
    </row>
    <row r="99" spans="1:37" ht="13.5" customHeight="1">
      <c r="A99" s="101" t="s">
        <v>694</v>
      </c>
      <c r="B99" s="102" t="s">
        <v>677</v>
      </c>
      <c r="C99" s="103" t="s">
        <v>678</v>
      </c>
      <c r="D99" s="106"/>
      <c r="E99" s="134"/>
      <c r="F99" s="105" t="s">
        <v>547</v>
      </c>
      <c r="G99" s="127"/>
      <c r="H99" s="128"/>
      <c r="I99" s="107" t="s">
        <v>695</v>
      </c>
      <c r="J99" s="108">
        <v>37000</v>
      </c>
      <c r="K99" s="109"/>
      <c r="L99" s="110" t="s">
        <v>98</v>
      </c>
      <c r="M99" s="1"/>
      <c r="N99" s="111" t="str">
        <f t="shared" si="14"/>
        <v/>
      </c>
      <c r="O99" s="13" t="s">
        <v>247</v>
      </c>
      <c r="P99" s="110" t="s">
        <v>98</v>
      </c>
      <c r="Q99" s="1"/>
      <c r="R99" s="111" t="str">
        <f t="shared" si="15"/>
        <v/>
      </c>
      <c r="S99" s="13" t="s">
        <v>248</v>
      </c>
      <c r="T99" s="110" t="s">
        <v>98</v>
      </c>
      <c r="U99" s="1"/>
      <c r="V99" s="111" t="str">
        <f t="shared" si="16"/>
        <v/>
      </c>
      <c r="W99" s="13" t="s">
        <v>249</v>
      </c>
      <c r="X99" s="110" t="s">
        <v>98</v>
      </c>
      <c r="Y99" s="1"/>
      <c r="Z99" s="111" t="str">
        <f t="shared" si="10"/>
        <v/>
      </c>
      <c r="AA99" s="13" t="s">
        <v>250</v>
      </c>
      <c r="AB99" s="110" t="s">
        <v>98</v>
      </c>
      <c r="AC99" s="1"/>
      <c r="AD99" s="111" t="str">
        <f t="shared" si="11"/>
        <v/>
      </c>
      <c r="AE99" s="13" t="s">
        <v>251</v>
      </c>
      <c r="AF99" s="110" t="s">
        <v>98</v>
      </c>
      <c r="AG99" s="1"/>
      <c r="AH99" s="111" t="str">
        <f t="shared" si="12"/>
        <v/>
      </c>
      <c r="AI99" s="13" t="s">
        <v>252</v>
      </c>
      <c r="AJ99" s="113">
        <f t="shared" si="13"/>
        <v>0</v>
      </c>
      <c r="AK99" s="192" t="str">
        <f>ご契約内容!$C$2</f>
        <v>エースサイクル</v>
      </c>
    </row>
    <row r="100" spans="1:37" ht="13.5" customHeight="1">
      <c r="A100" s="101" t="s">
        <v>696</v>
      </c>
      <c r="B100" s="102" t="s">
        <v>677</v>
      </c>
      <c r="C100" s="103" t="s">
        <v>678</v>
      </c>
      <c r="D100" s="106"/>
      <c r="E100" s="134"/>
      <c r="F100" s="105" t="s">
        <v>547</v>
      </c>
      <c r="G100" s="127"/>
      <c r="H100" s="128"/>
      <c r="I100" s="107" t="s">
        <v>697</v>
      </c>
      <c r="J100" s="108">
        <v>37000</v>
      </c>
      <c r="K100" s="109"/>
      <c r="L100" s="110" t="s">
        <v>98</v>
      </c>
      <c r="M100" s="1"/>
      <c r="N100" s="111" t="str">
        <f t="shared" si="14"/>
        <v/>
      </c>
      <c r="O100" s="13" t="s">
        <v>247</v>
      </c>
      <c r="P100" s="110" t="s">
        <v>98</v>
      </c>
      <c r="Q100" s="1"/>
      <c r="R100" s="111" t="str">
        <f t="shared" si="15"/>
        <v/>
      </c>
      <c r="S100" s="13" t="s">
        <v>248</v>
      </c>
      <c r="T100" s="110" t="s">
        <v>98</v>
      </c>
      <c r="U100" s="1"/>
      <c r="V100" s="111" t="str">
        <f t="shared" si="16"/>
        <v/>
      </c>
      <c r="W100" s="13" t="s">
        <v>249</v>
      </c>
      <c r="X100" s="110" t="s">
        <v>98</v>
      </c>
      <c r="Y100" s="1"/>
      <c r="Z100" s="111" t="str">
        <f t="shared" si="10"/>
        <v/>
      </c>
      <c r="AA100" s="13" t="s">
        <v>250</v>
      </c>
      <c r="AB100" s="110" t="s">
        <v>98</v>
      </c>
      <c r="AC100" s="1"/>
      <c r="AD100" s="111" t="str">
        <f t="shared" si="11"/>
        <v/>
      </c>
      <c r="AE100" s="13" t="s">
        <v>251</v>
      </c>
      <c r="AF100" s="110" t="s">
        <v>98</v>
      </c>
      <c r="AG100" s="1"/>
      <c r="AH100" s="111" t="str">
        <f t="shared" si="12"/>
        <v/>
      </c>
      <c r="AI100" s="13" t="s">
        <v>252</v>
      </c>
      <c r="AJ100" s="113">
        <f t="shared" si="13"/>
        <v>0</v>
      </c>
      <c r="AK100" s="192" t="str">
        <f>ご契約内容!$C$2</f>
        <v>エースサイクル</v>
      </c>
    </row>
    <row r="101" spans="1:37" ht="13.5" customHeight="1">
      <c r="A101" s="101" t="s">
        <v>698</v>
      </c>
      <c r="B101" s="102" t="s">
        <v>677</v>
      </c>
      <c r="C101" s="103" t="s">
        <v>678</v>
      </c>
      <c r="D101" s="106"/>
      <c r="E101" s="134"/>
      <c r="F101" s="105" t="s">
        <v>547</v>
      </c>
      <c r="G101" s="127"/>
      <c r="H101" s="128"/>
      <c r="I101" s="107" t="s">
        <v>699</v>
      </c>
      <c r="J101" s="108">
        <v>37000</v>
      </c>
      <c r="K101" s="109"/>
      <c r="L101" s="110" t="s">
        <v>98</v>
      </c>
      <c r="M101" s="1"/>
      <c r="N101" s="111" t="str">
        <f t="shared" si="14"/>
        <v/>
      </c>
      <c r="O101" s="13" t="s">
        <v>247</v>
      </c>
      <c r="P101" s="110" t="s">
        <v>98</v>
      </c>
      <c r="Q101" s="1"/>
      <c r="R101" s="111" t="str">
        <f t="shared" si="15"/>
        <v/>
      </c>
      <c r="S101" s="13" t="s">
        <v>248</v>
      </c>
      <c r="T101" s="110" t="s">
        <v>98</v>
      </c>
      <c r="U101" s="1"/>
      <c r="V101" s="111" t="str">
        <f t="shared" si="16"/>
        <v/>
      </c>
      <c r="W101" s="13" t="s">
        <v>249</v>
      </c>
      <c r="X101" s="110" t="s">
        <v>98</v>
      </c>
      <c r="Y101" s="1"/>
      <c r="Z101" s="111" t="str">
        <f t="shared" si="10"/>
        <v/>
      </c>
      <c r="AA101" s="13" t="s">
        <v>250</v>
      </c>
      <c r="AB101" s="110" t="s">
        <v>98</v>
      </c>
      <c r="AC101" s="1"/>
      <c r="AD101" s="111" t="str">
        <f t="shared" si="11"/>
        <v/>
      </c>
      <c r="AE101" s="13" t="s">
        <v>251</v>
      </c>
      <c r="AF101" s="110" t="s">
        <v>98</v>
      </c>
      <c r="AG101" s="1"/>
      <c r="AH101" s="111" t="str">
        <f t="shared" si="12"/>
        <v/>
      </c>
      <c r="AI101" s="13" t="s">
        <v>252</v>
      </c>
      <c r="AJ101" s="113">
        <f t="shared" si="13"/>
        <v>0</v>
      </c>
      <c r="AK101" s="192" t="str">
        <f>ご契約内容!$C$2</f>
        <v>エースサイクル</v>
      </c>
    </row>
    <row r="102" spans="1:37" ht="13.5" customHeight="1">
      <c r="A102" s="101" t="s">
        <v>700</v>
      </c>
      <c r="B102" s="102" t="s">
        <v>677</v>
      </c>
      <c r="C102" s="103" t="s">
        <v>678</v>
      </c>
      <c r="D102" s="106"/>
      <c r="E102" s="134"/>
      <c r="F102" s="105" t="s">
        <v>547</v>
      </c>
      <c r="G102" s="127"/>
      <c r="H102" s="128"/>
      <c r="I102" s="107" t="s">
        <v>701</v>
      </c>
      <c r="J102" s="108">
        <v>37000</v>
      </c>
      <c r="K102" s="109"/>
      <c r="L102" s="110" t="s">
        <v>98</v>
      </c>
      <c r="M102" s="1"/>
      <c r="N102" s="111" t="str">
        <f t="shared" si="14"/>
        <v/>
      </c>
      <c r="O102" s="13" t="s">
        <v>247</v>
      </c>
      <c r="P102" s="110" t="s">
        <v>98</v>
      </c>
      <c r="Q102" s="1"/>
      <c r="R102" s="111" t="str">
        <f t="shared" si="15"/>
        <v/>
      </c>
      <c r="S102" s="13" t="s">
        <v>248</v>
      </c>
      <c r="T102" s="110" t="s">
        <v>98</v>
      </c>
      <c r="U102" s="1"/>
      <c r="V102" s="111" t="str">
        <f t="shared" si="16"/>
        <v/>
      </c>
      <c r="W102" s="13" t="s">
        <v>249</v>
      </c>
      <c r="X102" s="110" t="s">
        <v>98</v>
      </c>
      <c r="Y102" s="1"/>
      <c r="Z102" s="111" t="str">
        <f t="shared" si="10"/>
        <v/>
      </c>
      <c r="AA102" s="13" t="s">
        <v>250</v>
      </c>
      <c r="AB102" s="110" t="s">
        <v>98</v>
      </c>
      <c r="AC102" s="1"/>
      <c r="AD102" s="111" t="str">
        <f t="shared" si="11"/>
        <v/>
      </c>
      <c r="AE102" s="13" t="s">
        <v>251</v>
      </c>
      <c r="AF102" s="110" t="s">
        <v>98</v>
      </c>
      <c r="AG102" s="1"/>
      <c r="AH102" s="111" t="str">
        <f t="shared" si="12"/>
        <v/>
      </c>
      <c r="AI102" s="13" t="s">
        <v>252</v>
      </c>
      <c r="AJ102" s="113">
        <f t="shared" si="13"/>
        <v>0</v>
      </c>
      <c r="AK102" s="192" t="str">
        <f>ご契約内容!$C$2</f>
        <v>エースサイクル</v>
      </c>
    </row>
    <row r="103" spans="1:37" ht="13.5" customHeight="1">
      <c r="A103" s="101" t="s">
        <v>702</v>
      </c>
      <c r="B103" s="102" t="s">
        <v>677</v>
      </c>
      <c r="C103" s="103" t="s">
        <v>678</v>
      </c>
      <c r="D103" s="106"/>
      <c r="E103" s="134"/>
      <c r="F103" s="105" t="s">
        <v>547</v>
      </c>
      <c r="G103" s="127"/>
      <c r="H103" s="128"/>
      <c r="I103" s="107" t="s">
        <v>703</v>
      </c>
      <c r="J103" s="108">
        <v>37000</v>
      </c>
      <c r="K103" s="109"/>
      <c r="L103" s="110" t="s">
        <v>98</v>
      </c>
      <c r="M103" s="1"/>
      <c r="N103" s="111" t="str">
        <f t="shared" si="14"/>
        <v/>
      </c>
      <c r="O103" s="13" t="s">
        <v>247</v>
      </c>
      <c r="P103" s="110" t="s">
        <v>98</v>
      </c>
      <c r="Q103" s="1"/>
      <c r="R103" s="111" t="str">
        <f t="shared" si="15"/>
        <v/>
      </c>
      <c r="S103" s="13" t="s">
        <v>248</v>
      </c>
      <c r="T103" s="110" t="s">
        <v>98</v>
      </c>
      <c r="U103" s="1"/>
      <c r="V103" s="111" t="str">
        <f t="shared" si="16"/>
        <v/>
      </c>
      <c r="W103" s="13" t="s">
        <v>249</v>
      </c>
      <c r="X103" s="110" t="s">
        <v>98</v>
      </c>
      <c r="Y103" s="1"/>
      <c r="Z103" s="111" t="str">
        <f t="shared" si="10"/>
        <v/>
      </c>
      <c r="AA103" s="13" t="s">
        <v>250</v>
      </c>
      <c r="AB103" s="110" t="s">
        <v>98</v>
      </c>
      <c r="AC103" s="1"/>
      <c r="AD103" s="111" t="str">
        <f t="shared" si="11"/>
        <v/>
      </c>
      <c r="AE103" s="13" t="s">
        <v>251</v>
      </c>
      <c r="AF103" s="110" t="s">
        <v>98</v>
      </c>
      <c r="AG103" s="1"/>
      <c r="AH103" s="111" t="str">
        <f t="shared" si="12"/>
        <v/>
      </c>
      <c r="AI103" s="13" t="s">
        <v>252</v>
      </c>
      <c r="AJ103" s="113">
        <f t="shared" si="13"/>
        <v>0</v>
      </c>
      <c r="AK103" s="192" t="str">
        <f>ご契約内容!$C$2</f>
        <v>エースサイクル</v>
      </c>
    </row>
    <row r="104" spans="1:37" ht="13.5" customHeight="1">
      <c r="A104" s="101" t="s">
        <v>704</v>
      </c>
      <c r="B104" s="102" t="s">
        <v>677</v>
      </c>
      <c r="C104" s="103" t="s">
        <v>678</v>
      </c>
      <c r="D104" s="106"/>
      <c r="E104" s="134"/>
      <c r="F104" s="105" t="s">
        <v>547</v>
      </c>
      <c r="G104" s="127"/>
      <c r="H104" s="128"/>
      <c r="I104" s="107" t="s">
        <v>705</v>
      </c>
      <c r="J104" s="108">
        <v>37000</v>
      </c>
      <c r="K104" s="109"/>
      <c r="L104" s="110" t="s">
        <v>98</v>
      </c>
      <c r="M104" s="1"/>
      <c r="N104" s="111" t="str">
        <f t="shared" si="14"/>
        <v/>
      </c>
      <c r="O104" s="13" t="s">
        <v>247</v>
      </c>
      <c r="P104" s="110" t="s">
        <v>77</v>
      </c>
      <c r="Q104" s="1"/>
      <c r="R104" s="111" t="str">
        <f t="shared" si="15"/>
        <v/>
      </c>
      <c r="S104" s="13" t="s">
        <v>248</v>
      </c>
      <c r="T104" s="110" t="s">
        <v>77</v>
      </c>
      <c r="U104" s="1"/>
      <c r="V104" s="111" t="str">
        <f t="shared" si="16"/>
        <v/>
      </c>
      <c r="W104" s="13" t="s">
        <v>249</v>
      </c>
      <c r="X104" s="110" t="s">
        <v>77</v>
      </c>
      <c r="Y104" s="1"/>
      <c r="Z104" s="111" t="str">
        <f t="shared" si="10"/>
        <v/>
      </c>
      <c r="AA104" s="13" t="s">
        <v>250</v>
      </c>
      <c r="AB104" s="110" t="s">
        <v>77</v>
      </c>
      <c r="AC104" s="1"/>
      <c r="AD104" s="111" t="str">
        <f t="shared" si="11"/>
        <v/>
      </c>
      <c r="AE104" s="13" t="s">
        <v>251</v>
      </c>
      <c r="AF104" s="110" t="s">
        <v>77</v>
      </c>
      <c r="AG104" s="1"/>
      <c r="AH104" s="111" t="str">
        <f t="shared" si="12"/>
        <v/>
      </c>
      <c r="AI104" s="13" t="s">
        <v>252</v>
      </c>
      <c r="AJ104" s="113">
        <f t="shared" si="13"/>
        <v>0</v>
      </c>
      <c r="AK104" s="192" t="str">
        <f>ご契約内容!$C$2</f>
        <v>エースサイクル</v>
      </c>
    </row>
    <row r="105" spans="1:37" ht="13.5" customHeight="1">
      <c r="A105" s="101" t="s">
        <v>706</v>
      </c>
      <c r="B105" s="102" t="s">
        <v>677</v>
      </c>
      <c r="C105" s="103" t="s">
        <v>678</v>
      </c>
      <c r="D105" s="106"/>
      <c r="E105" s="134"/>
      <c r="F105" s="105" t="s">
        <v>547</v>
      </c>
      <c r="G105" s="127"/>
      <c r="H105" s="128"/>
      <c r="I105" s="107" t="s">
        <v>707</v>
      </c>
      <c r="J105" s="108">
        <v>37000</v>
      </c>
      <c r="K105" s="109"/>
      <c r="L105" s="110" t="s">
        <v>98</v>
      </c>
      <c r="M105" s="1"/>
      <c r="N105" s="111" t="str">
        <f t="shared" si="14"/>
        <v/>
      </c>
      <c r="O105" s="13" t="s">
        <v>247</v>
      </c>
      <c r="P105" s="110" t="s">
        <v>77</v>
      </c>
      <c r="Q105" s="1"/>
      <c r="R105" s="111" t="str">
        <f t="shared" si="15"/>
        <v/>
      </c>
      <c r="S105" s="13" t="s">
        <v>248</v>
      </c>
      <c r="T105" s="110" t="s">
        <v>77</v>
      </c>
      <c r="U105" s="1"/>
      <c r="V105" s="111" t="str">
        <f t="shared" si="16"/>
        <v/>
      </c>
      <c r="W105" s="13" t="s">
        <v>249</v>
      </c>
      <c r="X105" s="110" t="s">
        <v>77</v>
      </c>
      <c r="Y105" s="1"/>
      <c r="Z105" s="111" t="str">
        <f t="shared" si="10"/>
        <v/>
      </c>
      <c r="AA105" s="13" t="s">
        <v>250</v>
      </c>
      <c r="AB105" s="110" t="s">
        <v>77</v>
      </c>
      <c r="AC105" s="1"/>
      <c r="AD105" s="111" t="str">
        <f t="shared" si="11"/>
        <v/>
      </c>
      <c r="AE105" s="13" t="s">
        <v>251</v>
      </c>
      <c r="AF105" s="110" t="s">
        <v>77</v>
      </c>
      <c r="AG105" s="1"/>
      <c r="AH105" s="111" t="str">
        <f t="shared" si="12"/>
        <v/>
      </c>
      <c r="AI105" s="13" t="s">
        <v>252</v>
      </c>
      <c r="AJ105" s="113">
        <f t="shared" si="13"/>
        <v>0</v>
      </c>
      <c r="AK105" s="192" t="str">
        <f>ご契約内容!$C$2</f>
        <v>エースサイクル</v>
      </c>
    </row>
    <row r="106" spans="1:37" ht="13.5" customHeight="1">
      <c r="A106" s="101" t="s">
        <v>708</v>
      </c>
      <c r="B106" s="102" t="s">
        <v>677</v>
      </c>
      <c r="C106" s="103" t="s">
        <v>678</v>
      </c>
      <c r="D106" s="106"/>
      <c r="E106" s="134"/>
      <c r="F106" s="105" t="s">
        <v>547</v>
      </c>
      <c r="G106" s="127"/>
      <c r="H106" s="128"/>
      <c r="I106" s="107" t="s">
        <v>709</v>
      </c>
      <c r="J106" s="108">
        <v>37000</v>
      </c>
      <c r="K106" s="109"/>
      <c r="L106" s="110" t="s">
        <v>77</v>
      </c>
      <c r="M106" s="1"/>
      <c r="N106" s="111" t="str">
        <f t="shared" si="14"/>
        <v/>
      </c>
      <c r="O106" s="13" t="s">
        <v>247</v>
      </c>
      <c r="P106" s="110" t="s">
        <v>77</v>
      </c>
      <c r="Q106" s="1"/>
      <c r="R106" s="111" t="str">
        <f t="shared" si="15"/>
        <v/>
      </c>
      <c r="S106" s="13" t="s">
        <v>248</v>
      </c>
      <c r="T106" s="110" t="s">
        <v>77</v>
      </c>
      <c r="U106" s="1"/>
      <c r="V106" s="111" t="str">
        <f t="shared" si="16"/>
        <v/>
      </c>
      <c r="W106" s="13" t="s">
        <v>249</v>
      </c>
      <c r="X106" s="110" t="s">
        <v>77</v>
      </c>
      <c r="Y106" s="1"/>
      <c r="Z106" s="111" t="str">
        <f t="shared" si="10"/>
        <v/>
      </c>
      <c r="AA106" s="13" t="s">
        <v>250</v>
      </c>
      <c r="AB106" s="110" t="s">
        <v>77</v>
      </c>
      <c r="AC106" s="1"/>
      <c r="AD106" s="111" t="str">
        <f t="shared" si="11"/>
        <v/>
      </c>
      <c r="AE106" s="13" t="s">
        <v>251</v>
      </c>
      <c r="AF106" s="110" t="s">
        <v>77</v>
      </c>
      <c r="AG106" s="1"/>
      <c r="AH106" s="111" t="str">
        <f t="shared" si="12"/>
        <v/>
      </c>
      <c r="AI106" s="13" t="s">
        <v>252</v>
      </c>
      <c r="AJ106" s="113">
        <f t="shared" si="13"/>
        <v>0</v>
      </c>
      <c r="AK106" s="192" t="str">
        <f>ご契約内容!$C$2</f>
        <v>エースサイクル</v>
      </c>
    </row>
    <row r="107" spans="1:37" ht="13.5" customHeight="1">
      <c r="A107" s="101" t="s">
        <v>710</v>
      </c>
      <c r="B107" s="102" t="s">
        <v>677</v>
      </c>
      <c r="C107" s="103" t="s">
        <v>678</v>
      </c>
      <c r="D107" s="106"/>
      <c r="E107" s="134"/>
      <c r="F107" s="105" t="s">
        <v>547</v>
      </c>
      <c r="G107" s="127"/>
      <c r="H107" s="128"/>
      <c r="I107" s="107" t="s">
        <v>711</v>
      </c>
      <c r="J107" s="108">
        <v>37000</v>
      </c>
      <c r="K107" s="109"/>
      <c r="L107" s="110" t="s">
        <v>77</v>
      </c>
      <c r="M107" s="1"/>
      <c r="N107" s="111" t="str">
        <f t="shared" si="14"/>
        <v/>
      </c>
      <c r="O107" s="13" t="s">
        <v>247</v>
      </c>
      <c r="P107" s="110" t="s">
        <v>77</v>
      </c>
      <c r="Q107" s="1"/>
      <c r="R107" s="111" t="str">
        <f t="shared" si="15"/>
        <v/>
      </c>
      <c r="S107" s="13" t="s">
        <v>248</v>
      </c>
      <c r="T107" s="110" t="s">
        <v>77</v>
      </c>
      <c r="U107" s="1"/>
      <c r="V107" s="111" t="str">
        <f t="shared" si="16"/>
        <v/>
      </c>
      <c r="W107" s="13" t="s">
        <v>249</v>
      </c>
      <c r="X107" s="110" t="s">
        <v>77</v>
      </c>
      <c r="Y107" s="1"/>
      <c r="Z107" s="111" t="str">
        <f t="shared" si="10"/>
        <v/>
      </c>
      <c r="AA107" s="13" t="s">
        <v>250</v>
      </c>
      <c r="AB107" s="110" t="s">
        <v>77</v>
      </c>
      <c r="AC107" s="1"/>
      <c r="AD107" s="111" t="str">
        <f t="shared" si="11"/>
        <v/>
      </c>
      <c r="AE107" s="13" t="s">
        <v>251</v>
      </c>
      <c r="AF107" s="110" t="s">
        <v>77</v>
      </c>
      <c r="AG107" s="1"/>
      <c r="AH107" s="111" t="str">
        <f t="shared" si="12"/>
        <v/>
      </c>
      <c r="AI107" s="13" t="s">
        <v>252</v>
      </c>
      <c r="AJ107" s="113">
        <f t="shared" si="13"/>
        <v>0</v>
      </c>
      <c r="AK107" s="192" t="str">
        <f>ご契約内容!$C$2</f>
        <v>エースサイクル</v>
      </c>
    </row>
    <row r="108" spans="1:37" ht="13.5" customHeight="1">
      <c r="A108" s="101" t="s">
        <v>712</v>
      </c>
      <c r="B108" s="102" t="s">
        <v>677</v>
      </c>
      <c r="C108" s="103" t="s">
        <v>678</v>
      </c>
      <c r="D108" s="106"/>
      <c r="E108" s="134"/>
      <c r="F108" s="105" t="s">
        <v>713</v>
      </c>
      <c r="G108" s="127"/>
      <c r="H108" s="128"/>
      <c r="I108" s="107" t="s">
        <v>679</v>
      </c>
      <c r="J108" s="108">
        <v>37000</v>
      </c>
      <c r="K108" s="109"/>
      <c r="L108" s="110" t="s">
        <v>77</v>
      </c>
      <c r="M108" s="1"/>
      <c r="N108" s="111" t="str">
        <f t="shared" si="14"/>
        <v/>
      </c>
      <c r="O108" s="13" t="s">
        <v>247</v>
      </c>
      <c r="P108" s="110" t="s">
        <v>77</v>
      </c>
      <c r="Q108" s="1"/>
      <c r="R108" s="111" t="str">
        <f t="shared" si="15"/>
        <v/>
      </c>
      <c r="S108" s="13" t="s">
        <v>248</v>
      </c>
      <c r="T108" s="110" t="s">
        <v>77</v>
      </c>
      <c r="U108" s="1"/>
      <c r="V108" s="111" t="str">
        <f t="shared" si="16"/>
        <v/>
      </c>
      <c r="W108" s="13" t="s">
        <v>249</v>
      </c>
      <c r="X108" s="110" t="s">
        <v>77</v>
      </c>
      <c r="Y108" s="1"/>
      <c r="Z108" s="111" t="str">
        <f t="shared" si="10"/>
        <v/>
      </c>
      <c r="AA108" s="13" t="s">
        <v>250</v>
      </c>
      <c r="AB108" s="110" t="s">
        <v>77</v>
      </c>
      <c r="AC108" s="1"/>
      <c r="AD108" s="111" t="str">
        <f t="shared" si="11"/>
        <v/>
      </c>
      <c r="AE108" s="13" t="s">
        <v>251</v>
      </c>
      <c r="AF108" s="110" t="s">
        <v>77</v>
      </c>
      <c r="AG108" s="1"/>
      <c r="AH108" s="111" t="str">
        <f t="shared" si="12"/>
        <v/>
      </c>
      <c r="AI108" s="13" t="s">
        <v>252</v>
      </c>
      <c r="AJ108" s="113">
        <f t="shared" si="13"/>
        <v>0</v>
      </c>
      <c r="AK108" s="192" t="str">
        <f>ご契約内容!$C$2</f>
        <v>エースサイクル</v>
      </c>
    </row>
    <row r="109" spans="1:37" ht="13.5" customHeight="1">
      <c r="A109" s="101" t="s">
        <v>714</v>
      </c>
      <c r="B109" s="102" t="s">
        <v>677</v>
      </c>
      <c r="C109" s="103" t="s">
        <v>678</v>
      </c>
      <c r="D109" s="106"/>
      <c r="E109" s="134"/>
      <c r="F109" s="105" t="s">
        <v>713</v>
      </c>
      <c r="G109" s="127"/>
      <c r="H109" s="128"/>
      <c r="I109" s="107" t="s">
        <v>681</v>
      </c>
      <c r="J109" s="108">
        <v>37000</v>
      </c>
      <c r="K109" s="109"/>
      <c r="L109" s="110" t="s">
        <v>77</v>
      </c>
      <c r="M109" s="1"/>
      <c r="N109" s="111" t="str">
        <f t="shared" si="14"/>
        <v/>
      </c>
      <c r="O109" s="13" t="s">
        <v>247</v>
      </c>
      <c r="P109" s="110" t="s">
        <v>77</v>
      </c>
      <c r="Q109" s="1"/>
      <c r="R109" s="111" t="str">
        <f t="shared" si="15"/>
        <v/>
      </c>
      <c r="S109" s="13" t="s">
        <v>248</v>
      </c>
      <c r="T109" s="110" t="s">
        <v>77</v>
      </c>
      <c r="U109" s="1"/>
      <c r="V109" s="111" t="str">
        <f t="shared" si="16"/>
        <v/>
      </c>
      <c r="W109" s="13" t="s">
        <v>249</v>
      </c>
      <c r="X109" s="110" t="s">
        <v>77</v>
      </c>
      <c r="Y109" s="1"/>
      <c r="Z109" s="111" t="str">
        <f t="shared" si="10"/>
        <v/>
      </c>
      <c r="AA109" s="13" t="s">
        <v>250</v>
      </c>
      <c r="AB109" s="110" t="s">
        <v>77</v>
      </c>
      <c r="AC109" s="1"/>
      <c r="AD109" s="111" t="str">
        <f t="shared" si="11"/>
        <v/>
      </c>
      <c r="AE109" s="13" t="s">
        <v>251</v>
      </c>
      <c r="AF109" s="110" t="s">
        <v>77</v>
      </c>
      <c r="AG109" s="1"/>
      <c r="AH109" s="111" t="str">
        <f t="shared" si="12"/>
        <v/>
      </c>
      <c r="AI109" s="13" t="s">
        <v>252</v>
      </c>
      <c r="AJ109" s="113">
        <f t="shared" si="13"/>
        <v>0</v>
      </c>
      <c r="AK109" s="192" t="str">
        <f>ご契約内容!$C$2</f>
        <v>エースサイクル</v>
      </c>
    </row>
    <row r="110" spans="1:37" ht="13.5" customHeight="1">
      <c r="A110" s="101" t="s">
        <v>715</v>
      </c>
      <c r="B110" s="102" t="s">
        <v>677</v>
      </c>
      <c r="C110" s="103" t="s">
        <v>678</v>
      </c>
      <c r="D110" s="106"/>
      <c r="E110" s="134"/>
      <c r="F110" s="105" t="s">
        <v>713</v>
      </c>
      <c r="G110" s="127"/>
      <c r="H110" s="128"/>
      <c r="I110" s="107" t="s">
        <v>683</v>
      </c>
      <c r="J110" s="108">
        <v>37000</v>
      </c>
      <c r="K110" s="109"/>
      <c r="L110" s="110" t="s">
        <v>77</v>
      </c>
      <c r="M110" s="1"/>
      <c r="N110" s="111" t="str">
        <f t="shared" si="14"/>
        <v/>
      </c>
      <c r="O110" s="13" t="s">
        <v>247</v>
      </c>
      <c r="P110" s="110" t="s">
        <v>77</v>
      </c>
      <c r="Q110" s="1"/>
      <c r="R110" s="111" t="str">
        <f t="shared" si="15"/>
        <v/>
      </c>
      <c r="S110" s="13" t="s">
        <v>248</v>
      </c>
      <c r="T110" s="110" t="s">
        <v>77</v>
      </c>
      <c r="U110" s="1"/>
      <c r="V110" s="111" t="str">
        <f t="shared" si="16"/>
        <v/>
      </c>
      <c r="W110" s="13" t="s">
        <v>249</v>
      </c>
      <c r="X110" s="110" t="s">
        <v>77</v>
      </c>
      <c r="Y110" s="1"/>
      <c r="Z110" s="111" t="str">
        <f t="shared" si="10"/>
        <v/>
      </c>
      <c r="AA110" s="13" t="s">
        <v>250</v>
      </c>
      <c r="AB110" s="110" t="s">
        <v>77</v>
      </c>
      <c r="AC110" s="1"/>
      <c r="AD110" s="111" t="str">
        <f t="shared" si="11"/>
        <v/>
      </c>
      <c r="AE110" s="13" t="s">
        <v>251</v>
      </c>
      <c r="AF110" s="110" t="s">
        <v>77</v>
      </c>
      <c r="AG110" s="1"/>
      <c r="AH110" s="111" t="str">
        <f t="shared" si="12"/>
        <v/>
      </c>
      <c r="AI110" s="13" t="s">
        <v>252</v>
      </c>
      <c r="AJ110" s="113">
        <f t="shared" si="13"/>
        <v>0</v>
      </c>
      <c r="AK110" s="192" t="str">
        <f>ご契約内容!$C$2</f>
        <v>エースサイクル</v>
      </c>
    </row>
    <row r="111" spans="1:37" ht="13.5" customHeight="1">
      <c r="A111" s="101" t="s">
        <v>716</v>
      </c>
      <c r="B111" s="102" t="s">
        <v>677</v>
      </c>
      <c r="C111" s="103" t="s">
        <v>678</v>
      </c>
      <c r="D111" s="106"/>
      <c r="E111" s="134"/>
      <c r="F111" s="105" t="s">
        <v>713</v>
      </c>
      <c r="G111" s="127"/>
      <c r="H111" s="128"/>
      <c r="I111" s="107" t="s">
        <v>685</v>
      </c>
      <c r="J111" s="108">
        <v>37000</v>
      </c>
      <c r="K111" s="109"/>
      <c r="L111" s="110" t="s">
        <v>77</v>
      </c>
      <c r="M111" s="1"/>
      <c r="N111" s="111" t="str">
        <f t="shared" si="14"/>
        <v/>
      </c>
      <c r="O111" s="13" t="s">
        <v>247</v>
      </c>
      <c r="P111" s="110" t="s">
        <v>77</v>
      </c>
      <c r="Q111" s="1"/>
      <c r="R111" s="111" t="str">
        <f t="shared" si="15"/>
        <v/>
      </c>
      <c r="S111" s="13" t="s">
        <v>248</v>
      </c>
      <c r="T111" s="110" t="s">
        <v>77</v>
      </c>
      <c r="U111" s="1"/>
      <c r="V111" s="111" t="str">
        <f t="shared" si="16"/>
        <v/>
      </c>
      <c r="W111" s="13" t="s">
        <v>249</v>
      </c>
      <c r="X111" s="110" t="s">
        <v>77</v>
      </c>
      <c r="Y111" s="1"/>
      <c r="Z111" s="111" t="str">
        <f t="shared" si="10"/>
        <v/>
      </c>
      <c r="AA111" s="13" t="s">
        <v>250</v>
      </c>
      <c r="AB111" s="110" t="s">
        <v>77</v>
      </c>
      <c r="AC111" s="1"/>
      <c r="AD111" s="111" t="str">
        <f t="shared" si="11"/>
        <v/>
      </c>
      <c r="AE111" s="13" t="s">
        <v>251</v>
      </c>
      <c r="AF111" s="110" t="s">
        <v>77</v>
      </c>
      <c r="AG111" s="1"/>
      <c r="AH111" s="111" t="str">
        <f t="shared" si="12"/>
        <v/>
      </c>
      <c r="AI111" s="13" t="s">
        <v>252</v>
      </c>
      <c r="AJ111" s="113">
        <f t="shared" si="13"/>
        <v>0</v>
      </c>
      <c r="AK111" s="192" t="str">
        <f>ご契約内容!$C$2</f>
        <v>エースサイクル</v>
      </c>
    </row>
    <row r="112" spans="1:37" ht="13.5" customHeight="1">
      <c r="A112" s="101" t="s">
        <v>717</v>
      </c>
      <c r="B112" s="102" t="s">
        <v>677</v>
      </c>
      <c r="C112" s="103" t="s">
        <v>678</v>
      </c>
      <c r="D112" s="106"/>
      <c r="E112" s="134"/>
      <c r="F112" s="105" t="s">
        <v>713</v>
      </c>
      <c r="G112" s="127"/>
      <c r="H112" s="128"/>
      <c r="I112" s="107" t="s">
        <v>687</v>
      </c>
      <c r="J112" s="108">
        <v>37000</v>
      </c>
      <c r="K112" s="109"/>
      <c r="L112" s="110" t="s">
        <v>77</v>
      </c>
      <c r="M112" s="1"/>
      <c r="N112" s="111" t="str">
        <f t="shared" si="14"/>
        <v/>
      </c>
      <c r="O112" s="13" t="s">
        <v>247</v>
      </c>
      <c r="P112" s="110" t="s">
        <v>77</v>
      </c>
      <c r="Q112" s="1"/>
      <c r="R112" s="111" t="str">
        <f t="shared" si="15"/>
        <v/>
      </c>
      <c r="S112" s="13" t="s">
        <v>248</v>
      </c>
      <c r="T112" s="110" t="s">
        <v>77</v>
      </c>
      <c r="U112" s="1"/>
      <c r="V112" s="111" t="str">
        <f t="shared" si="16"/>
        <v/>
      </c>
      <c r="W112" s="13" t="s">
        <v>249</v>
      </c>
      <c r="X112" s="110" t="s">
        <v>77</v>
      </c>
      <c r="Y112" s="1"/>
      <c r="Z112" s="111" t="str">
        <f t="shared" si="10"/>
        <v/>
      </c>
      <c r="AA112" s="13" t="s">
        <v>250</v>
      </c>
      <c r="AB112" s="110" t="s">
        <v>77</v>
      </c>
      <c r="AC112" s="1"/>
      <c r="AD112" s="111" t="str">
        <f t="shared" si="11"/>
        <v/>
      </c>
      <c r="AE112" s="13" t="s">
        <v>251</v>
      </c>
      <c r="AF112" s="110" t="s">
        <v>77</v>
      </c>
      <c r="AG112" s="1"/>
      <c r="AH112" s="111" t="str">
        <f t="shared" si="12"/>
        <v/>
      </c>
      <c r="AI112" s="13" t="s">
        <v>252</v>
      </c>
      <c r="AJ112" s="113">
        <f t="shared" si="13"/>
        <v>0</v>
      </c>
      <c r="AK112" s="192" t="str">
        <f>ご契約内容!$C$2</f>
        <v>エースサイクル</v>
      </c>
    </row>
    <row r="113" spans="1:37" ht="13.5" customHeight="1">
      <c r="A113" s="101" t="s">
        <v>718</v>
      </c>
      <c r="B113" s="102" t="s">
        <v>677</v>
      </c>
      <c r="C113" s="103" t="s">
        <v>678</v>
      </c>
      <c r="D113" s="106"/>
      <c r="E113" s="134"/>
      <c r="F113" s="105" t="s">
        <v>713</v>
      </c>
      <c r="G113" s="127"/>
      <c r="H113" s="128"/>
      <c r="I113" s="107" t="s">
        <v>689</v>
      </c>
      <c r="J113" s="108">
        <v>37000</v>
      </c>
      <c r="K113" s="109"/>
      <c r="L113" s="110" t="s">
        <v>77</v>
      </c>
      <c r="M113" s="1"/>
      <c r="N113" s="111" t="str">
        <f t="shared" si="14"/>
        <v/>
      </c>
      <c r="O113" s="13" t="s">
        <v>247</v>
      </c>
      <c r="P113" s="110" t="s">
        <v>77</v>
      </c>
      <c r="Q113" s="1"/>
      <c r="R113" s="111" t="str">
        <f t="shared" si="15"/>
        <v/>
      </c>
      <c r="S113" s="13" t="s">
        <v>248</v>
      </c>
      <c r="T113" s="110" t="s">
        <v>77</v>
      </c>
      <c r="U113" s="1"/>
      <c r="V113" s="111" t="str">
        <f t="shared" si="16"/>
        <v/>
      </c>
      <c r="W113" s="13" t="s">
        <v>249</v>
      </c>
      <c r="X113" s="110" t="s">
        <v>77</v>
      </c>
      <c r="Y113" s="1"/>
      <c r="Z113" s="111" t="str">
        <f t="shared" si="10"/>
        <v/>
      </c>
      <c r="AA113" s="13" t="s">
        <v>250</v>
      </c>
      <c r="AB113" s="110" t="s">
        <v>98</v>
      </c>
      <c r="AC113" s="1"/>
      <c r="AD113" s="111" t="str">
        <f t="shared" si="11"/>
        <v/>
      </c>
      <c r="AE113" s="13" t="s">
        <v>251</v>
      </c>
      <c r="AF113" s="110" t="s">
        <v>98</v>
      </c>
      <c r="AG113" s="1"/>
      <c r="AH113" s="111" t="str">
        <f t="shared" si="12"/>
        <v/>
      </c>
      <c r="AI113" s="13" t="s">
        <v>252</v>
      </c>
      <c r="AJ113" s="113">
        <f t="shared" si="13"/>
        <v>0</v>
      </c>
      <c r="AK113" s="192" t="str">
        <f>ご契約内容!$C$2</f>
        <v>エースサイクル</v>
      </c>
    </row>
    <row r="114" spans="1:37" ht="13.5" customHeight="1">
      <c r="A114" s="101" t="s">
        <v>719</v>
      </c>
      <c r="B114" s="102" t="s">
        <v>677</v>
      </c>
      <c r="C114" s="103" t="s">
        <v>678</v>
      </c>
      <c r="D114" s="106"/>
      <c r="E114" s="134"/>
      <c r="F114" s="105" t="s">
        <v>713</v>
      </c>
      <c r="G114" s="127"/>
      <c r="H114" s="128"/>
      <c r="I114" s="107" t="s">
        <v>691</v>
      </c>
      <c r="J114" s="108">
        <v>37000</v>
      </c>
      <c r="K114" s="109"/>
      <c r="L114" s="110" t="s">
        <v>77</v>
      </c>
      <c r="M114" s="1"/>
      <c r="N114" s="111" t="str">
        <f t="shared" si="14"/>
        <v/>
      </c>
      <c r="O114" s="13" t="s">
        <v>247</v>
      </c>
      <c r="P114" s="110" t="s">
        <v>77</v>
      </c>
      <c r="Q114" s="1"/>
      <c r="R114" s="111" t="str">
        <f t="shared" si="15"/>
        <v/>
      </c>
      <c r="S114" s="13" t="s">
        <v>248</v>
      </c>
      <c r="T114" s="110" t="s">
        <v>77</v>
      </c>
      <c r="U114" s="1"/>
      <c r="V114" s="111" t="str">
        <f t="shared" si="16"/>
        <v/>
      </c>
      <c r="W114" s="13" t="s">
        <v>249</v>
      </c>
      <c r="X114" s="110" t="s">
        <v>98</v>
      </c>
      <c r="Y114" s="1"/>
      <c r="Z114" s="111" t="str">
        <f t="shared" si="10"/>
        <v/>
      </c>
      <c r="AA114" s="13" t="s">
        <v>250</v>
      </c>
      <c r="AB114" s="110" t="s">
        <v>98</v>
      </c>
      <c r="AC114" s="1"/>
      <c r="AD114" s="111" t="str">
        <f t="shared" si="11"/>
        <v/>
      </c>
      <c r="AE114" s="13" t="s">
        <v>251</v>
      </c>
      <c r="AF114" s="110" t="s">
        <v>98</v>
      </c>
      <c r="AG114" s="1"/>
      <c r="AH114" s="111" t="str">
        <f t="shared" si="12"/>
        <v/>
      </c>
      <c r="AI114" s="13" t="s">
        <v>252</v>
      </c>
      <c r="AJ114" s="113">
        <f t="shared" si="13"/>
        <v>0</v>
      </c>
      <c r="AK114" s="192" t="str">
        <f>ご契約内容!$C$2</f>
        <v>エースサイクル</v>
      </c>
    </row>
    <row r="115" spans="1:37" ht="13.5" customHeight="1">
      <c r="A115" s="101" t="s">
        <v>720</v>
      </c>
      <c r="B115" s="102" t="s">
        <v>677</v>
      </c>
      <c r="C115" s="103" t="s">
        <v>678</v>
      </c>
      <c r="D115" s="106"/>
      <c r="E115" s="134"/>
      <c r="F115" s="105" t="s">
        <v>713</v>
      </c>
      <c r="G115" s="127"/>
      <c r="H115" s="128"/>
      <c r="I115" s="107" t="s">
        <v>693</v>
      </c>
      <c r="J115" s="108">
        <v>37000</v>
      </c>
      <c r="K115" s="109"/>
      <c r="L115" s="110" t="s">
        <v>98</v>
      </c>
      <c r="M115" s="1"/>
      <c r="N115" s="111" t="str">
        <f t="shared" si="14"/>
        <v/>
      </c>
      <c r="O115" s="13" t="s">
        <v>247</v>
      </c>
      <c r="P115" s="110" t="s">
        <v>98</v>
      </c>
      <c r="Q115" s="1"/>
      <c r="R115" s="111" t="str">
        <f t="shared" si="15"/>
        <v/>
      </c>
      <c r="S115" s="13" t="s">
        <v>248</v>
      </c>
      <c r="T115" s="110" t="s">
        <v>77</v>
      </c>
      <c r="U115" s="1"/>
      <c r="V115" s="111" t="str">
        <f t="shared" si="16"/>
        <v/>
      </c>
      <c r="W115" s="13" t="s">
        <v>249</v>
      </c>
      <c r="X115" s="110" t="s">
        <v>77</v>
      </c>
      <c r="Y115" s="1"/>
      <c r="Z115" s="111" t="str">
        <f t="shared" si="10"/>
        <v/>
      </c>
      <c r="AA115" s="13" t="s">
        <v>250</v>
      </c>
      <c r="AB115" s="110" t="s">
        <v>77</v>
      </c>
      <c r="AC115" s="1"/>
      <c r="AD115" s="111" t="str">
        <f t="shared" si="11"/>
        <v/>
      </c>
      <c r="AE115" s="13" t="s">
        <v>251</v>
      </c>
      <c r="AF115" s="110" t="s">
        <v>77</v>
      </c>
      <c r="AG115" s="1"/>
      <c r="AH115" s="111" t="str">
        <f t="shared" si="12"/>
        <v/>
      </c>
      <c r="AI115" s="13" t="s">
        <v>252</v>
      </c>
      <c r="AJ115" s="113">
        <f t="shared" si="13"/>
        <v>0</v>
      </c>
      <c r="AK115" s="192" t="str">
        <f>ご契約内容!$C$2</f>
        <v>エースサイクル</v>
      </c>
    </row>
    <row r="116" spans="1:37" ht="13.5" customHeight="1">
      <c r="A116" s="101" t="s">
        <v>721</v>
      </c>
      <c r="B116" s="102" t="s">
        <v>677</v>
      </c>
      <c r="C116" s="103" t="s">
        <v>678</v>
      </c>
      <c r="D116" s="106"/>
      <c r="E116" s="134"/>
      <c r="F116" s="105" t="s">
        <v>713</v>
      </c>
      <c r="G116" s="127"/>
      <c r="H116" s="128"/>
      <c r="I116" s="107" t="s">
        <v>695</v>
      </c>
      <c r="J116" s="108">
        <v>37000</v>
      </c>
      <c r="K116" s="109"/>
      <c r="L116" s="110" t="s">
        <v>98</v>
      </c>
      <c r="M116" s="1"/>
      <c r="N116" s="111" t="str">
        <f t="shared" si="14"/>
        <v/>
      </c>
      <c r="O116" s="13" t="s">
        <v>247</v>
      </c>
      <c r="P116" s="110" t="s">
        <v>98</v>
      </c>
      <c r="Q116" s="1"/>
      <c r="R116" s="111" t="str">
        <f t="shared" si="15"/>
        <v/>
      </c>
      <c r="S116" s="13" t="s">
        <v>248</v>
      </c>
      <c r="T116" s="110" t="s">
        <v>77</v>
      </c>
      <c r="U116" s="1"/>
      <c r="V116" s="111" t="str">
        <f t="shared" si="16"/>
        <v/>
      </c>
      <c r="W116" s="13" t="s">
        <v>249</v>
      </c>
      <c r="X116" s="110" t="s">
        <v>77</v>
      </c>
      <c r="Y116" s="1"/>
      <c r="Z116" s="111" t="str">
        <f t="shared" si="10"/>
        <v/>
      </c>
      <c r="AA116" s="13" t="s">
        <v>250</v>
      </c>
      <c r="AB116" s="110" t="s">
        <v>98</v>
      </c>
      <c r="AC116" s="1"/>
      <c r="AD116" s="111" t="str">
        <f t="shared" si="11"/>
        <v/>
      </c>
      <c r="AE116" s="13" t="s">
        <v>251</v>
      </c>
      <c r="AF116" s="110" t="s">
        <v>98</v>
      </c>
      <c r="AG116" s="1"/>
      <c r="AH116" s="111" t="str">
        <f t="shared" si="12"/>
        <v/>
      </c>
      <c r="AI116" s="13" t="s">
        <v>252</v>
      </c>
      <c r="AJ116" s="113">
        <f t="shared" si="13"/>
        <v>0</v>
      </c>
      <c r="AK116" s="192" t="str">
        <f>ご契約内容!$C$2</f>
        <v>エースサイクル</v>
      </c>
    </row>
    <row r="117" spans="1:37" ht="13.5" customHeight="1">
      <c r="A117" s="101" t="s">
        <v>722</v>
      </c>
      <c r="B117" s="102" t="s">
        <v>677</v>
      </c>
      <c r="C117" s="103" t="s">
        <v>678</v>
      </c>
      <c r="D117" s="106"/>
      <c r="E117" s="134"/>
      <c r="F117" s="105" t="s">
        <v>713</v>
      </c>
      <c r="G117" s="127"/>
      <c r="H117" s="128"/>
      <c r="I117" s="107" t="s">
        <v>697</v>
      </c>
      <c r="J117" s="108">
        <v>37000</v>
      </c>
      <c r="K117" s="109"/>
      <c r="L117" s="110" t="s">
        <v>98</v>
      </c>
      <c r="M117" s="1"/>
      <c r="N117" s="111" t="str">
        <f t="shared" si="14"/>
        <v/>
      </c>
      <c r="O117" s="13" t="s">
        <v>247</v>
      </c>
      <c r="P117" s="110" t="s">
        <v>98</v>
      </c>
      <c r="Q117" s="1"/>
      <c r="R117" s="111" t="str">
        <f t="shared" si="15"/>
        <v/>
      </c>
      <c r="S117" s="13" t="s">
        <v>248</v>
      </c>
      <c r="T117" s="110" t="s">
        <v>98</v>
      </c>
      <c r="U117" s="1"/>
      <c r="V117" s="111" t="str">
        <f t="shared" si="16"/>
        <v/>
      </c>
      <c r="W117" s="13" t="s">
        <v>249</v>
      </c>
      <c r="X117" s="110" t="s">
        <v>98</v>
      </c>
      <c r="Y117" s="1"/>
      <c r="Z117" s="111" t="str">
        <f t="shared" si="10"/>
        <v/>
      </c>
      <c r="AA117" s="13" t="s">
        <v>250</v>
      </c>
      <c r="AB117" s="110" t="s">
        <v>77</v>
      </c>
      <c r="AC117" s="1"/>
      <c r="AD117" s="111" t="str">
        <f t="shared" si="11"/>
        <v/>
      </c>
      <c r="AE117" s="13" t="s">
        <v>251</v>
      </c>
      <c r="AF117" s="110" t="s">
        <v>77</v>
      </c>
      <c r="AG117" s="1"/>
      <c r="AH117" s="111" t="str">
        <f t="shared" si="12"/>
        <v/>
      </c>
      <c r="AI117" s="13" t="s">
        <v>252</v>
      </c>
      <c r="AJ117" s="113">
        <f t="shared" si="13"/>
        <v>0</v>
      </c>
      <c r="AK117" s="192" t="str">
        <f>ご契約内容!$C$2</f>
        <v>エースサイクル</v>
      </c>
    </row>
    <row r="118" spans="1:37" ht="13.5" customHeight="1">
      <c r="A118" s="101" t="s">
        <v>723</v>
      </c>
      <c r="B118" s="102" t="s">
        <v>677</v>
      </c>
      <c r="C118" s="103" t="s">
        <v>678</v>
      </c>
      <c r="D118" s="106"/>
      <c r="E118" s="134"/>
      <c r="F118" s="105" t="s">
        <v>713</v>
      </c>
      <c r="G118" s="127"/>
      <c r="H118" s="128"/>
      <c r="I118" s="107" t="s">
        <v>699</v>
      </c>
      <c r="J118" s="108">
        <v>37000</v>
      </c>
      <c r="K118" s="109"/>
      <c r="L118" s="110" t="s">
        <v>98</v>
      </c>
      <c r="M118" s="1"/>
      <c r="N118" s="111" t="str">
        <f t="shared" si="14"/>
        <v/>
      </c>
      <c r="O118" s="13" t="s">
        <v>247</v>
      </c>
      <c r="P118" s="110" t="s">
        <v>98</v>
      </c>
      <c r="Q118" s="1"/>
      <c r="R118" s="111" t="str">
        <f t="shared" si="15"/>
        <v/>
      </c>
      <c r="S118" s="13" t="s">
        <v>248</v>
      </c>
      <c r="T118" s="110" t="s">
        <v>98</v>
      </c>
      <c r="U118" s="1"/>
      <c r="V118" s="111" t="str">
        <f t="shared" si="16"/>
        <v/>
      </c>
      <c r="W118" s="13" t="s">
        <v>249</v>
      </c>
      <c r="X118" s="110" t="s">
        <v>98</v>
      </c>
      <c r="Y118" s="1"/>
      <c r="Z118" s="111" t="str">
        <f t="shared" si="10"/>
        <v/>
      </c>
      <c r="AA118" s="13" t="s">
        <v>250</v>
      </c>
      <c r="AB118" s="110" t="s">
        <v>98</v>
      </c>
      <c r="AC118" s="1"/>
      <c r="AD118" s="111" t="str">
        <f t="shared" si="11"/>
        <v/>
      </c>
      <c r="AE118" s="13" t="s">
        <v>251</v>
      </c>
      <c r="AF118" s="110" t="s">
        <v>98</v>
      </c>
      <c r="AG118" s="1"/>
      <c r="AH118" s="111" t="str">
        <f t="shared" si="12"/>
        <v/>
      </c>
      <c r="AI118" s="13" t="s">
        <v>252</v>
      </c>
      <c r="AJ118" s="113">
        <f t="shared" si="13"/>
        <v>0</v>
      </c>
      <c r="AK118" s="192" t="str">
        <f>ご契約内容!$C$2</f>
        <v>エースサイクル</v>
      </c>
    </row>
    <row r="119" spans="1:37" ht="13.5" customHeight="1">
      <c r="A119" s="101" t="s">
        <v>724</v>
      </c>
      <c r="B119" s="102" t="s">
        <v>677</v>
      </c>
      <c r="C119" s="103" t="s">
        <v>678</v>
      </c>
      <c r="D119" s="106"/>
      <c r="E119" s="134"/>
      <c r="F119" s="105" t="s">
        <v>713</v>
      </c>
      <c r="G119" s="127"/>
      <c r="H119" s="128"/>
      <c r="I119" s="107" t="s">
        <v>701</v>
      </c>
      <c r="J119" s="108">
        <v>37000</v>
      </c>
      <c r="K119" s="109"/>
      <c r="L119" s="110" t="s">
        <v>98</v>
      </c>
      <c r="M119" s="1"/>
      <c r="N119" s="111" t="str">
        <f t="shared" si="14"/>
        <v/>
      </c>
      <c r="O119" s="13" t="s">
        <v>247</v>
      </c>
      <c r="P119" s="110" t="s">
        <v>77</v>
      </c>
      <c r="Q119" s="1"/>
      <c r="R119" s="111" t="str">
        <f t="shared" si="15"/>
        <v/>
      </c>
      <c r="S119" s="13" t="s">
        <v>248</v>
      </c>
      <c r="T119" s="110" t="s">
        <v>77</v>
      </c>
      <c r="U119" s="1"/>
      <c r="V119" s="111" t="str">
        <f t="shared" si="16"/>
        <v/>
      </c>
      <c r="W119" s="13" t="s">
        <v>249</v>
      </c>
      <c r="X119" s="110" t="s">
        <v>77</v>
      </c>
      <c r="Y119" s="1"/>
      <c r="Z119" s="111" t="str">
        <f t="shared" si="10"/>
        <v/>
      </c>
      <c r="AA119" s="13" t="s">
        <v>250</v>
      </c>
      <c r="AB119" s="110" t="s">
        <v>77</v>
      </c>
      <c r="AC119" s="1"/>
      <c r="AD119" s="111" t="str">
        <f t="shared" si="11"/>
        <v/>
      </c>
      <c r="AE119" s="13" t="s">
        <v>251</v>
      </c>
      <c r="AF119" s="110" t="s">
        <v>77</v>
      </c>
      <c r="AG119" s="1"/>
      <c r="AH119" s="111" t="str">
        <f t="shared" si="12"/>
        <v/>
      </c>
      <c r="AI119" s="13" t="s">
        <v>252</v>
      </c>
      <c r="AJ119" s="113">
        <f t="shared" si="13"/>
        <v>0</v>
      </c>
      <c r="AK119" s="192" t="str">
        <f>ご契約内容!$C$2</f>
        <v>エースサイクル</v>
      </c>
    </row>
    <row r="120" spans="1:37" ht="13.5" customHeight="1">
      <c r="A120" s="101" t="s">
        <v>725</v>
      </c>
      <c r="B120" s="102" t="s">
        <v>677</v>
      </c>
      <c r="C120" s="103" t="s">
        <v>678</v>
      </c>
      <c r="D120" s="106"/>
      <c r="E120" s="134"/>
      <c r="F120" s="105" t="s">
        <v>713</v>
      </c>
      <c r="G120" s="127"/>
      <c r="H120" s="128"/>
      <c r="I120" s="107" t="s">
        <v>703</v>
      </c>
      <c r="J120" s="108">
        <v>37000</v>
      </c>
      <c r="K120" s="109"/>
      <c r="L120" s="110" t="s">
        <v>98</v>
      </c>
      <c r="M120" s="1"/>
      <c r="N120" s="111" t="str">
        <f t="shared" si="14"/>
        <v/>
      </c>
      <c r="O120" s="13" t="s">
        <v>247</v>
      </c>
      <c r="P120" s="110" t="s">
        <v>77</v>
      </c>
      <c r="Q120" s="1"/>
      <c r="R120" s="111" t="str">
        <f t="shared" si="15"/>
        <v/>
      </c>
      <c r="S120" s="13" t="s">
        <v>248</v>
      </c>
      <c r="T120" s="110" t="s">
        <v>77</v>
      </c>
      <c r="U120" s="1"/>
      <c r="V120" s="111" t="str">
        <f t="shared" si="16"/>
        <v/>
      </c>
      <c r="W120" s="13" t="s">
        <v>249</v>
      </c>
      <c r="X120" s="110" t="s">
        <v>77</v>
      </c>
      <c r="Y120" s="1"/>
      <c r="Z120" s="111" t="str">
        <f t="shared" si="10"/>
        <v/>
      </c>
      <c r="AA120" s="13" t="s">
        <v>250</v>
      </c>
      <c r="AB120" s="110" t="s">
        <v>77</v>
      </c>
      <c r="AC120" s="1"/>
      <c r="AD120" s="111" t="str">
        <f t="shared" si="11"/>
        <v/>
      </c>
      <c r="AE120" s="13" t="s">
        <v>251</v>
      </c>
      <c r="AF120" s="110" t="s">
        <v>77</v>
      </c>
      <c r="AG120" s="1"/>
      <c r="AH120" s="111" t="str">
        <f t="shared" si="12"/>
        <v/>
      </c>
      <c r="AI120" s="13" t="s">
        <v>252</v>
      </c>
      <c r="AJ120" s="113">
        <f t="shared" si="13"/>
        <v>0</v>
      </c>
      <c r="AK120" s="192" t="str">
        <f>ご契約内容!$C$2</f>
        <v>エースサイクル</v>
      </c>
    </row>
    <row r="121" spans="1:37" ht="13.5" customHeight="1">
      <c r="A121" s="101" t="s">
        <v>726</v>
      </c>
      <c r="B121" s="102" t="s">
        <v>677</v>
      </c>
      <c r="C121" s="103" t="s">
        <v>678</v>
      </c>
      <c r="D121" s="106"/>
      <c r="E121" s="134"/>
      <c r="F121" s="105" t="s">
        <v>713</v>
      </c>
      <c r="G121" s="127"/>
      <c r="H121" s="128"/>
      <c r="I121" s="107" t="s">
        <v>705</v>
      </c>
      <c r="J121" s="108">
        <v>37000</v>
      </c>
      <c r="K121" s="109"/>
      <c r="L121" s="110" t="s">
        <v>77</v>
      </c>
      <c r="M121" s="1"/>
      <c r="N121" s="111" t="str">
        <f t="shared" si="14"/>
        <v/>
      </c>
      <c r="O121" s="13" t="s">
        <v>247</v>
      </c>
      <c r="P121" s="110" t="s">
        <v>77</v>
      </c>
      <c r="Q121" s="1"/>
      <c r="R121" s="111" t="str">
        <f t="shared" si="15"/>
        <v/>
      </c>
      <c r="S121" s="13" t="s">
        <v>248</v>
      </c>
      <c r="T121" s="110" t="s">
        <v>77</v>
      </c>
      <c r="U121" s="1"/>
      <c r="V121" s="111" t="str">
        <f t="shared" si="16"/>
        <v/>
      </c>
      <c r="W121" s="13" t="s">
        <v>249</v>
      </c>
      <c r="X121" s="110" t="s">
        <v>77</v>
      </c>
      <c r="Y121" s="1"/>
      <c r="Z121" s="111" t="str">
        <f t="shared" si="10"/>
        <v/>
      </c>
      <c r="AA121" s="13" t="s">
        <v>250</v>
      </c>
      <c r="AB121" s="110" t="s">
        <v>77</v>
      </c>
      <c r="AC121" s="1"/>
      <c r="AD121" s="111" t="str">
        <f t="shared" si="11"/>
        <v/>
      </c>
      <c r="AE121" s="13" t="s">
        <v>251</v>
      </c>
      <c r="AF121" s="110" t="s">
        <v>77</v>
      </c>
      <c r="AG121" s="1"/>
      <c r="AH121" s="111" t="str">
        <f t="shared" si="12"/>
        <v/>
      </c>
      <c r="AI121" s="13" t="s">
        <v>252</v>
      </c>
      <c r="AJ121" s="113">
        <f t="shared" si="13"/>
        <v>0</v>
      </c>
      <c r="AK121" s="192" t="str">
        <f>ご契約内容!$C$2</f>
        <v>エースサイクル</v>
      </c>
    </row>
    <row r="122" spans="1:37" ht="13.5" customHeight="1">
      <c r="A122" s="101" t="s">
        <v>727</v>
      </c>
      <c r="B122" s="102" t="s">
        <v>677</v>
      </c>
      <c r="C122" s="103" t="s">
        <v>678</v>
      </c>
      <c r="D122" s="106"/>
      <c r="E122" s="134"/>
      <c r="F122" s="105" t="s">
        <v>713</v>
      </c>
      <c r="G122" s="127"/>
      <c r="H122" s="128"/>
      <c r="I122" s="107" t="s">
        <v>707</v>
      </c>
      <c r="J122" s="108">
        <v>37000</v>
      </c>
      <c r="K122" s="109"/>
      <c r="L122" s="110" t="s">
        <v>77</v>
      </c>
      <c r="M122" s="1"/>
      <c r="N122" s="111" t="str">
        <f t="shared" si="14"/>
        <v/>
      </c>
      <c r="O122" s="13" t="s">
        <v>247</v>
      </c>
      <c r="P122" s="110" t="s">
        <v>77</v>
      </c>
      <c r="Q122" s="1"/>
      <c r="R122" s="111" t="str">
        <f t="shared" si="15"/>
        <v/>
      </c>
      <c r="S122" s="13" t="s">
        <v>248</v>
      </c>
      <c r="T122" s="110" t="s">
        <v>77</v>
      </c>
      <c r="U122" s="1"/>
      <c r="V122" s="111" t="str">
        <f t="shared" si="16"/>
        <v/>
      </c>
      <c r="W122" s="13" t="s">
        <v>249</v>
      </c>
      <c r="X122" s="110" t="s">
        <v>77</v>
      </c>
      <c r="Y122" s="1"/>
      <c r="Z122" s="111" t="str">
        <f t="shared" si="10"/>
        <v/>
      </c>
      <c r="AA122" s="13" t="s">
        <v>250</v>
      </c>
      <c r="AB122" s="110" t="s">
        <v>77</v>
      </c>
      <c r="AC122" s="1"/>
      <c r="AD122" s="111" t="str">
        <f t="shared" si="11"/>
        <v/>
      </c>
      <c r="AE122" s="13" t="s">
        <v>251</v>
      </c>
      <c r="AF122" s="110" t="s">
        <v>77</v>
      </c>
      <c r="AG122" s="1"/>
      <c r="AH122" s="111" t="str">
        <f t="shared" si="12"/>
        <v/>
      </c>
      <c r="AI122" s="13" t="s">
        <v>252</v>
      </c>
      <c r="AJ122" s="113">
        <f t="shared" si="13"/>
        <v>0</v>
      </c>
      <c r="AK122" s="192" t="str">
        <f>ご契約内容!$C$2</f>
        <v>エースサイクル</v>
      </c>
    </row>
    <row r="123" spans="1:37" ht="13.5" customHeight="1">
      <c r="A123" s="101" t="s">
        <v>728</v>
      </c>
      <c r="B123" s="102" t="s">
        <v>677</v>
      </c>
      <c r="C123" s="103" t="s">
        <v>678</v>
      </c>
      <c r="D123" s="106"/>
      <c r="E123" s="134"/>
      <c r="F123" s="105" t="s">
        <v>713</v>
      </c>
      <c r="G123" s="127"/>
      <c r="H123" s="128"/>
      <c r="I123" s="107" t="s">
        <v>709</v>
      </c>
      <c r="J123" s="108">
        <v>37000</v>
      </c>
      <c r="K123" s="109"/>
      <c r="L123" s="110" t="s">
        <v>77</v>
      </c>
      <c r="M123" s="1"/>
      <c r="N123" s="111" t="str">
        <f t="shared" si="14"/>
        <v/>
      </c>
      <c r="O123" s="13" t="s">
        <v>247</v>
      </c>
      <c r="P123" s="110" t="s">
        <v>77</v>
      </c>
      <c r="Q123" s="1"/>
      <c r="R123" s="111" t="str">
        <f t="shared" si="15"/>
        <v/>
      </c>
      <c r="S123" s="13" t="s">
        <v>248</v>
      </c>
      <c r="T123" s="110" t="s">
        <v>77</v>
      </c>
      <c r="U123" s="1"/>
      <c r="V123" s="111" t="str">
        <f t="shared" si="16"/>
        <v/>
      </c>
      <c r="W123" s="13" t="s">
        <v>249</v>
      </c>
      <c r="X123" s="110" t="s">
        <v>77</v>
      </c>
      <c r="Y123" s="1"/>
      <c r="Z123" s="111" t="str">
        <f t="shared" si="10"/>
        <v/>
      </c>
      <c r="AA123" s="13" t="s">
        <v>250</v>
      </c>
      <c r="AB123" s="110" t="s">
        <v>77</v>
      </c>
      <c r="AC123" s="1"/>
      <c r="AD123" s="111" t="str">
        <f t="shared" si="11"/>
        <v/>
      </c>
      <c r="AE123" s="13" t="s">
        <v>251</v>
      </c>
      <c r="AF123" s="110" t="s">
        <v>77</v>
      </c>
      <c r="AG123" s="1"/>
      <c r="AH123" s="111" t="str">
        <f t="shared" si="12"/>
        <v/>
      </c>
      <c r="AI123" s="13" t="s">
        <v>252</v>
      </c>
      <c r="AJ123" s="113">
        <f t="shared" si="13"/>
        <v>0</v>
      </c>
      <c r="AK123" s="192" t="str">
        <f>ご契約内容!$C$2</f>
        <v>エースサイクル</v>
      </c>
    </row>
    <row r="124" spans="1:37" ht="13.5" customHeight="1">
      <c r="A124" s="101" t="s">
        <v>729</v>
      </c>
      <c r="B124" s="102" t="s">
        <v>677</v>
      </c>
      <c r="C124" s="103" t="s">
        <v>678</v>
      </c>
      <c r="D124" s="106"/>
      <c r="E124" s="134"/>
      <c r="F124" s="105" t="s">
        <v>713</v>
      </c>
      <c r="G124" s="127"/>
      <c r="H124" s="128"/>
      <c r="I124" s="107" t="s">
        <v>711</v>
      </c>
      <c r="J124" s="108">
        <v>37000</v>
      </c>
      <c r="K124" s="109"/>
      <c r="L124" s="110" t="s">
        <v>77</v>
      </c>
      <c r="M124" s="1"/>
      <c r="N124" s="111" t="str">
        <f t="shared" si="14"/>
        <v/>
      </c>
      <c r="O124" s="13" t="s">
        <v>247</v>
      </c>
      <c r="P124" s="110" t="s">
        <v>77</v>
      </c>
      <c r="Q124" s="1"/>
      <c r="R124" s="111" t="str">
        <f t="shared" si="15"/>
        <v/>
      </c>
      <c r="S124" s="13" t="s">
        <v>248</v>
      </c>
      <c r="T124" s="110" t="s">
        <v>77</v>
      </c>
      <c r="U124" s="1"/>
      <c r="V124" s="111" t="str">
        <f t="shared" si="16"/>
        <v/>
      </c>
      <c r="W124" s="13" t="s">
        <v>249</v>
      </c>
      <c r="X124" s="110" t="s">
        <v>77</v>
      </c>
      <c r="Y124" s="1"/>
      <c r="Z124" s="111" t="str">
        <f t="shared" si="10"/>
        <v/>
      </c>
      <c r="AA124" s="13" t="s">
        <v>250</v>
      </c>
      <c r="AB124" s="110" t="s">
        <v>77</v>
      </c>
      <c r="AC124" s="1"/>
      <c r="AD124" s="111" t="str">
        <f t="shared" si="11"/>
        <v/>
      </c>
      <c r="AE124" s="13" t="s">
        <v>251</v>
      </c>
      <c r="AF124" s="110" t="s">
        <v>77</v>
      </c>
      <c r="AG124" s="1"/>
      <c r="AH124" s="111" t="str">
        <f t="shared" si="12"/>
        <v/>
      </c>
      <c r="AI124" s="13" t="s">
        <v>252</v>
      </c>
      <c r="AJ124" s="113">
        <f t="shared" si="13"/>
        <v>0</v>
      </c>
      <c r="AK124" s="192" t="str">
        <f>ご契約内容!$C$2</f>
        <v>エースサイクル</v>
      </c>
    </row>
    <row r="125" spans="1:37" ht="13.5" customHeight="1">
      <c r="A125" s="101" t="s">
        <v>730</v>
      </c>
      <c r="B125" s="102" t="s">
        <v>677</v>
      </c>
      <c r="C125" s="103" t="s">
        <v>678</v>
      </c>
      <c r="D125" s="106"/>
      <c r="E125" s="134"/>
      <c r="F125" s="105" t="s">
        <v>594</v>
      </c>
      <c r="G125" s="127"/>
      <c r="H125" s="128"/>
      <c r="I125" s="107" t="s">
        <v>679</v>
      </c>
      <c r="J125" s="108">
        <v>37000</v>
      </c>
      <c r="K125" s="109"/>
      <c r="L125" s="110" t="s">
        <v>77</v>
      </c>
      <c r="M125" s="1"/>
      <c r="N125" s="111" t="str">
        <f t="shared" ref="N125:N184" si="17">IF(M125="","",$J125*$A$4*M125)</f>
        <v/>
      </c>
      <c r="O125" s="13" t="s">
        <v>247</v>
      </c>
      <c r="P125" s="110" t="s">
        <v>77</v>
      </c>
      <c r="Q125" s="1"/>
      <c r="R125" s="111" t="str">
        <f t="shared" ref="R125:R184" si="18">IF(Q125="","",$J125*$A$4*Q125)</f>
        <v/>
      </c>
      <c r="S125" s="13" t="s">
        <v>248</v>
      </c>
      <c r="T125" s="110" t="s">
        <v>77</v>
      </c>
      <c r="U125" s="1"/>
      <c r="V125" s="111" t="str">
        <f t="shared" ref="V125:V184" si="19">IF(U125="","",$J125*$A$4*U125)</f>
        <v/>
      </c>
      <c r="W125" s="13" t="s">
        <v>249</v>
      </c>
      <c r="X125" s="110" t="s">
        <v>77</v>
      </c>
      <c r="Y125" s="1"/>
      <c r="Z125" s="111" t="str">
        <f t="shared" ref="Z125:Z180" si="20">IF(Y125="","",$J125*$A$4*Y125)</f>
        <v/>
      </c>
      <c r="AA125" s="13" t="s">
        <v>250</v>
      </c>
      <c r="AB125" s="110" t="s">
        <v>77</v>
      </c>
      <c r="AC125" s="1"/>
      <c r="AD125" s="111" t="str">
        <f t="shared" ref="AD125:AD180" si="21">IF(AC125="","",$J125*$A$4*AC125)</f>
        <v/>
      </c>
      <c r="AE125" s="13" t="s">
        <v>251</v>
      </c>
      <c r="AF125" s="110" t="s">
        <v>77</v>
      </c>
      <c r="AG125" s="1"/>
      <c r="AH125" s="111" t="str">
        <f t="shared" ref="AH125:AH180" si="22">IF(AG125="","",$J125*$A$4*AG125)</f>
        <v/>
      </c>
      <c r="AI125" s="13" t="s">
        <v>252</v>
      </c>
      <c r="AJ125" s="113">
        <f t="shared" ref="AJ125:AJ181" si="23">SUM(M125,Q125,U125,Y125,AC125,AG125)</f>
        <v>0</v>
      </c>
      <c r="AK125" s="192" t="str">
        <f>ご契約内容!$C$2</f>
        <v>エースサイクル</v>
      </c>
    </row>
    <row r="126" spans="1:37" ht="13.5" customHeight="1">
      <c r="A126" s="101" t="s">
        <v>731</v>
      </c>
      <c r="B126" s="102" t="s">
        <v>677</v>
      </c>
      <c r="C126" s="103" t="s">
        <v>678</v>
      </c>
      <c r="D126" s="106"/>
      <c r="E126" s="134"/>
      <c r="F126" s="105" t="s">
        <v>594</v>
      </c>
      <c r="G126" s="127"/>
      <c r="H126" s="128"/>
      <c r="I126" s="107" t="s">
        <v>681</v>
      </c>
      <c r="J126" s="108">
        <v>37000</v>
      </c>
      <c r="K126" s="109"/>
      <c r="L126" s="110" t="s">
        <v>77</v>
      </c>
      <c r="M126" s="1"/>
      <c r="N126" s="111" t="str">
        <f t="shared" si="17"/>
        <v/>
      </c>
      <c r="O126" s="13" t="s">
        <v>247</v>
      </c>
      <c r="P126" s="110" t="s">
        <v>77</v>
      </c>
      <c r="Q126" s="1"/>
      <c r="R126" s="111" t="str">
        <f t="shared" si="18"/>
        <v/>
      </c>
      <c r="S126" s="13" t="s">
        <v>248</v>
      </c>
      <c r="T126" s="110" t="s">
        <v>77</v>
      </c>
      <c r="U126" s="1"/>
      <c r="V126" s="111" t="str">
        <f t="shared" si="19"/>
        <v/>
      </c>
      <c r="W126" s="13" t="s">
        <v>249</v>
      </c>
      <c r="X126" s="110" t="s">
        <v>77</v>
      </c>
      <c r="Y126" s="1"/>
      <c r="Z126" s="111" t="str">
        <f t="shared" si="20"/>
        <v/>
      </c>
      <c r="AA126" s="13" t="s">
        <v>250</v>
      </c>
      <c r="AB126" s="110" t="s">
        <v>77</v>
      </c>
      <c r="AC126" s="1"/>
      <c r="AD126" s="111" t="str">
        <f t="shared" si="21"/>
        <v/>
      </c>
      <c r="AE126" s="13" t="s">
        <v>251</v>
      </c>
      <c r="AF126" s="110" t="s">
        <v>77</v>
      </c>
      <c r="AG126" s="1"/>
      <c r="AH126" s="111" t="str">
        <f t="shared" si="22"/>
        <v/>
      </c>
      <c r="AI126" s="13" t="s">
        <v>252</v>
      </c>
      <c r="AJ126" s="113">
        <f t="shared" si="23"/>
        <v>0</v>
      </c>
      <c r="AK126" s="192" t="str">
        <f>ご契約内容!$C$2</f>
        <v>エースサイクル</v>
      </c>
    </row>
    <row r="127" spans="1:37" ht="13.5" customHeight="1">
      <c r="A127" s="101" t="s">
        <v>732</v>
      </c>
      <c r="B127" s="102" t="s">
        <v>677</v>
      </c>
      <c r="C127" s="103" t="s">
        <v>678</v>
      </c>
      <c r="D127" s="106"/>
      <c r="E127" s="134"/>
      <c r="F127" s="105" t="s">
        <v>594</v>
      </c>
      <c r="G127" s="127"/>
      <c r="H127" s="128"/>
      <c r="I127" s="107" t="s">
        <v>683</v>
      </c>
      <c r="J127" s="108">
        <v>37000</v>
      </c>
      <c r="K127" s="109"/>
      <c r="L127" s="110" t="s">
        <v>77</v>
      </c>
      <c r="M127" s="1"/>
      <c r="N127" s="111" t="str">
        <f t="shared" si="17"/>
        <v/>
      </c>
      <c r="O127" s="13" t="s">
        <v>247</v>
      </c>
      <c r="P127" s="110" t="s">
        <v>77</v>
      </c>
      <c r="Q127" s="1"/>
      <c r="R127" s="111" t="str">
        <f t="shared" si="18"/>
        <v/>
      </c>
      <c r="S127" s="13" t="s">
        <v>248</v>
      </c>
      <c r="T127" s="110" t="s">
        <v>77</v>
      </c>
      <c r="U127" s="1"/>
      <c r="V127" s="111" t="str">
        <f t="shared" si="19"/>
        <v/>
      </c>
      <c r="W127" s="13" t="s">
        <v>249</v>
      </c>
      <c r="X127" s="110" t="s">
        <v>77</v>
      </c>
      <c r="Y127" s="1"/>
      <c r="Z127" s="111" t="str">
        <f t="shared" si="20"/>
        <v/>
      </c>
      <c r="AA127" s="13" t="s">
        <v>250</v>
      </c>
      <c r="AB127" s="110" t="s">
        <v>77</v>
      </c>
      <c r="AC127" s="1"/>
      <c r="AD127" s="111" t="str">
        <f t="shared" si="21"/>
        <v/>
      </c>
      <c r="AE127" s="13" t="s">
        <v>251</v>
      </c>
      <c r="AF127" s="110" t="s">
        <v>77</v>
      </c>
      <c r="AG127" s="1"/>
      <c r="AH127" s="111" t="str">
        <f t="shared" si="22"/>
        <v/>
      </c>
      <c r="AI127" s="13" t="s">
        <v>252</v>
      </c>
      <c r="AJ127" s="113">
        <f t="shared" si="23"/>
        <v>0</v>
      </c>
      <c r="AK127" s="192" t="str">
        <f>ご契約内容!$C$2</f>
        <v>エースサイクル</v>
      </c>
    </row>
    <row r="128" spans="1:37" ht="13.5" customHeight="1">
      <c r="A128" s="101" t="s">
        <v>733</v>
      </c>
      <c r="B128" s="102" t="s">
        <v>677</v>
      </c>
      <c r="C128" s="103" t="s">
        <v>678</v>
      </c>
      <c r="D128" s="106"/>
      <c r="E128" s="134"/>
      <c r="F128" s="105" t="s">
        <v>594</v>
      </c>
      <c r="G128" s="127"/>
      <c r="H128" s="128"/>
      <c r="I128" s="107" t="s">
        <v>685</v>
      </c>
      <c r="J128" s="108">
        <v>37000</v>
      </c>
      <c r="K128" s="109"/>
      <c r="L128" s="110" t="s">
        <v>77</v>
      </c>
      <c r="M128" s="1"/>
      <c r="N128" s="111" t="str">
        <f t="shared" si="17"/>
        <v/>
      </c>
      <c r="O128" s="13" t="s">
        <v>247</v>
      </c>
      <c r="P128" s="110" t="s">
        <v>77</v>
      </c>
      <c r="Q128" s="1"/>
      <c r="R128" s="111" t="str">
        <f t="shared" si="18"/>
        <v/>
      </c>
      <c r="S128" s="13" t="s">
        <v>248</v>
      </c>
      <c r="T128" s="110" t="s">
        <v>77</v>
      </c>
      <c r="U128" s="1"/>
      <c r="V128" s="111" t="str">
        <f t="shared" si="19"/>
        <v/>
      </c>
      <c r="W128" s="13" t="s">
        <v>249</v>
      </c>
      <c r="X128" s="110" t="s">
        <v>77</v>
      </c>
      <c r="Y128" s="1"/>
      <c r="Z128" s="111" t="str">
        <f t="shared" si="20"/>
        <v/>
      </c>
      <c r="AA128" s="13" t="s">
        <v>250</v>
      </c>
      <c r="AB128" s="110" t="s">
        <v>77</v>
      </c>
      <c r="AC128" s="1"/>
      <c r="AD128" s="111" t="str">
        <f t="shared" si="21"/>
        <v/>
      </c>
      <c r="AE128" s="13" t="s">
        <v>251</v>
      </c>
      <c r="AF128" s="110" t="s">
        <v>77</v>
      </c>
      <c r="AG128" s="1"/>
      <c r="AH128" s="111" t="str">
        <f t="shared" si="22"/>
        <v/>
      </c>
      <c r="AI128" s="13" t="s">
        <v>252</v>
      </c>
      <c r="AJ128" s="113">
        <f t="shared" si="23"/>
        <v>0</v>
      </c>
      <c r="AK128" s="192" t="str">
        <f>ご契約内容!$C$2</f>
        <v>エースサイクル</v>
      </c>
    </row>
    <row r="129" spans="1:37" ht="13.5" customHeight="1">
      <c r="A129" s="101" t="s">
        <v>734</v>
      </c>
      <c r="B129" s="102" t="s">
        <v>677</v>
      </c>
      <c r="C129" s="103" t="s">
        <v>678</v>
      </c>
      <c r="D129" s="106"/>
      <c r="E129" s="134"/>
      <c r="F129" s="105" t="s">
        <v>594</v>
      </c>
      <c r="G129" s="127"/>
      <c r="H129" s="128"/>
      <c r="I129" s="107" t="s">
        <v>687</v>
      </c>
      <c r="J129" s="108">
        <v>37000</v>
      </c>
      <c r="K129" s="109"/>
      <c r="L129" s="110" t="s">
        <v>98</v>
      </c>
      <c r="M129" s="1"/>
      <c r="N129" s="111" t="str">
        <f t="shared" si="17"/>
        <v/>
      </c>
      <c r="O129" s="13" t="s">
        <v>247</v>
      </c>
      <c r="P129" s="110" t="s">
        <v>77</v>
      </c>
      <c r="Q129" s="1"/>
      <c r="R129" s="111" t="str">
        <f t="shared" si="18"/>
        <v/>
      </c>
      <c r="S129" s="13" t="s">
        <v>248</v>
      </c>
      <c r="T129" s="110" t="s">
        <v>77</v>
      </c>
      <c r="U129" s="1"/>
      <c r="V129" s="111" t="str">
        <f t="shared" si="19"/>
        <v/>
      </c>
      <c r="W129" s="13" t="s">
        <v>249</v>
      </c>
      <c r="X129" s="110" t="s">
        <v>77</v>
      </c>
      <c r="Y129" s="1"/>
      <c r="Z129" s="111" t="str">
        <f t="shared" si="20"/>
        <v/>
      </c>
      <c r="AA129" s="13" t="s">
        <v>250</v>
      </c>
      <c r="AB129" s="110" t="s">
        <v>77</v>
      </c>
      <c r="AC129" s="1"/>
      <c r="AD129" s="111" t="str">
        <f t="shared" si="21"/>
        <v/>
      </c>
      <c r="AE129" s="13" t="s">
        <v>251</v>
      </c>
      <c r="AF129" s="110" t="s">
        <v>77</v>
      </c>
      <c r="AG129" s="1"/>
      <c r="AH129" s="111" t="str">
        <f t="shared" si="22"/>
        <v/>
      </c>
      <c r="AI129" s="13" t="s">
        <v>252</v>
      </c>
      <c r="AJ129" s="113">
        <f t="shared" si="23"/>
        <v>0</v>
      </c>
      <c r="AK129" s="192" t="str">
        <f>ご契約内容!$C$2</f>
        <v>エースサイクル</v>
      </c>
    </row>
    <row r="130" spans="1:37" ht="13.5" customHeight="1">
      <c r="A130" s="101" t="s">
        <v>735</v>
      </c>
      <c r="B130" s="102" t="s">
        <v>677</v>
      </c>
      <c r="C130" s="103" t="s">
        <v>678</v>
      </c>
      <c r="D130" s="106"/>
      <c r="E130" s="134"/>
      <c r="F130" s="105" t="s">
        <v>594</v>
      </c>
      <c r="G130" s="127"/>
      <c r="H130" s="128"/>
      <c r="I130" s="107" t="s">
        <v>689</v>
      </c>
      <c r="J130" s="108">
        <v>37000</v>
      </c>
      <c r="K130" s="109"/>
      <c r="L130" s="110" t="s">
        <v>77</v>
      </c>
      <c r="M130" s="1"/>
      <c r="N130" s="111" t="str">
        <f t="shared" si="17"/>
        <v/>
      </c>
      <c r="O130" s="13" t="s">
        <v>247</v>
      </c>
      <c r="P130" s="110" t="s">
        <v>77</v>
      </c>
      <c r="Q130" s="1"/>
      <c r="R130" s="111" t="str">
        <f t="shared" si="18"/>
        <v/>
      </c>
      <c r="S130" s="13" t="s">
        <v>248</v>
      </c>
      <c r="T130" s="110" t="s">
        <v>77</v>
      </c>
      <c r="U130" s="1"/>
      <c r="V130" s="111" t="str">
        <f t="shared" si="19"/>
        <v/>
      </c>
      <c r="W130" s="13" t="s">
        <v>249</v>
      </c>
      <c r="X130" s="110" t="s">
        <v>77</v>
      </c>
      <c r="Y130" s="1"/>
      <c r="Z130" s="111" t="str">
        <f t="shared" si="20"/>
        <v/>
      </c>
      <c r="AA130" s="13" t="s">
        <v>250</v>
      </c>
      <c r="AB130" s="110" t="s">
        <v>77</v>
      </c>
      <c r="AC130" s="1"/>
      <c r="AD130" s="111" t="str">
        <f t="shared" si="21"/>
        <v/>
      </c>
      <c r="AE130" s="13" t="s">
        <v>251</v>
      </c>
      <c r="AF130" s="110" t="s">
        <v>77</v>
      </c>
      <c r="AG130" s="1"/>
      <c r="AH130" s="111" t="str">
        <f t="shared" si="22"/>
        <v/>
      </c>
      <c r="AI130" s="13" t="s">
        <v>252</v>
      </c>
      <c r="AJ130" s="113">
        <f t="shared" si="23"/>
        <v>0</v>
      </c>
      <c r="AK130" s="192" t="str">
        <f>ご契約内容!$C$2</f>
        <v>エースサイクル</v>
      </c>
    </row>
    <row r="131" spans="1:37" ht="13.5" customHeight="1">
      <c r="A131" s="101" t="s">
        <v>736</v>
      </c>
      <c r="B131" s="102" t="s">
        <v>677</v>
      </c>
      <c r="C131" s="103" t="s">
        <v>678</v>
      </c>
      <c r="D131" s="106"/>
      <c r="E131" s="134"/>
      <c r="F131" s="105" t="s">
        <v>594</v>
      </c>
      <c r="G131" s="127"/>
      <c r="H131" s="128"/>
      <c r="I131" s="107" t="s">
        <v>691</v>
      </c>
      <c r="J131" s="108">
        <v>37000</v>
      </c>
      <c r="K131" s="109"/>
      <c r="L131" s="110" t="s">
        <v>98</v>
      </c>
      <c r="M131" s="1"/>
      <c r="N131" s="111" t="str">
        <f t="shared" si="17"/>
        <v/>
      </c>
      <c r="O131" s="13" t="s">
        <v>247</v>
      </c>
      <c r="P131" s="110" t="s">
        <v>98</v>
      </c>
      <c r="Q131" s="1"/>
      <c r="R131" s="111" t="str">
        <f t="shared" si="18"/>
        <v/>
      </c>
      <c r="S131" s="13" t="s">
        <v>248</v>
      </c>
      <c r="T131" s="110" t="s">
        <v>98</v>
      </c>
      <c r="U131" s="1"/>
      <c r="V131" s="111" t="str">
        <f t="shared" si="19"/>
        <v/>
      </c>
      <c r="W131" s="13" t="s">
        <v>249</v>
      </c>
      <c r="X131" s="110" t="s">
        <v>98</v>
      </c>
      <c r="Y131" s="1"/>
      <c r="Z131" s="111" t="str">
        <f t="shared" si="20"/>
        <v/>
      </c>
      <c r="AA131" s="13" t="s">
        <v>250</v>
      </c>
      <c r="AB131" s="110" t="s">
        <v>98</v>
      </c>
      <c r="AC131" s="1"/>
      <c r="AD131" s="111" t="str">
        <f t="shared" si="21"/>
        <v/>
      </c>
      <c r="AE131" s="13" t="s">
        <v>251</v>
      </c>
      <c r="AF131" s="110" t="s">
        <v>98</v>
      </c>
      <c r="AG131" s="1"/>
      <c r="AH131" s="111" t="str">
        <f t="shared" si="22"/>
        <v/>
      </c>
      <c r="AI131" s="13" t="s">
        <v>252</v>
      </c>
      <c r="AJ131" s="113">
        <f t="shared" si="23"/>
        <v>0</v>
      </c>
      <c r="AK131" s="192" t="str">
        <f>ご契約内容!$C$2</f>
        <v>エースサイクル</v>
      </c>
    </row>
    <row r="132" spans="1:37" ht="13.5" customHeight="1">
      <c r="A132" s="101" t="s">
        <v>737</v>
      </c>
      <c r="B132" s="102" t="s">
        <v>677</v>
      </c>
      <c r="C132" s="103" t="s">
        <v>678</v>
      </c>
      <c r="D132" s="106"/>
      <c r="E132" s="134"/>
      <c r="F132" s="105" t="s">
        <v>594</v>
      </c>
      <c r="G132" s="127"/>
      <c r="H132" s="128"/>
      <c r="I132" s="107" t="s">
        <v>693</v>
      </c>
      <c r="J132" s="108">
        <v>37000</v>
      </c>
      <c r="K132" s="109"/>
      <c r="L132" s="110" t="s">
        <v>98</v>
      </c>
      <c r="M132" s="1"/>
      <c r="N132" s="111" t="str">
        <f t="shared" si="17"/>
        <v/>
      </c>
      <c r="O132" s="13" t="s">
        <v>247</v>
      </c>
      <c r="P132" s="110" t="s">
        <v>98</v>
      </c>
      <c r="Q132" s="1"/>
      <c r="R132" s="111" t="str">
        <f t="shared" si="18"/>
        <v/>
      </c>
      <c r="S132" s="13" t="s">
        <v>248</v>
      </c>
      <c r="T132" s="110" t="s">
        <v>77</v>
      </c>
      <c r="U132" s="1"/>
      <c r="V132" s="111" t="str">
        <f t="shared" si="19"/>
        <v/>
      </c>
      <c r="W132" s="13" t="s">
        <v>249</v>
      </c>
      <c r="X132" s="110" t="s">
        <v>77</v>
      </c>
      <c r="Y132" s="1"/>
      <c r="Z132" s="111" t="str">
        <f t="shared" si="20"/>
        <v/>
      </c>
      <c r="AA132" s="13" t="s">
        <v>250</v>
      </c>
      <c r="AB132" s="110" t="s">
        <v>77</v>
      </c>
      <c r="AC132" s="1"/>
      <c r="AD132" s="111" t="str">
        <f t="shared" si="21"/>
        <v/>
      </c>
      <c r="AE132" s="13" t="s">
        <v>251</v>
      </c>
      <c r="AF132" s="110" t="s">
        <v>77</v>
      </c>
      <c r="AG132" s="1"/>
      <c r="AH132" s="111" t="str">
        <f t="shared" si="22"/>
        <v/>
      </c>
      <c r="AI132" s="13" t="s">
        <v>252</v>
      </c>
      <c r="AJ132" s="113">
        <f t="shared" si="23"/>
        <v>0</v>
      </c>
      <c r="AK132" s="192" t="str">
        <f>ご契約内容!$C$2</f>
        <v>エースサイクル</v>
      </c>
    </row>
    <row r="133" spans="1:37" ht="13.5" customHeight="1">
      <c r="A133" s="101" t="s">
        <v>738</v>
      </c>
      <c r="B133" s="102" t="s">
        <v>677</v>
      </c>
      <c r="C133" s="103" t="s">
        <v>678</v>
      </c>
      <c r="D133" s="106"/>
      <c r="E133" s="134"/>
      <c r="F133" s="105" t="s">
        <v>594</v>
      </c>
      <c r="G133" s="127"/>
      <c r="H133" s="128"/>
      <c r="I133" s="107" t="s">
        <v>695</v>
      </c>
      <c r="J133" s="108">
        <v>37000</v>
      </c>
      <c r="K133" s="109"/>
      <c r="L133" s="110" t="s">
        <v>98</v>
      </c>
      <c r="M133" s="1"/>
      <c r="N133" s="111" t="str">
        <f t="shared" si="17"/>
        <v/>
      </c>
      <c r="O133" s="13" t="s">
        <v>247</v>
      </c>
      <c r="P133" s="110" t="s">
        <v>98</v>
      </c>
      <c r="Q133" s="1"/>
      <c r="R133" s="111" t="str">
        <f t="shared" si="18"/>
        <v/>
      </c>
      <c r="S133" s="13" t="s">
        <v>248</v>
      </c>
      <c r="T133" s="110" t="s">
        <v>98</v>
      </c>
      <c r="U133" s="1"/>
      <c r="V133" s="111" t="str">
        <f t="shared" si="19"/>
        <v/>
      </c>
      <c r="W133" s="13" t="s">
        <v>249</v>
      </c>
      <c r="X133" s="110" t="s">
        <v>98</v>
      </c>
      <c r="Y133" s="1"/>
      <c r="Z133" s="111" t="str">
        <f t="shared" si="20"/>
        <v/>
      </c>
      <c r="AA133" s="13" t="s">
        <v>250</v>
      </c>
      <c r="AB133" s="110" t="s">
        <v>98</v>
      </c>
      <c r="AC133" s="1"/>
      <c r="AD133" s="111" t="str">
        <f t="shared" si="21"/>
        <v/>
      </c>
      <c r="AE133" s="13" t="s">
        <v>251</v>
      </c>
      <c r="AF133" s="110" t="s">
        <v>98</v>
      </c>
      <c r="AG133" s="1"/>
      <c r="AH133" s="111" t="str">
        <f t="shared" si="22"/>
        <v/>
      </c>
      <c r="AI133" s="13" t="s">
        <v>252</v>
      </c>
      <c r="AJ133" s="113">
        <f t="shared" si="23"/>
        <v>0</v>
      </c>
      <c r="AK133" s="192" t="str">
        <f>ご契約内容!$C$2</f>
        <v>エースサイクル</v>
      </c>
    </row>
    <row r="134" spans="1:37" ht="13.5" customHeight="1">
      <c r="A134" s="101" t="s">
        <v>739</v>
      </c>
      <c r="B134" s="102" t="s">
        <v>677</v>
      </c>
      <c r="C134" s="103" t="s">
        <v>678</v>
      </c>
      <c r="D134" s="106"/>
      <c r="E134" s="134"/>
      <c r="F134" s="105" t="s">
        <v>594</v>
      </c>
      <c r="G134" s="127"/>
      <c r="H134" s="128"/>
      <c r="I134" s="107" t="s">
        <v>697</v>
      </c>
      <c r="J134" s="108">
        <v>37000</v>
      </c>
      <c r="K134" s="109"/>
      <c r="L134" s="110" t="s">
        <v>98</v>
      </c>
      <c r="M134" s="1"/>
      <c r="N134" s="111" t="str">
        <f t="shared" si="17"/>
        <v/>
      </c>
      <c r="O134" s="13" t="s">
        <v>247</v>
      </c>
      <c r="P134" s="110" t="s">
        <v>98</v>
      </c>
      <c r="Q134" s="1"/>
      <c r="R134" s="111" t="str">
        <f t="shared" si="18"/>
        <v/>
      </c>
      <c r="S134" s="13" t="s">
        <v>248</v>
      </c>
      <c r="T134" s="110" t="s">
        <v>98</v>
      </c>
      <c r="U134" s="1"/>
      <c r="V134" s="111" t="str">
        <f t="shared" si="19"/>
        <v/>
      </c>
      <c r="W134" s="13" t="s">
        <v>249</v>
      </c>
      <c r="X134" s="110" t="s">
        <v>77</v>
      </c>
      <c r="Y134" s="1"/>
      <c r="Z134" s="111" t="str">
        <f t="shared" si="20"/>
        <v/>
      </c>
      <c r="AA134" s="13" t="s">
        <v>250</v>
      </c>
      <c r="AB134" s="110" t="s">
        <v>77</v>
      </c>
      <c r="AC134" s="1"/>
      <c r="AD134" s="111" t="str">
        <f t="shared" si="21"/>
        <v/>
      </c>
      <c r="AE134" s="13" t="s">
        <v>251</v>
      </c>
      <c r="AF134" s="110" t="s">
        <v>77</v>
      </c>
      <c r="AG134" s="1"/>
      <c r="AH134" s="111" t="str">
        <f t="shared" si="22"/>
        <v/>
      </c>
      <c r="AI134" s="13" t="s">
        <v>252</v>
      </c>
      <c r="AJ134" s="113">
        <f t="shared" si="23"/>
        <v>0</v>
      </c>
      <c r="AK134" s="192" t="str">
        <f>ご契約内容!$C$2</f>
        <v>エースサイクル</v>
      </c>
    </row>
    <row r="135" spans="1:37" ht="13.5" customHeight="1">
      <c r="A135" s="101" t="s">
        <v>740</v>
      </c>
      <c r="B135" s="102" t="s">
        <v>677</v>
      </c>
      <c r="C135" s="103" t="s">
        <v>678</v>
      </c>
      <c r="D135" s="106"/>
      <c r="E135" s="134"/>
      <c r="F135" s="105" t="s">
        <v>594</v>
      </c>
      <c r="G135" s="127"/>
      <c r="H135" s="128"/>
      <c r="I135" s="107" t="s">
        <v>699</v>
      </c>
      <c r="J135" s="108">
        <v>37000</v>
      </c>
      <c r="K135" s="109"/>
      <c r="L135" s="110" t="s">
        <v>98</v>
      </c>
      <c r="M135" s="1"/>
      <c r="N135" s="111" t="str">
        <f t="shared" si="17"/>
        <v/>
      </c>
      <c r="O135" s="13" t="s">
        <v>247</v>
      </c>
      <c r="P135" s="110" t="s">
        <v>98</v>
      </c>
      <c r="Q135" s="1"/>
      <c r="R135" s="111" t="str">
        <f t="shared" si="18"/>
        <v/>
      </c>
      <c r="S135" s="13" t="s">
        <v>248</v>
      </c>
      <c r="T135" s="110" t="s">
        <v>98</v>
      </c>
      <c r="U135" s="1"/>
      <c r="V135" s="111" t="str">
        <f t="shared" si="19"/>
        <v/>
      </c>
      <c r="W135" s="13" t="s">
        <v>249</v>
      </c>
      <c r="X135" s="110" t="s">
        <v>98</v>
      </c>
      <c r="Y135" s="1"/>
      <c r="Z135" s="111" t="str">
        <f t="shared" si="20"/>
        <v/>
      </c>
      <c r="AA135" s="13" t="s">
        <v>250</v>
      </c>
      <c r="AB135" s="110" t="s">
        <v>98</v>
      </c>
      <c r="AC135" s="1"/>
      <c r="AD135" s="111" t="str">
        <f t="shared" si="21"/>
        <v/>
      </c>
      <c r="AE135" s="13" t="s">
        <v>251</v>
      </c>
      <c r="AF135" s="110" t="s">
        <v>98</v>
      </c>
      <c r="AG135" s="1"/>
      <c r="AH135" s="111" t="str">
        <f t="shared" si="22"/>
        <v/>
      </c>
      <c r="AI135" s="13" t="s">
        <v>252</v>
      </c>
      <c r="AJ135" s="113">
        <f t="shared" si="23"/>
        <v>0</v>
      </c>
      <c r="AK135" s="192" t="str">
        <f>ご契約内容!$C$2</f>
        <v>エースサイクル</v>
      </c>
    </row>
    <row r="136" spans="1:37" ht="13.5" customHeight="1">
      <c r="A136" s="101" t="s">
        <v>741</v>
      </c>
      <c r="B136" s="102" t="s">
        <v>677</v>
      </c>
      <c r="C136" s="103" t="s">
        <v>678</v>
      </c>
      <c r="D136" s="106"/>
      <c r="E136" s="134"/>
      <c r="F136" s="105" t="s">
        <v>594</v>
      </c>
      <c r="G136" s="127"/>
      <c r="H136" s="128"/>
      <c r="I136" s="107" t="s">
        <v>701</v>
      </c>
      <c r="J136" s="108">
        <v>37000</v>
      </c>
      <c r="K136" s="109"/>
      <c r="L136" s="110" t="s">
        <v>98</v>
      </c>
      <c r="M136" s="1"/>
      <c r="N136" s="111" t="str">
        <f t="shared" si="17"/>
        <v/>
      </c>
      <c r="O136" s="13" t="s">
        <v>247</v>
      </c>
      <c r="P136" s="110" t="s">
        <v>77</v>
      </c>
      <c r="Q136" s="1"/>
      <c r="R136" s="111" t="str">
        <f t="shared" si="18"/>
        <v/>
      </c>
      <c r="S136" s="13" t="s">
        <v>248</v>
      </c>
      <c r="T136" s="110" t="s">
        <v>77</v>
      </c>
      <c r="U136" s="1"/>
      <c r="V136" s="111" t="str">
        <f t="shared" si="19"/>
        <v/>
      </c>
      <c r="W136" s="13" t="s">
        <v>249</v>
      </c>
      <c r="X136" s="110" t="s">
        <v>77</v>
      </c>
      <c r="Y136" s="1"/>
      <c r="Z136" s="111" t="str">
        <f t="shared" si="20"/>
        <v/>
      </c>
      <c r="AA136" s="13" t="s">
        <v>250</v>
      </c>
      <c r="AB136" s="110" t="s">
        <v>98</v>
      </c>
      <c r="AC136" s="1"/>
      <c r="AD136" s="111" t="str">
        <f t="shared" si="21"/>
        <v/>
      </c>
      <c r="AE136" s="13" t="s">
        <v>251</v>
      </c>
      <c r="AF136" s="110" t="s">
        <v>98</v>
      </c>
      <c r="AG136" s="1"/>
      <c r="AH136" s="111" t="str">
        <f t="shared" si="22"/>
        <v/>
      </c>
      <c r="AI136" s="13" t="s">
        <v>252</v>
      </c>
      <c r="AJ136" s="113">
        <f t="shared" si="23"/>
        <v>0</v>
      </c>
      <c r="AK136" s="192" t="str">
        <f>ご契約内容!$C$2</f>
        <v>エースサイクル</v>
      </c>
    </row>
    <row r="137" spans="1:37" ht="13.5" customHeight="1">
      <c r="A137" s="101" t="s">
        <v>742</v>
      </c>
      <c r="B137" s="102" t="s">
        <v>677</v>
      </c>
      <c r="C137" s="103" t="s">
        <v>678</v>
      </c>
      <c r="D137" s="106"/>
      <c r="E137" s="134"/>
      <c r="F137" s="105" t="s">
        <v>594</v>
      </c>
      <c r="G137" s="127"/>
      <c r="H137" s="128"/>
      <c r="I137" s="107" t="s">
        <v>703</v>
      </c>
      <c r="J137" s="108">
        <v>37000</v>
      </c>
      <c r="K137" s="109"/>
      <c r="L137" s="110" t="s">
        <v>98</v>
      </c>
      <c r="M137" s="1"/>
      <c r="N137" s="111" t="str">
        <f t="shared" si="17"/>
        <v/>
      </c>
      <c r="O137" s="13" t="s">
        <v>247</v>
      </c>
      <c r="P137" s="110" t="s">
        <v>77</v>
      </c>
      <c r="Q137" s="1"/>
      <c r="R137" s="111" t="str">
        <f t="shared" si="18"/>
        <v/>
      </c>
      <c r="S137" s="13" t="s">
        <v>248</v>
      </c>
      <c r="T137" s="110" t="s">
        <v>77</v>
      </c>
      <c r="U137" s="1"/>
      <c r="V137" s="111" t="str">
        <f t="shared" si="19"/>
        <v/>
      </c>
      <c r="W137" s="13" t="s">
        <v>249</v>
      </c>
      <c r="X137" s="110" t="s">
        <v>77</v>
      </c>
      <c r="Y137" s="1"/>
      <c r="Z137" s="111" t="str">
        <f t="shared" si="20"/>
        <v/>
      </c>
      <c r="AA137" s="13" t="s">
        <v>250</v>
      </c>
      <c r="AB137" s="110" t="s">
        <v>98</v>
      </c>
      <c r="AC137" s="1"/>
      <c r="AD137" s="111" t="str">
        <f t="shared" si="21"/>
        <v/>
      </c>
      <c r="AE137" s="13" t="s">
        <v>251</v>
      </c>
      <c r="AF137" s="110" t="s">
        <v>98</v>
      </c>
      <c r="AG137" s="1"/>
      <c r="AH137" s="111" t="str">
        <f t="shared" si="22"/>
        <v/>
      </c>
      <c r="AI137" s="13" t="s">
        <v>252</v>
      </c>
      <c r="AJ137" s="113">
        <f t="shared" si="23"/>
        <v>0</v>
      </c>
      <c r="AK137" s="192" t="str">
        <f>ご契約内容!$C$2</f>
        <v>エースサイクル</v>
      </c>
    </row>
    <row r="138" spans="1:37" ht="13.5" customHeight="1">
      <c r="A138" s="101" t="s">
        <v>743</v>
      </c>
      <c r="B138" s="102" t="s">
        <v>677</v>
      </c>
      <c r="C138" s="103" t="s">
        <v>678</v>
      </c>
      <c r="D138" s="106"/>
      <c r="E138" s="134"/>
      <c r="F138" s="105" t="s">
        <v>594</v>
      </c>
      <c r="G138" s="127"/>
      <c r="H138" s="128"/>
      <c r="I138" s="107" t="s">
        <v>705</v>
      </c>
      <c r="J138" s="108">
        <v>37000</v>
      </c>
      <c r="K138" s="109"/>
      <c r="L138" s="110" t="s">
        <v>77</v>
      </c>
      <c r="M138" s="1"/>
      <c r="N138" s="111" t="str">
        <f t="shared" si="17"/>
        <v/>
      </c>
      <c r="O138" s="13" t="s">
        <v>247</v>
      </c>
      <c r="P138" s="110" t="s">
        <v>77</v>
      </c>
      <c r="Q138" s="1"/>
      <c r="R138" s="111" t="str">
        <f t="shared" si="18"/>
        <v/>
      </c>
      <c r="S138" s="13" t="s">
        <v>248</v>
      </c>
      <c r="T138" s="110" t="s">
        <v>77</v>
      </c>
      <c r="U138" s="1"/>
      <c r="V138" s="111" t="str">
        <f t="shared" si="19"/>
        <v/>
      </c>
      <c r="W138" s="13" t="s">
        <v>249</v>
      </c>
      <c r="X138" s="110" t="s">
        <v>77</v>
      </c>
      <c r="Y138" s="1"/>
      <c r="Z138" s="111" t="str">
        <f t="shared" si="20"/>
        <v/>
      </c>
      <c r="AA138" s="13" t="s">
        <v>250</v>
      </c>
      <c r="AB138" s="110" t="s">
        <v>77</v>
      </c>
      <c r="AC138" s="1"/>
      <c r="AD138" s="111" t="str">
        <f t="shared" si="21"/>
        <v/>
      </c>
      <c r="AE138" s="13" t="s">
        <v>251</v>
      </c>
      <c r="AF138" s="110" t="s">
        <v>77</v>
      </c>
      <c r="AG138" s="1"/>
      <c r="AH138" s="111" t="str">
        <f t="shared" si="22"/>
        <v/>
      </c>
      <c r="AI138" s="13" t="s">
        <v>252</v>
      </c>
      <c r="AJ138" s="113">
        <f t="shared" si="23"/>
        <v>0</v>
      </c>
      <c r="AK138" s="192" t="str">
        <f>ご契約内容!$C$2</f>
        <v>エースサイクル</v>
      </c>
    </row>
    <row r="139" spans="1:37" ht="13.5" customHeight="1">
      <c r="A139" s="101" t="s">
        <v>744</v>
      </c>
      <c r="B139" s="102" t="s">
        <v>677</v>
      </c>
      <c r="C139" s="103" t="s">
        <v>678</v>
      </c>
      <c r="D139" s="106"/>
      <c r="E139" s="134"/>
      <c r="F139" s="105" t="s">
        <v>594</v>
      </c>
      <c r="G139" s="127"/>
      <c r="H139" s="128"/>
      <c r="I139" s="107" t="s">
        <v>707</v>
      </c>
      <c r="J139" s="108">
        <v>37000</v>
      </c>
      <c r="K139" s="109"/>
      <c r="L139" s="110" t="s">
        <v>77</v>
      </c>
      <c r="M139" s="1"/>
      <c r="N139" s="111" t="str">
        <f t="shared" si="17"/>
        <v/>
      </c>
      <c r="O139" s="13" t="s">
        <v>247</v>
      </c>
      <c r="P139" s="110" t="s">
        <v>77</v>
      </c>
      <c r="Q139" s="1"/>
      <c r="R139" s="111" t="str">
        <f t="shared" si="18"/>
        <v/>
      </c>
      <c r="S139" s="13" t="s">
        <v>248</v>
      </c>
      <c r="T139" s="110" t="s">
        <v>77</v>
      </c>
      <c r="U139" s="1"/>
      <c r="V139" s="111" t="str">
        <f t="shared" si="19"/>
        <v/>
      </c>
      <c r="W139" s="13" t="s">
        <v>249</v>
      </c>
      <c r="X139" s="110" t="s">
        <v>77</v>
      </c>
      <c r="Y139" s="1"/>
      <c r="Z139" s="111" t="str">
        <f t="shared" si="20"/>
        <v/>
      </c>
      <c r="AA139" s="13" t="s">
        <v>250</v>
      </c>
      <c r="AB139" s="110" t="s">
        <v>77</v>
      </c>
      <c r="AC139" s="1"/>
      <c r="AD139" s="111" t="str">
        <f t="shared" si="21"/>
        <v/>
      </c>
      <c r="AE139" s="13" t="s">
        <v>251</v>
      </c>
      <c r="AF139" s="110" t="s">
        <v>77</v>
      </c>
      <c r="AG139" s="1"/>
      <c r="AH139" s="111" t="str">
        <f t="shared" si="22"/>
        <v/>
      </c>
      <c r="AI139" s="13" t="s">
        <v>252</v>
      </c>
      <c r="AJ139" s="113">
        <f t="shared" si="23"/>
        <v>0</v>
      </c>
      <c r="AK139" s="192" t="str">
        <f>ご契約内容!$C$2</f>
        <v>エースサイクル</v>
      </c>
    </row>
    <row r="140" spans="1:37" ht="13.5" customHeight="1">
      <c r="A140" s="101" t="s">
        <v>745</v>
      </c>
      <c r="B140" s="102" t="s">
        <v>677</v>
      </c>
      <c r="C140" s="103" t="s">
        <v>678</v>
      </c>
      <c r="D140" s="106"/>
      <c r="E140" s="134"/>
      <c r="F140" s="105" t="s">
        <v>594</v>
      </c>
      <c r="G140" s="127"/>
      <c r="H140" s="128"/>
      <c r="I140" s="107" t="s">
        <v>709</v>
      </c>
      <c r="J140" s="108">
        <v>37000</v>
      </c>
      <c r="K140" s="109"/>
      <c r="L140" s="110" t="s">
        <v>77</v>
      </c>
      <c r="M140" s="1"/>
      <c r="N140" s="111" t="str">
        <f t="shared" si="17"/>
        <v/>
      </c>
      <c r="O140" s="13" t="s">
        <v>247</v>
      </c>
      <c r="P140" s="110" t="s">
        <v>77</v>
      </c>
      <c r="Q140" s="1"/>
      <c r="R140" s="111" t="str">
        <f t="shared" si="18"/>
        <v/>
      </c>
      <c r="S140" s="13" t="s">
        <v>248</v>
      </c>
      <c r="T140" s="110" t="s">
        <v>77</v>
      </c>
      <c r="U140" s="1"/>
      <c r="V140" s="111" t="str">
        <f t="shared" si="19"/>
        <v/>
      </c>
      <c r="W140" s="13" t="s">
        <v>249</v>
      </c>
      <c r="X140" s="110" t="s">
        <v>77</v>
      </c>
      <c r="Y140" s="1"/>
      <c r="Z140" s="111" t="str">
        <f t="shared" si="20"/>
        <v/>
      </c>
      <c r="AA140" s="13" t="s">
        <v>250</v>
      </c>
      <c r="AB140" s="110" t="s">
        <v>77</v>
      </c>
      <c r="AC140" s="1"/>
      <c r="AD140" s="111" t="str">
        <f t="shared" si="21"/>
        <v/>
      </c>
      <c r="AE140" s="13" t="s">
        <v>251</v>
      </c>
      <c r="AF140" s="110" t="s">
        <v>77</v>
      </c>
      <c r="AG140" s="1"/>
      <c r="AH140" s="111" t="str">
        <f t="shared" si="22"/>
        <v/>
      </c>
      <c r="AI140" s="13" t="s">
        <v>252</v>
      </c>
      <c r="AJ140" s="113">
        <f t="shared" si="23"/>
        <v>0</v>
      </c>
      <c r="AK140" s="192" t="str">
        <f>ご契約内容!$C$2</f>
        <v>エースサイクル</v>
      </c>
    </row>
    <row r="141" spans="1:37" ht="13.5" customHeight="1">
      <c r="A141" s="101" t="s">
        <v>746</v>
      </c>
      <c r="B141" s="102" t="s">
        <v>677</v>
      </c>
      <c r="C141" s="103" t="s">
        <v>678</v>
      </c>
      <c r="D141" s="106"/>
      <c r="E141" s="134"/>
      <c r="F141" s="105" t="s">
        <v>594</v>
      </c>
      <c r="G141" s="127"/>
      <c r="H141" s="128"/>
      <c r="I141" s="107" t="s">
        <v>711</v>
      </c>
      <c r="J141" s="108">
        <v>37000</v>
      </c>
      <c r="K141" s="109"/>
      <c r="L141" s="110" t="s">
        <v>77</v>
      </c>
      <c r="M141" s="1"/>
      <c r="N141" s="111" t="str">
        <f t="shared" si="17"/>
        <v/>
      </c>
      <c r="O141" s="13" t="s">
        <v>247</v>
      </c>
      <c r="P141" s="110" t="s">
        <v>77</v>
      </c>
      <c r="Q141" s="1"/>
      <c r="R141" s="111" t="str">
        <f t="shared" si="18"/>
        <v/>
      </c>
      <c r="S141" s="13" t="s">
        <v>248</v>
      </c>
      <c r="T141" s="110" t="s">
        <v>77</v>
      </c>
      <c r="U141" s="1"/>
      <c r="V141" s="111" t="str">
        <f t="shared" si="19"/>
        <v/>
      </c>
      <c r="W141" s="13" t="s">
        <v>249</v>
      </c>
      <c r="X141" s="110" t="s">
        <v>77</v>
      </c>
      <c r="Y141" s="1"/>
      <c r="Z141" s="111" t="str">
        <f t="shared" si="20"/>
        <v/>
      </c>
      <c r="AA141" s="13" t="s">
        <v>250</v>
      </c>
      <c r="AB141" s="110" t="s">
        <v>77</v>
      </c>
      <c r="AC141" s="1"/>
      <c r="AD141" s="111" t="str">
        <f t="shared" si="21"/>
        <v/>
      </c>
      <c r="AE141" s="13" t="s">
        <v>251</v>
      </c>
      <c r="AF141" s="110" t="s">
        <v>77</v>
      </c>
      <c r="AG141" s="1"/>
      <c r="AH141" s="111" t="str">
        <f t="shared" si="22"/>
        <v/>
      </c>
      <c r="AI141" s="13" t="s">
        <v>252</v>
      </c>
      <c r="AJ141" s="113">
        <f t="shared" si="23"/>
        <v>0</v>
      </c>
      <c r="AK141" s="192" t="str">
        <f>ご契約内容!$C$2</f>
        <v>エースサイクル</v>
      </c>
    </row>
    <row r="142" spans="1:37" ht="13.5" customHeight="1">
      <c r="A142" s="101" t="s">
        <v>747</v>
      </c>
      <c r="B142" s="102" t="s">
        <v>677</v>
      </c>
      <c r="C142" s="103" t="s">
        <v>748</v>
      </c>
      <c r="D142" s="106"/>
      <c r="E142" s="134"/>
      <c r="F142" s="105" t="s">
        <v>547</v>
      </c>
      <c r="G142" s="127"/>
      <c r="H142" s="128"/>
      <c r="I142" s="107" t="s">
        <v>687</v>
      </c>
      <c r="J142" s="108">
        <v>24000</v>
      </c>
      <c r="K142" s="109"/>
      <c r="L142" s="110" t="s">
        <v>77</v>
      </c>
      <c r="M142" s="1"/>
      <c r="N142" s="111" t="str">
        <f t="shared" si="17"/>
        <v/>
      </c>
      <c r="O142" s="13" t="s">
        <v>247</v>
      </c>
      <c r="P142" s="110" t="s">
        <v>77</v>
      </c>
      <c r="Q142" s="1"/>
      <c r="R142" s="111" t="str">
        <f t="shared" si="18"/>
        <v/>
      </c>
      <c r="S142" s="13" t="s">
        <v>248</v>
      </c>
      <c r="T142" s="110" t="s">
        <v>77</v>
      </c>
      <c r="U142" s="1"/>
      <c r="V142" s="111" t="str">
        <f t="shared" si="19"/>
        <v/>
      </c>
      <c r="W142" s="13" t="s">
        <v>249</v>
      </c>
      <c r="X142" s="110" t="s">
        <v>77</v>
      </c>
      <c r="Y142" s="1"/>
      <c r="Z142" s="111" t="str">
        <f t="shared" si="20"/>
        <v/>
      </c>
      <c r="AA142" s="13" t="s">
        <v>250</v>
      </c>
      <c r="AB142" s="110" t="s">
        <v>77</v>
      </c>
      <c r="AC142" s="1"/>
      <c r="AD142" s="111" t="str">
        <f t="shared" si="21"/>
        <v/>
      </c>
      <c r="AE142" s="13" t="s">
        <v>251</v>
      </c>
      <c r="AF142" s="110" t="s">
        <v>77</v>
      </c>
      <c r="AG142" s="1"/>
      <c r="AH142" s="111" t="str">
        <f t="shared" si="22"/>
        <v/>
      </c>
      <c r="AI142" s="13" t="s">
        <v>252</v>
      </c>
      <c r="AJ142" s="113">
        <f t="shared" si="23"/>
        <v>0</v>
      </c>
      <c r="AK142" s="192" t="str">
        <f>ご契約内容!$C$2</f>
        <v>エースサイクル</v>
      </c>
    </row>
    <row r="143" spans="1:37" ht="13.5" customHeight="1">
      <c r="A143" s="101" t="s">
        <v>749</v>
      </c>
      <c r="B143" s="102" t="s">
        <v>677</v>
      </c>
      <c r="C143" s="103" t="s">
        <v>748</v>
      </c>
      <c r="D143" s="106"/>
      <c r="E143" s="134"/>
      <c r="F143" s="105" t="s">
        <v>547</v>
      </c>
      <c r="G143" s="127"/>
      <c r="H143" s="128"/>
      <c r="I143" s="107" t="s">
        <v>691</v>
      </c>
      <c r="J143" s="108">
        <v>24000</v>
      </c>
      <c r="K143" s="109"/>
      <c r="L143" s="110" t="s">
        <v>77</v>
      </c>
      <c r="M143" s="1"/>
      <c r="N143" s="111" t="str">
        <f t="shared" si="17"/>
        <v/>
      </c>
      <c r="O143" s="13" t="s">
        <v>247</v>
      </c>
      <c r="P143" s="110" t="s">
        <v>77</v>
      </c>
      <c r="Q143" s="1"/>
      <c r="R143" s="111" t="str">
        <f t="shared" si="18"/>
        <v/>
      </c>
      <c r="S143" s="13" t="s">
        <v>248</v>
      </c>
      <c r="T143" s="110" t="s">
        <v>77</v>
      </c>
      <c r="U143" s="1"/>
      <c r="V143" s="111" t="str">
        <f t="shared" si="19"/>
        <v/>
      </c>
      <c r="W143" s="13" t="s">
        <v>249</v>
      </c>
      <c r="X143" s="110" t="s">
        <v>77</v>
      </c>
      <c r="Y143" s="1"/>
      <c r="Z143" s="111" t="str">
        <f t="shared" si="20"/>
        <v/>
      </c>
      <c r="AA143" s="13" t="s">
        <v>250</v>
      </c>
      <c r="AB143" s="110" t="s">
        <v>77</v>
      </c>
      <c r="AC143" s="1"/>
      <c r="AD143" s="111" t="str">
        <f t="shared" si="21"/>
        <v/>
      </c>
      <c r="AE143" s="13" t="s">
        <v>251</v>
      </c>
      <c r="AF143" s="110" t="s">
        <v>77</v>
      </c>
      <c r="AG143" s="1"/>
      <c r="AH143" s="111" t="str">
        <f t="shared" si="22"/>
        <v/>
      </c>
      <c r="AI143" s="13" t="s">
        <v>252</v>
      </c>
      <c r="AJ143" s="113">
        <f t="shared" si="23"/>
        <v>0</v>
      </c>
      <c r="AK143" s="192" t="str">
        <f>ご契約内容!$C$2</f>
        <v>エースサイクル</v>
      </c>
    </row>
    <row r="144" spans="1:37" ht="13.5" customHeight="1">
      <c r="A144" s="101" t="s">
        <v>750</v>
      </c>
      <c r="B144" s="102" t="s">
        <v>677</v>
      </c>
      <c r="C144" s="103" t="s">
        <v>748</v>
      </c>
      <c r="D144" s="106"/>
      <c r="E144" s="134"/>
      <c r="F144" s="105" t="s">
        <v>547</v>
      </c>
      <c r="G144" s="127"/>
      <c r="H144" s="128"/>
      <c r="I144" s="107" t="s">
        <v>693</v>
      </c>
      <c r="J144" s="108">
        <v>24000</v>
      </c>
      <c r="K144" s="109"/>
      <c r="L144" s="110" t="s">
        <v>77</v>
      </c>
      <c r="M144" s="1"/>
      <c r="N144" s="111" t="str">
        <f t="shared" si="17"/>
        <v/>
      </c>
      <c r="O144" s="13" t="s">
        <v>247</v>
      </c>
      <c r="P144" s="110" t="s">
        <v>77</v>
      </c>
      <c r="Q144" s="1"/>
      <c r="R144" s="111" t="str">
        <f t="shared" si="18"/>
        <v/>
      </c>
      <c r="S144" s="13" t="s">
        <v>248</v>
      </c>
      <c r="T144" s="110" t="s">
        <v>77</v>
      </c>
      <c r="U144" s="1"/>
      <c r="V144" s="111" t="str">
        <f t="shared" si="19"/>
        <v/>
      </c>
      <c r="W144" s="13" t="s">
        <v>249</v>
      </c>
      <c r="X144" s="110" t="s">
        <v>77</v>
      </c>
      <c r="Y144" s="1"/>
      <c r="Z144" s="111" t="str">
        <f t="shared" si="20"/>
        <v/>
      </c>
      <c r="AA144" s="13" t="s">
        <v>250</v>
      </c>
      <c r="AB144" s="110" t="s">
        <v>77</v>
      </c>
      <c r="AC144" s="1"/>
      <c r="AD144" s="111" t="str">
        <f t="shared" si="21"/>
        <v/>
      </c>
      <c r="AE144" s="13" t="s">
        <v>251</v>
      </c>
      <c r="AF144" s="110" t="s">
        <v>77</v>
      </c>
      <c r="AG144" s="1"/>
      <c r="AH144" s="111" t="str">
        <f t="shared" si="22"/>
        <v/>
      </c>
      <c r="AI144" s="13" t="s">
        <v>252</v>
      </c>
      <c r="AJ144" s="113">
        <f t="shared" si="23"/>
        <v>0</v>
      </c>
      <c r="AK144" s="192" t="str">
        <f>ご契約内容!$C$2</f>
        <v>エースサイクル</v>
      </c>
    </row>
    <row r="145" spans="1:37" ht="13.5" customHeight="1">
      <c r="A145" s="101" t="s">
        <v>751</v>
      </c>
      <c r="B145" s="102" t="s">
        <v>677</v>
      </c>
      <c r="C145" s="103" t="s">
        <v>748</v>
      </c>
      <c r="D145" s="106"/>
      <c r="E145" s="134"/>
      <c r="F145" s="105" t="s">
        <v>547</v>
      </c>
      <c r="G145" s="127"/>
      <c r="H145" s="128"/>
      <c r="I145" s="107" t="s">
        <v>695</v>
      </c>
      <c r="J145" s="108">
        <v>24000</v>
      </c>
      <c r="K145" s="109"/>
      <c r="L145" s="110" t="s">
        <v>98</v>
      </c>
      <c r="M145" s="1"/>
      <c r="N145" s="111" t="str">
        <f t="shared" si="17"/>
        <v/>
      </c>
      <c r="O145" s="13" t="s">
        <v>247</v>
      </c>
      <c r="P145" s="110" t="s">
        <v>98</v>
      </c>
      <c r="Q145" s="1"/>
      <c r="R145" s="111" t="str">
        <f t="shared" si="18"/>
        <v/>
      </c>
      <c r="S145" s="13" t="s">
        <v>248</v>
      </c>
      <c r="T145" s="110" t="s">
        <v>98</v>
      </c>
      <c r="U145" s="1"/>
      <c r="V145" s="111" t="str">
        <f t="shared" si="19"/>
        <v/>
      </c>
      <c r="W145" s="13" t="s">
        <v>249</v>
      </c>
      <c r="X145" s="110" t="s">
        <v>98</v>
      </c>
      <c r="Y145" s="1"/>
      <c r="Z145" s="111" t="str">
        <f t="shared" si="20"/>
        <v/>
      </c>
      <c r="AA145" s="13" t="s">
        <v>250</v>
      </c>
      <c r="AB145" s="110" t="s">
        <v>98</v>
      </c>
      <c r="AC145" s="1"/>
      <c r="AD145" s="111" t="str">
        <f t="shared" si="21"/>
        <v/>
      </c>
      <c r="AE145" s="13" t="s">
        <v>251</v>
      </c>
      <c r="AF145" s="110" t="s">
        <v>98</v>
      </c>
      <c r="AG145" s="1"/>
      <c r="AH145" s="111" t="str">
        <f t="shared" si="22"/>
        <v/>
      </c>
      <c r="AI145" s="13" t="s">
        <v>252</v>
      </c>
      <c r="AJ145" s="113">
        <f t="shared" si="23"/>
        <v>0</v>
      </c>
      <c r="AK145" s="192" t="str">
        <f>ご契約内容!$C$2</f>
        <v>エースサイクル</v>
      </c>
    </row>
    <row r="146" spans="1:37" ht="13.5" customHeight="1">
      <c r="A146" s="101" t="s">
        <v>752</v>
      </c>
      <c r="B146" s="102" t="s">
        <v>677</v>
      </c>
      <c r="C146" s="103" t="s">
        <v>748</v>
      </c>
      <c r="D146" s="106"/>
      <c r="E146" s="134"/>
      <c r="F146" s="105" t="s">
        <v>547</v>
      </c>
      <c r="G146" s="127"/>
      <c r="H146" s="128"/>
      <c r="I146" s="107" t="s">
        <v>697</v>
      </c>
      <c r="J146" s="108">
        <v>24000</v>
      </c>
      <c r="K146" s="109"/>
      <c r="L146" s="110" t="s">
        <v>98</v>
      </c>
      <c r="M146" s="1"/>
      <c r="N146" s="111" t="str">
        <f t="shared" si="17"/>
        <v/>
      </c>
      <c r="O146" s="13" t="s">
        <v>247</v>
      </c>
      <c r="P146" s="110" t="s">
        <v>98</v>
      </c>
      <c r="Q146" s="1"/>
      <c r="R146" s="111" t="str">
        <f t="shared" si="18"/>
        <v/>
      </c>
      <c r="S146" s="13" t="s">
        <v>248</v>
      </c>
      <c r="T146" s="110" t="s">
        <v>98</v>
      </c>
      <c r="U146" s="1"/>
      <c r="V146" s="111" t="str">
        <f t="shared" si="19"/>
        <v/>
      </c>
      <c r="W146" s="13" t="s">
        <v>249</v>
      </c>
      <c r="X146" s="110" t="s">
        <v>77</v>
      </c>
      <c r="Y146" s="1"/>
      <c r="Z146" s="111" t="str">
        <f t="shared" si="20"/>
        <v/>
      </c>
      <c r="AA146" s="13" t="s">
        <v>250</v>
      </c>
      <c r="AB146" s="110" t="s">
        <v>77</v>
      </c>
      <c r="AC146" s="1"/>
      <c r="AD146" s="111" t="str">
        <f t="shared" si="21"/>
        <v/>
      </c>
      <c r="AE146" s="13" t="s">
        <v>251</v>
      </c>
      <c r="AF146" s="110" t="s">
        <v>77</v>
      </c>
      <c r="AG146" s="1"/>
      <c r="AH146" s="111" t="str">
        <f t="shared" si="22"/>
        <v/>
      </c>
      <c r="AI146" s="13" t="s">
        <v>252</v>
      </c>
      <c r="AJ146" s="113">
        <f t="shared" si="23"/>
        <v>0</v>
      </c>
      <c r="AK146" s="192" t="str">
        <f>ご契約内容!$C$2</f>
        <v>エースサイクル</v>
      </c>
    </row>
    <row r="147" spans="1:37" ht="13.5" customHeight="1">
      <c r="A147" s="101" t="s">
        <v>753</v>
      </c>
      <c r="B147" s="102" t="s">
        <v>677</v>
      </c>
      <c r="C147" s="103" t="s">
        <v>748</v>
      </c>
      <c r="D147" s="106"/>
      <c r="E147" s="134"/>
      <c r="F147" s="105" t="s">
        <v>547</v>
      </c>
      <c r="G147" s="127"/>
      <c r="H147" s="128"/>
      <c r="I147" s="107" t="s">
        <v>699</v>
      </c>
      <c r="J147" s="108">
        <v>24000</v>
      </c>
      <c r="K147" s="109"/>
      <c r="L147" s="110" t="s">
        <v>98</v>
      </c>
      <c r="M147" s="1"/>
      <c r="N147" s="111" t="str">
        <f t="shared" si="17"/>
        <v/>
      </c>
      <c r="O147" s="13" t="s">
        <v>247</v>
      </c>
      <c r="P147" s="110" t="s">
        <v>98</v>
      </c>
      <c r="Q147" s="1"/>
      <c r="R147" s="111" t="str">
        <f t="shared" si="18"/>
        <v/>
      </c>
      <c r="S147" s="13" t="s">
        <v>248</v>
      </c>
      <c r="T147" s="110" t="s">
        <v>98</v>
      </c>
      <c r="U147" s="1"/>
      <c r="V147" s="111" t="str">
        <f t="shared" si="19"/>
        <v/>
      </c>
      <c r="W147" s="13" t="s">
        <v>249</v>
      </c>
      <c r="X147" s="110" t="s">
        <v>98</v>
      </c>
      <c r="Y147" s="1"/>
      <c r="Z147" s="111" t="str">
        <f t="shared" si="20"/>
        <v/>
      </c>
      <c r="AA147" s="13" t="s">
        <v>250</v>
      </c>
      <c r="AB147" s="110" t="s">
        <v>98</v>
      </c>
      <c r="AC147" s="1"/>
      <c r="AD147" s="111" t="str">
        <f t="shared" si="21"/>
        <v/>
      </c>
      <c r="AE147" s="13" t="s">
        <v>251</v>
      </c>
      <c r="AF147" s="110" t="s">
        <v>98</v>
      </c>
      <c r="AG147" s="1"/>
      <c r="AH147" s="111" t="str">
        <f t="shared" si="22"/>
        <v/>
      </c>
      <c r="AI147" s="13" t="s">
        <v>252</v>
      </c>
      <c r="AJ147" s="113">
        <f t="shared" si="23"/>
        <v>0</v>
      </c>
      <c r="AK147" s="192" t="str">
        <f>ご契約内容!$C$2</f>
        <v>エースサイクル</v>
      </c>
    </row>
    <row r="148" spans="1:37" ht="13.5" customHeight="1">
      <c r="A148" s="101" t="s">
        <v>754</v>
      </c>
      <c r="B148" s="102" t="s">
        <v>677</v>
      </c>
      <c r="C148" s="103" t="s">
        <v>748</v>
      </c>
      <c r="D148" s="106"/>
      <c r="E148" s="134"/>
      <c r="F148" s="105" t="s">
        <v>547</v>
      </c>
      <c r="G148" s="127"/>
      <c r="H148" s="128"/>
      <c r="I148" s="107" t="s">
        <v>701</v>
      </c>
      <c r="J148" s="108">
        <v>24000</v>
      </c>
      <c r="K148" s="109"/>
      <c r="L148" s="110" t="s">
        <v>98</v>
      </c>
      <c r="M148" s="1"/>
      <c r="N148" s="111" t="str">
        <f t="shared" si="17"/>
        <v/>
      </c>
      <c r="O148" s="13" t="s">
        <v>247</v>
      </c>
      <c r="P148" s="110" t="s">
        <v>98</v>
      </c>
      <c r="Q148" s="1"/>
      <c r="R148" s="111" t="str">
        <f t="shared" si="18"/>
        <v/>
      </c>
      <c r="S148" s="13" t="s">
        <v>248</v>
      </c>
      <c r="T148" s="110" t="s">
        <v>77</v>
      </c>
      <c r="U148" s="1"/>
      <c r="V148" s="111" t="str">
        <f t="shared" si="19"/>
        <v/>
      </c>
      <c r="W148" s="13" t="s">
        <v>249</v>
      </c>
      <c r="X148" s="110" t="s">
        <v>77</v>
      </c>
      <c r="Y148" s="1"/>
      <c r="Z148" s="111" t="str">
        <f t="shared" si="20"/>
        <v/>
      </c>
      <c r="AA148" s="13" t="s">
        <v>250</v>
      </c>
      <c r="AB148" s="110" t="s">
        <v>77</v>
      </c>
      <c r="AC148" s="1"/>
      <c r="AD148" s="111" t="str">
        <f t="shared" si="21"/>
        <v/>
      </c>
      <c r="AE148" s="13" t="s">
        <v>251</v>
      </c>
      <c r="AF148" s="110" t="s">
        <v>77</v>
      </c>
      <c r="AG148" s="1"/>
      <c r="AH148" s="111" t="str">
        <f t="shared" si="22"/>
        <v/>
      </c>
      <c r="AI148" s="13" t="s">
        <v>252</v>
      </c>
      <c r="AJ148" s="113">
        <f t="shared" si="23"/>
        <v>0</v>
      </c>
      <c r="AK148" s="192" t="str">
        <f>ご契約内容!$C$2</f>
        <v>エースサイクル</v>
      </c>
    </row>
    <row r="149" spans="1:37" ht="13.5" customHeight="1">
      <c r="A149" s="101" t="s">
        <v>755</v>
      </c>
      <c r="B149" s="102" t="s">
        <v>677</v>
      </c>
      <c r="C149" s="103" t="s">
        <v>748</v>
      </c>
      <c r="D149" s="106"/>
      <c r="E149" s="134"/>
      <c r="F149" s="105" t="s">
        <v>547</v>
      </c>
      <c r="G149" s="127"/>
      <c r="H149" s="128"/>
      <c r="I149" s="107" t="s">
        <v>703</v>
      </c>
      <c r="J149" s="108">
        <v>24000</v>
      </c>
      <c r="K149" s="109"/>
      <c r="L149" s="110" t="s">
        <v>98</v>
      </c>
      <c r="M149" s="1"/>
      <c r="N149" s="111" t="str">
        <f t="shared" si="17"/>
        <v/>
      </c>
      <c r="O149" s="13" t="s">
        <v>247</v>
      </c>
      <c r="P149" s="110" t="s">
        <v>98</v>
      </c>
      <c r="Q149" s="1"/>
      <c r="R149" s="111" t="str">
        <f t="shared" si="18"/>
        <v/>
      </c>
      <c r="S149" s="13" t="s">
        <v>248</v>
      </c>
      <c r="T149" s="110" t="s">
        <v>98</v>
      </c>
      <c r="U149" s="1"/>
      <c r="V149" s="111" t="str">
        <f t="shared" si="19"/>
        <v/>
      </c>
      <c r="W149" s="13" t="s">
        <v>249</v>
      </c>
      <c r="X149" s="110" t="s">
        <v>98</v>
      </c>
      <c r="Y149" s="1"/>
      <c r="Z149" s="111" t="str">
        <f t="shared" si="20"/>
        <v/>
      </c>
      <c r="AA149" s="13" t="s">
        <v>250</v>
      </c>
      <c r="AB149" s="110" t="s">
        <v>98</v>
      </c>
      <c r="AC149" s="1"/>
      <c r="AD149" s="111" t="str">
        <f t="shared" si="21"/>
        <v/>
      </c>
      <c r="AE149" s="13" t="s">
        <v>251</v>
      </c>
      <c r="AF149" s="110" t="s">
        <v>98</v>
      </c>
      <c r="AG149" s="1"/>
      <c r="AH149" s="111" t="str">
        <f t="shared" si="22"/>
        <v/>
      </c>
      <c r="AI149" s="13" t="s">
        <v>252</v>
      </c>
      <c r="AJ149" s="113">
        <f t="shared" si="23"/>
        <v>0</v>
      </c>
      <c r="AK149" s="192" t="str">
        <f>ご契約内容!$C$2</f>
        <v>エースサイクル</v>
      </c>
    </row>
    <row r="150" spans="1:37" ht="13.5" customHeight="1">
      <c r="A150" s="101" t="s">
        <v>756</v>
      </c>
      <c r="B150" s="102" t="s">
        <v>677</v>
      </c>
      <c r="C150" s="103" t="s">
        <v>748</v>
      </c>
      <c r="D150" s="106"/>
      <c r="E150" s="134"/>
      <c r="F150" s="105" t="s">
        <v>547</v>
      </c>
      <c r="G150" s="127"/>
      <c r="H150" s="128"/>
      <c r="I150" s="107" t="s">
        <v>705</v>
      </c>
      <c r="J150" s="108">
        <v>24000</v>
      </c>
      <c r="K150" s="109"/>
      <c r="L150" s="110" t="s">
        <v>98</v>
      </c>
      <c r="M150" s="1"/>
      <c r="N150" s="111" t="str">
        <f t="shared" si="17"/>
        <v/>
      </c>
      <c r="O150" s="13" t="s">
        <v>247</v>
      </c>
      <c r="P150" s="110" t="s">
        <v>98</v>
      </c>
      <c r="Q150" s="1"/>
      <c r="R150" s="111" t="str">
        <f t="shared" si="18"/>
        <v/>
      </c>
      <c r="S150" s="13" t="s">
        <v>248</v>
      </c>
      <c r="T150" s="110" t="s">
        <v>98</v>
      </c>
      <c r="U150" s="1"/>
      <c r="V150" s="111" t="str">
        <f t="shared" si="19"/>
        <v/>
      </c>
      <c r="W150" s="13" t="s">
        <v>249</v>
      </c>
      <c r="X150" s="110" t="s">
        <v>98</v>
      </c>
      <c r="Y150" s="1"/>
      <c r="Z150" s="111" t="str">
        <f t="shared" si="20"/>
        <v/>
      </c>
      <c r="AA150" s="13" t="s">
        <v>250</v>
      </c>
      <c r="AB150" s="110" t="s">
        <v>98</v>
      </c>
      <c r="AC150" s="1"/>
      <c r="AD150" s="111" t="str">
        <f t="shared" si="21"/>
        <v/>
      </c>
      <c r="AE150" s="13" t="s">
        <v>251</v>
      </c>
      <c r="AF150" s="110" t="s">
        <v>98</v>
      </c>
      <c r="AG150" s="1"/>
      <c r="AH150" s="111" t="str">
        <f t="shared" si="22"/>
        <v/>
      </c>
      <c r="AI150" s="13" t="s">
        <v>252</v>
      </c>
      <c r="AJ150" s="113">
        <f t="shared" si="23"/>
        <v>0</v>
      </c>
      <c r="AK150" s="192" t="str">
        <f>ご契約内容!$C$2</f>
        <v>エースサイクル</v>
      </c>
    </row>
    <row r="151" spans="1:37" ht="13.5" customHeight="1">
      <c r="A151" s="101" t="s">
        <v>757</v>
      </c>
      <c r="B151" s="102" t="s">
        <v>677</v>
      </c>
      <c r="C151" s="103" t="s">
        <v>748</v>
      </c>
      <c r="D151" s="106"/>
      <c r="E151" s="134"/>
      <c r="F151" s="105" t="s">
        <v>547</v>
      </c>
      <c r="G151" s="127"/>
      <c r="H151" s="128"/>
      <c r="I151" s="107" t="s">
        <v>707</v>
      </c>
      <c r="J151" s="108">
        <v>24000</v>
      </c>
      <c r="K151" s="109"/>
      <c r="L151" s="110" t="s">
        <v>98</v>
      </c>
      <c r="M151" s="1"/>
      <c r="N151" s="111" t="str">
        <f t="shared" si="17"/>
        <v/>
      </c>
      <c r="O151" s="13" t="s">
        <v>247</v>
      </c>
      <c r="P151" s="110" t="s">
        <v>98</v>
      </c>
      <c r="Q151" s="1"/>
      <c r="R151" s="111" t="str">
        <f t="shared" si="18"/>
        <v/>
      </c>
      <c r="S151" s="13" t="s">
        <v>248</v>
      </c>
      <c r="T151" s="110" t="s">
        <v>98</v>
      </c>
      <c r="U151" s="1"/>
      <c r="V151" s="111" t="str">
        <f t="shared" si="19"/>
        <v/>
      </c>
      <c r="W151" s="13" t="s">
        <v>249</v>
      </c>
      <c r="X151" s="110" t="s">
        <v>98</v>
      </c>
      <c r="Y151" s="1"/>
      <c r="Z151" s="111" t="str">
        <f t="shared" si="20"/>
        <v/>
      </c>
      <c r="AA151" s="13" t="s">
        <v>250</v>
      </c>
      <c r="AB151" s="110" t="s">
        <v>98</v>
      </c>
      <c r="AC151" s="1"/>
      <c r="AD151" s="111" t="str">
        <f t="shared" si="21"/>
        <v/>
      </c>
      <c r="AE151" s="13" t="s">
        <v>251</v>
      </c>
      <c r="AF151" s="110" t="s">
        <v>98</v>
      </c>
      <c r="AG151" s="1"/>
      <c r="AH151" s="111" t="str">
        <f t="shared" si="22"/>
        <v/>
      </c>
      <c r="AI151" s="13" t="s">
        <v>252</v>
      </c>
      <c r="AJ151" s="113">
        <f t="shared" si="23"/>
        <v>0</v>
      </c>
      <c r="AK151" s="192" t="str">
        <f>ご契約内容!$C$2</f>
        <v>エースサイクル</v>
      </c>
    </row>
    <row r="152" spans="1:37" ht="13.5" customHeight="1">
      <c r="A152" s="101" t="s">
        <v>758</v>
      </c>
      <c r="B152" s="102" t="s">
        <v>677</v>
      </c>
      <c r="C152" s="103" t="s">
        <v>748</v>
      </c>
      <c r="D152" s="106"/>
      <c r="E152" s="134"/>
      <c r="F152" s="105" t="s">
        <v>547</v>
      </c>
      <c r="G152" s="127"/>
      <c r="H152" s="128"/>
      <c r="I152" s="107" t="s">
        <v>709</v>
      </c>
      <c r="J152" s="108">
        <v>24000</v>
      </c>
      <c r="K152" s="109"/>
      <c r="L152" s="110" t="s">
        <v>98</v>
      </c>
      <c r="M152" s="1"/>
      <c r="N152" s="111" t="str">
        <f t="shared" si="17"/>
        <v/>
      </c>
      <c r="O152" s="13" t="s">
        <v>247</v>
      </c>
      <c r="P152" s="110" t="s">
        <v>98</v>
      </c>
      <c r="Q152" s="1"/>
      <c r="R152" s="111" t="str">
        <f t="shared" si="18"/>
        <v/>
      </c>
      <c r="S152" s="13" t="s">
        <v>248</v>
      </c>
      <c r="T152" s="110" t="s">
        <v>98</v>
      </c>
      <c r="U152" s="1"/>
      <c r="V152" s="111" t="str">
        <f t="shared" si="19"/>
        <v/>
      </c>
      <c r="W152" s="13" t="s">
        <v>249</v>
      </c>
      <c r="X152" s="110" t="s">
        <v>98</v>
      </c>
      <c r="Y152" s="1"/>
      <c r="Z152" s="111" t="str">
        <f t="shared" si="20"/>
        <v/>
      </c>
      <c r="AA152" s="13" t="s">
        <v>250</v>
      </c>
      <c r="AB152" s="110" t="s">
        <v>98</v>
      </c>
      <c r="AC152" s="1"/>
      <c r="AD152" s="111" t="str">
        <f t="shared" si="21"/>
        <v/>
      </c>
      <c r="AE152" s="13" t="s">
        <v>251</v>
      </c>
      <c r="AF152" s="110" t="s">
        <v>98</v>
      </c>
      <c r="AG152" s="1"/>
      <c r="AH152" s="111" t="str">
        <f t="shared" si="22"/>
        <v/>
      </c>
      <c r="AI152" s="13" t="s">
        <v>252</v>
      </c>
      <c r="AJ152" s="113">
        <f t="shared" si="23"/>
        <v>0</v>
      </c>
      <c r="AK152" s="192" t="str">
        <f>ご契約内容!$C$2</f>
        <v>エースサイクル</v>
      </c>
    </row>
    <row r="153" spans="1:37" ht="13.5" customHeight="1">
      <c r="A153" s="101" t="s">
        <v>759</v>
      </c>
      <c r="B153" s="102" t="s">
        <v>677</v>
      </c>
      <c r="C153" s="103" t="s">
        <v>748</v>
      </c>
      <c r="D153" s="106"/>
      <c r="E153" s="134"/>
      <c r="F153" s="105" t="s">
        <v>547</v>
      </c>
      <c r="G153" s="127"/>
      <c r="H153" s="128"/>
      <c r="I153" s="107" t="s">
        <v>711</v>
      </c>
      <c r="J153" s="108">
        <v>24000</v>
      </c>
      <c r="K153" s="109"/>
      <c r="L153" s="110" t="s">
        <v>77</v>
      </c>
      <c r="M153" s="1"/>
      <c r="N153" s="111" t="str">
        <f t="shared" si="17"/>
        <v/>
      </c>
      <c r="O153" s="13" t="s">
        <v>247</v>
      </c>
      <c r="P153" s="110" t="s">
        <v>77</v>
      </c>
      <c r="Q153" s="1"/>
      <c r="R153" s="111" t="str">
        <f t="shared" si="18"/>
        <v/>
      </c>
      <c r="S153" s="13" t="s">
        <v>248</v>
      </c>
      <c r="T153" s="110" t="s">
        <v>77</v>
      </c>
      <c r="U153" s="1"/>
      <c r="V153" s="111" t="str">
        <f t="shared" si="19"/>
        <v/>
      </c>
      <c r="W153" s="13" t="s">
        <v>249</v>
      </c>
      <c r="X153" s="110" t="s">
        <v>77</v>
      </c>
      <c r="Y153" s="1"/>
      <c r="Z153" s="111" t="str">
        <f t="shared" si="20"/>
        <v/>
      </c>
      <c r="AA153" s="13" t="s">
        <v>250</v>
      </c>
      <c r="AB153" s="110" t="s">
        <v>77</v>
      </c>
      <c r="AC153" s="1"/>
      <c r="AD153" s="111" t="str">
        <f t="shared" si="21"/>
        <v/>
      </c>
      <c r="AE153" s="13" t="s">
        <v>251</v>
      </c>
      <c r="AF153" s="110" t="s">
        <v>77</v>
      </c>
      <c r="AG153" s="1"/>
      <c r="AH153" s="111" t="str">
        <f t="shared" si="22"/>
        <v/>
      </c>
      <c r="AI153" s="13" t="s">
        <v>252</v>
      </c>
      <c r="AJ153" s="113">
        <f t="shared" si="23"/>
        <v>0</v>
      </c>
      <c r="AK153" s="192" t="str">
        <f>ご契約内容!$C$2</f>
        <v>エースサイクル</v>
      </c>
    </row>
    <row r="154" spans="1:37" ht="13.5" customHeight="1">
      <c r="A154" s="101" t="s">
        <v>760</v>
      </c>
      <c r="B154" s="102" t="s">
        <v>677</v>
      </c>
      <c r="C154" s="103" t="s">
        <v>748</v>
      </c>
      <c r="D154" s="106"/>
      <c r="E154" s="134"/>
      <c r="F154" s="105" t="s">
        <v>547</v>
      </c>
      <c r="G154" s="127"/>
      <c r="H154" s="128"/>
      <c r="I154" s="107" t="s">
        <v>761</v>
      </c>
      <c r="J154" s="108">
        <v>24000</v>
      </c>
      <c r="K154" s="109"/>
      <c r="L154" s="110" t="s">
        <v>77</v>
      </c>
      <c r="M154" s="1"/>
      <c r="N154" s="111" t="str">
        <f t="shared" si="17"/>
        <v/>
      </c>
      <c r="O154" s="13" t="s">
        <v>247</v>
      </c>
      <c r="P154" s="110" t="s">
        <v>77</v>
      </c>
      <c r="Q154" s="1"/>
      <c r="R154" s="111" t="str">
        <f t="shared" si="18"/>
        <v/>
      </c>
      <c r="S154" s="13" t="s">
        <v>248</v>
      </c>
      <c r="T154" s="110" t="s">
        <v>77</v>
      </c>
      <c r="U154" s="1"/>
      <c r="V154" s="111" t="str">
        <f t="shared" si="19"/>
        <v/>
      </c>
      <c r="W154" s="13" t="s">
        <v>249</v>
      </c>
      <c r="X154" s="110" t="s">
        <v>77</v>
      </c>
      <c r="Y154" s="1"/>
      <c r="Z154" s="111" t="str">
        <f t="shared" si="20"/>
        <v/>
      </c>
      <c r="AA154" s="13" t="s">
        <v>250</v>
      </c>
      <c r="AB154" s="110" t="s">
        <v>77</v>
      </c>
      <c r="AC154" s="1"/>
      <c r="AD154" s="111" t="str">
        <f t="shared" si="21"/>
        <v/>
      </c>
      <c r="AE154" s="13" t="s">
        <v>251</v>
      </c>
      <c r="AF154" s="110" t="s">
        <v>77</v>
      </c>
      <c r="AG154" s="1"/>
      <c r="AH154" s="111" t="str">
        <f t="shared" si="22"/>
        <v/>
      </c>
      <c r="AI154" s="13" t="s">
        <v>252</v>
      </c>
      <c r="AJ154" s="113">
        <f t="shared" si="23"/>
        <v>0</v>
      </c>
      <c r="AK154" s="192" t="str">
        <f>ご契約内容!$C$2</f>
        <v>エースサイクル</v>
      </c>
    </row>
    <row r="155" spans="1:37" ht="13.5" customHeight="1">
      <c r="A155" s="101" t="s">
        <v>762</v>
      </c>
      <c r="B155" s="102" t="s">
        <v>677</v>
      </c>
      <c r="C155" s="103" t="s">
        <v>748</v>
      </c>
      <c r="D155" s="106"/>
      <c r="E155" s="134"/>
      <c r="F155" s="105" t="s">
        <v>547</v>
      </c>
      <c r="G155" s="127"/>
      <c r="H155" s="128"/>
      <c r="I155" s="107" t="s">
        <v>763</v>
      </c>
      <c r="J155" s="108">
        <v>24000</v>
      </c>
      <c r="K155" s="109"/>
      <c r="L155" s="110" t="s">
        <v>77</v>
      </c>
      <c r="M155" s="1"/>
      <c r="N155" s="111" t="str">
        <f t="shared" si="17"/>
        <v/>
      </c>
      <c r="O155" s="13" t="s">
        <v>247</v>
      </c>
      <c r="P155" s="110" t="s">
        <v>77</v>
      </c>
      <c r="Q155" s="1"/>
      <c r="R155" s="111" t="str">
        <f t="shared" si="18"/>
        <v/>
      </c>
      <c r="S155" s="13" t="s">
        <v>248</v>
      </c>
      <c r="T155" s="110" t="s">
        <v>77</v>
      </c>
      <c r="U155" s="1"/>
      <c r="V155" s="111" t="str">
        <f t="shared" si="19"/>
        <v/>
      </c>
      <c r="W155" s="13" t="s">
        <v>249</v>
      </c>
      <c r="X155" s="110" t="s">
        <v>77</v>
      </c>
      <c r="Y155" s="1"/>
      <c r="Z155" s="111" t="str">
        <f t="shared" si="20"/>
        <v/>
      </c>
      <c r="AA155" s="13" t="s">
        <v>250</v>
      </c>
      <c r="AB155" s="110" t="s">
        <v>77</v>
      </c>
      <c r="AC155" s="1"/>
      <c r="AD155" s="111" t="str">
        <f t="shared" si="21"/>
        <v/>
      </c>
      <c r="AE155" s="13" t="s">
        <v>251</v>
      </c>
      <c r="AF155" s="110" t="s">
        <v>77</v>
      </c>
      <c r="AG155" s="1"/>
      <c r="AH155" s="111" t="str">
        <f t="shared" si="22"/>
        <v/>
      </c>
      <c r="AI155" s="13" t="s">
        <v>252</v>
      </c>
      <c r="AJ155" s="113">
        <f t="shared" si="23"/>
        <v>0</v>
      </c>
      <c r="AK155" s="192" t="str">
        <f>ご契約内容!$C$2</f>
        <v>エースサイクル</v>
      </c>
    </row>
    <row r="156" spans="1:37" ht="13.5" customHeight="1">
      <c r="A156" s="101" t="s">
        <v>764</v>
      </c>
      <c r="B156" s="102" t="s">
        <v>677</v>
      </c>
      <c r="C156" s="103" t="s">
        <v>748</v>
      </c>
      <c r="D156" s="106"/>
      <c r="E156" s="134"/>
      <c r="F156" s="105" t="s">
        <v>547</v>
      </c>
      <c r="G156" s="127"/>
      <c r="H156" s="128"/>
      <c r="I156" s="107" t="s">
        <v>765</v>
      </c>
      <c r="J156" s="108">
        <v>24000</v>
      </c>
      <c r="K156" s="109"/>
      <c r="L156" s="110" t="s">
        <v>77</v>
      </c>
      <c r="M156" s="1"/>
      <c r="N156" s="111" t="str">
        <f t="shared" si="17"/>
        <v/>
      </c>
      <c r="O156" s="13" t="s">
        <v>247</v>
      </c>
      <c r="P156" s="110" t="s">
        <v>77</v>
      </c>
      <c r="Q156" s="1"/>
      <c r="R156" s="111" t="str">
        <f t="shared" si="18"/>
        <v/>
      </c>
      <c r="S156" s="13" t="s">
        <v>248</v>
      </c>
      <c r="T156" s="110" t="s">
        <v>77</v>
      </c>
      <c r="U156" s="1"/>
      <c r="V156" s="111" t="str">
        <f t="shared" si="19"/>
        <v/>
      </c>
      <c r="W156" s="13" t="s">
        <v>249</v>
      </c>
      <c r="X156" s="110" t="s">
        <v>77</v>
      </c>
      <c r="Y156" s="1"/>
      <c r="Z156" s="111" t="str">
        <f t="shared" si="20"/>
        <v/>
      </c>
      <c r="AA156" s="13" t="s">
        <v>250</v>
      </c>
      <c r="AB156" s="110" t="s">
        <v>77</v>
      </c>
      <c r="AC156" s="1"/>
      <c r="AD156" s="111" t="str">
        <f t="shared" si="21"/>
        <v/>
      </c>
      <c r="AE156" s="13" t="s">
        <v>251</v>
      </c>
      <c r="AF156" s="110" t="s">
        <v>77</v>
      </c>
      <c r="AG156" s="1"/>
      <c r="AH156" s="111" t="str">
        <f t="shared" si="22"/>
        <v/>
      </c>
      <c r="AI156" s="13" t="s">
        <v>252</v>
      </c>
      <c r="AJ156" s="113">
        <f t="shared" si="23"/>
        <v>0</v>
      </c>
      <c r="AK156" s="192" t="str">
        <f>ご契約内容!$C$2</f>
        <v>エースサイクル</v>
      </c>
    </row>
    <row r="157" spans="1:37" ht="13.5" customHeight="1">
      <c r="A157" s="101" t="s">
        <v>766</v>
      </c>
      <c r="B157" s="102" t="s">
        <v>677</v>
      </c>
      <c r="C157" s="103" t="s">
        <v>748</v>
      </c>
      <c r="D157" s="106"/>
      <c r="E157" s="134"/>
      <c r="F157" s="105" t="s">
        <v>547</v>
      </c>
      <c r="G157" s="127"/>
      <c r="H157" s="128"/>
      <c r="I157" s="107" t="s">
        <v>767</v>
      </c>
      <c r="J157" s="108">
        <v>24000</v>
      </c>
      <c r="K157" s="109"/>
      <c r="L157" s="110" t="s">
        <v>77</v>
      </c>
      <c r="M157" s="1"/>
      <c r="N157" s="111" t="str">
        <f t="shared" si="17"/>
        <v/>
      </c>
      <c r="O157" s="13" t="s">
        <v>247</v>
      </c>
      <c r="P157" s="110" t="s">
        <v>77</v>
      </c>
      <c r="Q157" s="1"/>
      <c r="R157" s="111" t="str">
        <f t="shared" si="18"/>
        <v/>
      </c>
      <c r="S157" s="13" t="s">
        <v>248</v>
      </c>
      <c r="T157" s="110" t="s">
        <v>77</v>
      </c>
      <c r="U157" s="1"/>
      <c r="V157" s="111" t="str">
        <f t="shared" si="19"/>
        <v/>
      </c>
      <c r="W157" s="13" t="s">
        <v>249</v>
      </c>
      <c r="X157" s="110" t="s">
        <v>77</v>
      </c>
      <c r="Y157" s="1"/>
      <c r="Z157" s="111" t="str">
        <f t="shared" si="20"/>
        <v/>
      </c>
      <c r="AA157" s="13" t="s">
        <v>250</v>
      </c>
      <c r="AB157" s="110" t="s">
        <v>77</v>
      </c>
      <c r="AC157" s="1"/>
      <c r="AD157" s="111" t="str">
        <f t="shared" si="21"/>
        <v/>
      </c>
      <c r="AE157" s="13" t="s">
        <v>251</v>
      </c>
      <c r="AF157" s="110" t="s">
        <v>77</v>
      </c>
      <c r="AG157" s="1"/>
      <c r="AH157" s="111" t="str">
        <f t="shared" si="22"/>
        <v/>
      </c>
      <c r="AI157" s="13" t="s">
        <v>252</v>
      </c>
      <c r="AJ157" s="113">
        <f t="shared" si="23"/>
        <v>0</v>
      </c>
      <c r="AK157" s="192" t="str">
        <f>ご契約内容!$C$2</f>
        <v>エースサイクル</v>
      </c>
    </row>
    <row r="158" spans="1:37" ht="13.5" customHeight="1">
      <c r="A158" s="101" t="s">
        <v>768</v>
      </c>
      <c r="B158" s="102" t="s">
        <v>677</v>
      </c>
      <c r="C158" s="103" t="s">
        <v>748</v>
      </c>
      <c r="D158" s="106"/>
      <c r="E158" s="134"/>
      <c r="F158" s="105" t="s">
        <v>594</v>
      </c>
      <c r="G158" s="127"/>
      <c r="H158" s="128"/>
      <c r="I158" s="107" t="s">
        <v>687</v>
      </c>
      <c r="J158" s="108">
        <v>24000</v>
      </c>
      <c r="K158" s="109"/>
      <c r="L158" s="110" t="s">
        <v>77</v>
      </c>
      <c r="M158" s="1"/>
      <c r="N158" s="111" t="str">
        <f t="shared" si="17"/>
        <v/>
      </c>
      <c r="O158" s="13" t="s">
        <v>247</v>
      </c>
      <c r="P158" s="110" t="s">
        <v>77</v>
      </c>
      <c r="Q158" s="1"/>
      <c r="R158" s="111" t="str">
        <f t="shared" si="18"/>
        <v/>
      </c>
      <c r="S158" s="13" t="s">
        <v>248</v>
      </c>
      <c r="T158" s="110" t="s">
        <v>77</v>
      </c>
      <c r="U158" s="1"/>
      <c r="V158" s="111" t="str">
        <f t="shared" si="19"/>
        <v/>
      </c>
      <c r="W158" s="13" t="s">
        <v>249</v>
      </c>
      <c r="X158" s="110" t="s">
        <v>77</v>
      </c>
      <c r="Y158" s="1"/>
      <c r="Z158" s="111" t="str">
        <f t="shared" si="20"/>
        <v/>
      </c>
      <c r="AA158" s="13" t="s">
        <v>250</v>
      </c>
      <c r="AB158" s="110" t="s">
        <v>77</v>
      </c>
      <c r="AC158" s="1"/>
      <c r="AD158" s="111" t="str">
        <f t="shared" si="21"/>
        <v/>
      </c>
      <c r="AE158" s="13" t="s">
        <v>251</v>
      </c>
      <c r="AF158" s="110" t="s">
        <v>77</v>
      </c>
      <c r="AG158" s="1"/>
      <c r="AH158" s="111" t="str">
        <f t="shared" si="22"/>
        <v/>
      </c>
      <c r="AI158" s="13" t="s">
        <v>252</v>
      </c>
      <c r="AJ158" s="113">
        <f t="shared" si="23"/>
        <v>0</v>
      </c>
      <c r="AK158" s="192" t="str">
        <f>ご契約内容!$C$2</f>
        <v>エースサイクル</v>
      </c>
    </row>
    <row r="159" spans="1:37" ht="13.5" customHeight="1">
      <c r="A159" s="101" t="s">
        <v>769</v>
      </c>
      <c r="B159" s="102" t="s">
        <v>677</v>
      </c>
      <c r="C159" s="103" t="s">
        <v>748</v>
      </c>
      <c r="D159" s="106"/>
      <c r="E159" s="134"/>
      <c r="F159" s="105" t="s">
        <v>594</v>
      </c>
      <c r="G159" s="127"/>
      <c r="H159" s="128"/>
      <c r="I159" s="107" t="s">
        <v>691</v>
      </c>
      <c r="J159" s="108">
        <v>24000</v>
      </c>
      <c r="K159" s="109"/>
      <c r="L159" s="110" t="s">
        <v>77</v>
      </c>
      <c r="M159" s="1"/>
      <c r="N159" s="111" t="str">
        <f t="shared" si="17"/>
        <v/>
      </c>
      <c r="O159" s="13" t="s">
        <v>247</v>
      </c>
      <c r="P159" s="110" t="s">
        <v>77</v>
      </c>
      <c r="Q159" s="1"/>
      <c r="R159" s="111" t="str">
        <f t="shared" si="18"/>
        <v/>
      </c>
      <c r="S159" s="13" t="s">
        <v>248</v>
      </c>
      <c r="T159" s="110" t="s">
        <v>77</v>
      </c>
      <c r="U159" s="1"/>
      <c r="V159" s="111" t="str">
        <f t="shared" si="19"/>
        <v/>
      </c>
      <c r="W159" s="13" t="s">
        <v>249</v>
      </c>
      <c r="X159" s="110" t="s">
        <v>77</v>
      </c>
      <c r="Y159" s="1"/>
      <c r="Z159" s="111" t="str">
        <f t="shared" si="20"/>
        <v/>
      </c>
      <c r="AA159" s="13" t="s">
        <v>250</v>
      </c>
      <c r="AB159" s="110" t="s">
        <v>77</v>
      </c>
      <c r="AC159" s="1"/>
      <c r="AD159" s="111" t="str">
        <f t="shared" si="21"/>
        <v/>
      </c>
      <c r="AE159" s="13" t="s">
        <v>251</v>
      </c>
      <c r="AF159" s="110" t="s">
        <v>77</v>
      </c>
      <c r="AG159" s="1"/>
      <c r="AH159" s="111" t="str">
        <f t="shared" si="22"/>
        <v/>
      </c>
      <c r="AI159" s="13" t="s">
        <v>252</v>
      </c>
      <c r="AJ159" s="113">
        <f t="shared" si="23"/>
        <v>0</v>
      </c>
      <c r="AK159" s="192" t="str">
        <f>ご契約内容!$C$2</f>
        <v>エースサイクル</v>
      </c>
    </row>
    <row r="160" spans="1:37" ht="13.5" customHeight="1">
      <c r="A160" s="101" t="s">
        <v>770</v>
      </c>
      <c r="B160" s="102" t="s">
        <v>677</v>
      </c>
      <c r="C160" s="103" t="s">
        <v>748</v>
      </c>
      <c r="D160" s="106"/>
      <c r="E160" s="134"/>
      <c r="F160" s="105" t="s">
        <v>594</v>
      </c>
      <c r="G160" s="127"/>
      <c r="H160" s="128"/>
      <c r="I160" s="107" t="s">
        <v>693</v>
      </c>
      <c r="J160" s="108">
        <v>24000</v>
      </c>
      <c r="K160" s="109"/>
      <c r="L160" s="110" t="s">
        <v>77</v>
      </c>
      <c r="M160" s="1"/>
      <c r="N160" s="111" t="str">
        <f t="shared" si="17"/>
        <v/>
      </c>
      <c r="O160" s="13" t="s">
        <v>247</v>
      </c>
      <c r="P160" s="110" t="s">
        <v>77</v>
      </c>
      <c r="Q160" s="1"/>
      <c r="R160" s="111" t="str">
        <f t="shared" si="18"/>
        <v/>
      </c>
      <c r="S160" s="13" t="s">
        <v>248</v>
      </c>
      <c r="T160" s="110" t="s">
        <v>77</v>
      </c>
      <c r="U160" s="1"/>
      <c r="V160" s="111" t="str">
        <f t="shared" si="19"/>
        <v/>
      </c>
      <c r="W160" s="13" t="s">
        <v>249</v>
      </c>
      <c r="X160" s="110" t="s">
        <v>77</v>
      </c>
      <c r="Y160" s="1"/>
      <c r="Z160" s="111" t="str">
        <f t="shared" si="20"/>
        <v/>
      </c>
      <c r="AA160" s="13" t="s">
        <v>250</v>
      </c>
      <c r="AB160" s="110" t="s">
        <v>77</v>
      </c>
      <c r="AC160" s="1"/>
      <c r="AD160" s="111" t="str">
        <f t="shared" si="21"/>
        <v/>
      </c>
      <c r="AE160" s="13" t="s">
        <v>251</v>
      </c>
      <c r="AF160" s="110" t="s">
        <v>77</v>
      </c>
      <c r="AG160" s="1"/>
      <c r="AH160" s="111" t="str">
        <f t="shared" si="22"/>
        <v/>
      </c>
      <c r="AI160" s="13" t="s">
        <v>252</v>
      </c>
      <c r="AJ160" s="113">
        <f t="shared" si="23"/>
        <v>0</v>
      </c>
      <c r="AK160" s="192" t="str">
        <f>ご契約内容!$C$2</f>
        <v>エースサイクル</v>
      </c>
    </row>
    <row r="161" spans="1:37" ht="13.5" customHeight="1">
      <c r="A161" s="101" t="s">
        <v>771</v>
      </c>
      <c r="B161" s="102" t="s">
        <v>677</v>
      </c>
      <c r="C161" s="103" t="s">
        <v>748</v>
      </c>
      <c r="D161" s="106"/>
      <c r="E161" s="134"/>
      <c r="F161" s="105" t="s">
        <v>594</v>
      </c>
      <c r="G161" s="127"/>
      <c r="H161" s="128"/>
      <c r="I161" s="107" t="s">
        <v>695</v>
      </c>
      <c r="J161" s="108">
        <v>24000</v>
      </c>
      <c r="K161" s="109"/>
      <c r="L161" s="110" t="s">
        <v>98</v>
      </c>
      <c r="M161" s="1"/>
      <c r="N161" s="111" t="str">
        <f t="shared" si="17"/>
        <v/>
      </c>
      <c r="O161" s="13" t="s">
        <v>247</v>
      </c>
      <c r="P161" s="110" t="s">
        <v>98</v>
      </c>
      <c r="Q161" s="1"/>
      <c r="R161" s="111" t="str">
        <f t="shared" si="18"/>
        <v/>
      </c>
      <c r="S161" s="13" t="s">
        <v>248</v>
      </c>
      <c r="T161" s="110" t="s">
        <v>98</v>
      </c>
      <c r="U161" s="1"/>
      <c r="V161" s="111" t="str">
        <f t="shared" si="19"/>
        <v/>
      </c>
      <c r="W161" s="13" t="s">
        <v>249</v>
      </c>
      <c r="X161" s="110" t="s">
        <v>98</v>
      </c>
      <c r="Y161" s="1"/>
      <c r="Z161" s="111" t="str">
        <f t="shared" si="20"/>
        <v/>
      </c>
      <c r="AA161" s="13" t="s">
        <v>250</v>
      </c>
      <c r="AB161" s="110" t="s">
        <v>98</v>
      </c>
      <c r="AC161" s="1"/>
      <c r="AD161" s="111" t="str">
        <f t="shared" si="21"/>
        <v/>
      </c>
      <c r="AE161" s="13" t="s">
        <v>251</v>
      </c>
      <c r="AF161" s="110" t="s">
        <v>98</v>
      </c>
      <c r="AG161" s="1"/>
      <c r="AH161" s="111" t="str">
        <f t="shared" si="22"/>
        <v/>
      </c>
      <c r="AI161" s="13" t="s">
        <v>252</v>
      </c>
      <c r="AJ161" s="113">
        <f t="shared" si="23"/>
        <v>0</v>
      </c>
      <c r="AK161" s="192" t="str">
        <f>ご契約内容!$C$2</f>
        <v>エースサイクル</v>
      </c>
    </row>
    <row r="162" spans="1:37" ht="13.5" customHeight="1">
      <c r="A162" s="101" t="s">
        <v>772</v>
      </c>
      <c r="B162" s="102" t="s">
        <v>677</v>
      </c>
      <c r="C162" s="103" t="s">
        <v>748</v>
      </c>
      <c r="D162" s="106"/>
      <c r="E162" s="134"/>
      <c r="F162" s="105" t="s">
        <v>594</v>
      </c>
      <c r="G162" s="127"/>
      <c r="H162" s="128"/>
      <c r="I162" s="107" t="s">
        <v>697</v>
      </c>
      <c r="J162" s="108">
        <v>24000</v>
      </c>
      <c r="K162" s="109"/>
      <c r="L162" s="110" t="s">
        <v>77</v>
      </c>
      <c r="M162" s="1"/>
      <c r="N162" s="111" t="str">
        <f t="shared" si="17"/>
        <v/>
      </c>
      <c r="O162" s="13" t="s">
        <v>247</v>
      </c>
      <c r="P162" s="110" t="s">
        <v>77</v>
      </c>
      <c r="Q162" s="1"/>
      <c r="R162" s="111" t="str">
        <f t="shared" si="18"/>
        <v/>
      </c>
      <c r="S162" s="13" t="s">
        <v>248</v>
      </c>
      <c r="T162" s="110" t="s">
        <v>77</v>
      </c>
      <c r="U162" s="1"/>
      <c r="V162" s="111" t="str">
        <f t="shared" si="19"/>
        <v/>
      </c>
      <c r="W162" s="13" t="s">
        <v>249</v>
      </c>
      <c r="X162" s="110" t="s">
        <v>77</v>
      </c>
      <c r="Y162" s="1"/>
      <c r="Z162" s="111" t="str">
        <f t="shared" si="20"/>
        <v/>
      </c>
      <c r="AA162" s="13" t="s">
        <v>250</v>
      </c>
      <c r="AB162" s="110" t="s">
        <v>77</v>
      </c>
      <c r="AC162" s="1"/>
      <c r="AD162" s="111" t="str">
        <f t="shared" si="21"/>
        <v/>
      </c>
      <c r="AE162" s="13" t="s">
        <v>251</v>
      </c>
      <c r="AF162" s="110" t="s">
        <v>77</v>
      </c>
      <c r="AG162" s="1"/>
      <c r="AH162" s="111" t="str">
        <f t="shared" si="22"/>
        <v/>
      </c>
      <c r="AI162" s="13" t="s">
        <v>252</v>
      </c>
      <c r="AJ162" s="113">
        <f t="shared" si="23"/>
        <v>0</v>
      </c>
      <c r="AK162" s="192" t="str">
        <f>ご契約内容!$C$2</f>
        <v>エースサイクル</v>
      </c>
    </row>
    <row r="163" spans="1:37" ht="13.5" customHeight="1">
      <c r="A163" s="101" t="s">
        <v>773</v>
      </c>
      <c r="B163" s="102" t="s">
        <v>677</v>
      </c>
      <c r="C163" s="103" t="s">
        <v>748</v>
      </c>
      <c r="D163" s="106"/>
      <c r="E163" s="134"/>
      <c r="F163" s="105" t="s">
        <v>594</v>
      </c>
      <c r="G163" s="127"/>
      <c r="H163" s="128"/>
      <c r="I163" s="107" t="s">
        <v>699</v>
      </c>
      <c r="J163" s="108">
        <v>24000</v>
      </c>
      <c r="K163" s="109"/>
      <c r="L163" s="110" t="s">
        <v>98</v>
      </c>
      <c r="M163" s="1"/>
      <c r="N163" s="111" t="str">
        <f t="shared" si="17"/>
        <v/>
      </c>
      <c r="O163" s="13" t="s">
        <v>247</v>
      </c>
      <c r="P163" s="110" t="s">
        <v>98</v>
      </c>
      <c r="Q163" s="1"/>
      <c r="R163" s="111" t="str">
        <f t="shared" si="18"/>
        <v/>
      </c>
      <c r="S163" s="13" t="s">
        <v>248</v>
      </c>
      <c r="T163" s="110" t="s">
        <v>98</v>
      </c>
      <c r="U163" s="1"/>
      <c r="V163" s="111" t="str">
        <f t="shared" si="19"/>
        <v/>
      </c>
      <c r="W163" s="13" t="s">
        <v>249</v>
      </c>
      <c r="X163" s="110" t="s">
        <v>98</v>
      </c>
      <c r="Y163" s="1"/>
      <c r="Z163" s="111" t="str">
        <f t="shared" si="20"/>
        <v/>
      </c>
      <c r="AA163" s="13" t="s">
        <v>250</v>
      </c>
      <c r="AB163" s="110" t="s">
        <v>98</v>
      </c>
      <c r="AC163" s="1"/>
      <c r="AD163" s="111" t="str">
        <f t="shared" si="21"/>
        <v/>
      </c>
      <c r="AE163" s="13" t="s">
        <v>251</v>
      </c>
      <c r="AF163" s="110" t="s">
        <v>98</v>
      </c>
      <c r="AG163" s="1"/>
      <c r="AH163" s="111" t="str">
        <f t="shared" si="22"/>
        <v/>
      </c>
      <c r="AI163" s="13" t="s">
        <v>252</v>
      </c>
      <c r="AJ163" s="113">
        <f t="shared" si="23"/>
        <v>0</v>
      </c>
      <c r="AK163" s="192" t="str">
        <f>ご契約内容!$C$2</f>
        <v>エースサイクル</v>
      </c>
    </row>
    <row r="164" spans="1:37" ht="13.5" customHeight="1">
      <c r="A164" s="101" t="s">
        <v>774</v>
      </c>
      <c r="B164" s="102" t="s">
        <v>677</v>
      </c>
      <c r="C164" s="103" t="s">
        <v>748</v>
      </c>
      <c r="D164" s="106"/>
      <c r="E164" s="134"/>
      <c r="F164" s="105" t="s">
        <v>594</v>
      </c>
      <c r="G164" s="127"/>
      <c r="H164" s="128"/>
      <c r="I164" s="107" t="s">
        <v>701</v>
      </c>
      <c r="J164" s="108">
        <v>24000</v>
      </c>
      <c r="K164" s="109"/>
      <c r="L164" s="110" t="s">
        <v>77</v>
      </c>
      <c r="M164" s="1"/>
      <c r="N164" s="111" t="str">
        <f t="shared" si="17"/>
        <v/>
      </c>
      <c r="O164" s="13" t="s">
        <v>247</v>
      </c>
      <c r="P164" s="110" t="s">
        <v>77</v>
      </c>
      <c r="Q164" s="1"/>
      <c r="R164" s="111" t="str">
        <f t="shared" si="18"/>
        <v/>
      </c>
      <c r="S164" s="13" t="s">
        <v>248</v>
      </c>
      <c r="T164" s="110" t="s">
        <v>77</v>
      </c>
      <c r="U164" s="1"/>
      <c r="V164" s="111" t="str">
        <f t="shared" si="19"/>
        <v/>
      </c>
      <c r="W164" s="13" t="s">
        <v>249</v>
      </c>
      <c r="X164" s="110" t="s">
        <v>77</v>
      </c>
      <c r="Y164" s="1"/>
      <c r="Z164" s="111" t="str">
        <f t="shared" si="20"/>
        <v/>
      </c>
      <c r="AA164" s="13" t="s">
        <v>250</v>
      </c>
      <c r="AB164" s="110" t="s">
        <v>77</v>
      </c>
      <c r="AC164" s="1"/>
      <c r="AD164" s="111" t="str">
        <f t="shared" si="21"/>
        <v/>
      </c>
      <c r="AE164" s="13" t="s">
        <v>251</v>
      </c>
      <c r="AF164" s="110" t="s">
        <v>77</v>
      </c>
      <c r="AG164" s="1"/>
      <c r="AH164" s="111" t="str">
        <f t="shared" si="22"/>
        <v/>
      </c>
      <c r="AI164" s="13" t="s">
        <v>252</v>
      </c>
      <c r="AJ164" s="113">
        <f t="shared" si="23"/>
        <v>0</v>
      </c>
      <c r="AK164" s="192" t="str">
        <f>ご契約内容!$C$2</f>
        <v>エースサイクル</v>
      </c>
    </row>
    <row r="165" spans="1:37" ht="13.5" customHeight="1">
      <c r="A165" s="101" t="s">
        <v>775</v>
      </c>
      <c r="B165" s="102" t="s">
        <v>677</v>
      </c>
      <c r="C165" s="103" t="s">
        <v>748</v>
      </c>
      <c r="D165" s="106"/>
      <c r="E165" s="134"/>
      <c r="F165" s="105" t="s">
        <v>594</v>
      </c>
      <c r="G165" s="127"/>
      <c r="H165" s="128"/>
      <c r="I165" s="107" t="s">
        <v>703</v>
      </c>
      <c r="J165" s="108">
        <v>24000</v>
      </c>
      <c r="K165" s="109"/>
      <c r="L165" s="110" t="s">
        <v>98</v>
      </c>
      <c r="M165" s="1"/>
      <c r="N165" s="111" t="str">
        <f t="shared" si="17"/>
        <v/>
      </c>
      <c r="O165" s="13" t="s">
        <v>247</v>
      </c>
      <c r="P165" s="110" t="s">
        <v>98</v>
      </c>
      <c r="Q165" s="1"/>
      <c r="R165" s="111" t="str">
        <f t="shared" si="18"/>
        <v/>
      </c>
      <c r="S165" s="13" t="s">
        <v>248</v>
      </c>
      <c r="T165" s="110" t="s">
        <v>98</v>
      </c>
      <c r="U165" s="1"/>
      <c r="V165" s="111" t="str">
        <f t="shared" si="19"/>
        <v/>
      </c>
      <c r="W165" s="13" t="s">
        <v>249</v>
      </c>
      <c r="X165" s="110" t="s">
        <v>98</v>
      </c>
      <c r="Y165" s="1"/>
      <c r="Z165" s="111" t="str">
        <f t="shared" si="20"/>
        <v/>
      </c>
      <c r="AA165" s="13" t="s">
        <v>250</v>
      </c>
      <c r="AB165" s="110" t="s">
        <v>98</v>
      </c>
      <c r="AC165" s="1"/>
      <c r="AD165" s="111" t="str">
        <f t="shared" si="21"/>
        <v/>
      </c>
      <c r="AE165" s="13" t="s">
        <v>251</v>
      </c>
      <c r="AF165" s="110" t="s">
        <v>98</v>
      </c>
      <c r="AG165" s="1"/>
      <c r="AH165" s="111" t="str">
        <f t="shared" si="22"/>
        <v/>
      </c>
      <c r="AI165" s="13" t="s">
        <v>252</v>
      </c>
      <c r="AJ165" s="113">
        <f t="shared" si="23"/>
        <v>0</v>
      </c>
      <c r="AK165" s="192" t="str">
        <f>ご契約内容!$C$2</f>
        <v>エースサイクル</v>
      </c>
    </row>
    <row r="166" spans="1:37" ht="13.5" customHeight="1">
      <c r="A166" s="101" t="s">
        <v>776</v>
      </c>
      <c r="B166" s="102" t="s">
        <v>677</v>
      </c>
      <c r="C166" s="103" t="s">
        <v>748</v>
      </c>
      <c r="D166" s="106"/>
      <c r="E166" s="134"/>
      <c r="F166" s="105" t="s">
        <v>594</v>
      </c>
      <c r="G166" s="127"/>
      <c r="H166" s="128"/>
      <c r="I166" s="107" t="s">
        <v>705</v>
      </c>
      <c r="J166" s="108">
        <v>24000</v>
      </c>
      <c r="K166" s="109"/>
      <c r="L166" s="110" t="s">
        <v>98</v>
      </c>
      <c r="M166" s="1"/>
      <c r="N166" s="111" t="str">
        <f t="shared" si="17"/>
        <v/>
      </c>
      <c r="O166" s="13" t="s">
        <v>247</v>
      </c>
      <c r="P166" s="110" t="s">
        <v>98</v>
      </c>
      <c r="Q166" s="1"/>
      <c r="R166" s="111" t="str">
        <f t="shared" si="18"/>
        <v/>
      </c>
      <c r="S166" s="13" t="s">
        <v>248</v>
      </c>
      <c r="T166" s="110" t="s">
        <v>98</v>
      </c>
      <c r="U166" s="1"/>
      <c r="V166" s="111" t="str">
        <f t="shared" si="19"/>
        <v/>
      </c>
      <c r="W166" s="13" t="s">
        <v>249</v>
      </c>
      <c r="X166" s="110" t="s">
        <v>77</v>
      </c>
      <c r="Y166" s="1"/>
      <c r="Z166" s="111" t="str">
        <f t="shared" si="20"/>
        <v/>
      </c>
      <c r="AA166" s="13" t="s">
        <v>250</v>
      </c>
      <c r="AB166" s="110" t="s">
        <v>77</v>
      </c>
      <c r="AC166" s="1"/>
      <c r="AD166" s="111" t="str">
        <f t="shared" si="21"/>
        <v/>
      </c>
      <c r="AE166" s="13" t="s">
        <v>251</v>
      </c>
      <c r="AF166" s="110" t="s">
        <v>77</v>
      </c>
      <c r="AG166" s="1"/>
      <c r="AH166" s="111" t="str">
        <f t="shared" si="22"/>
        <v/>
      </c>
      <c r="AI166" s="13" t="s">
        <v>252</v>
      </c>
      <c r="AJ166" s="113">
        <f t="shared" si="23"/>
        <v>0</v>
      </c>
      <c r="AK166" s="192" t="str">
        <f>ご契約内容!$C$2</f>
        <v>エースサイクル</v>
      </c>
    </row>
    <row r="167" spans="1:37" ht="13.5" customHeight="1">
      <c r="A167" s="101" t="s">
        <v>777</v>
      </c>
      <c r="B167" s="102" t="s">
        <v>677</v>
      </c>
      <c r="C167" s="103" t="s">
        <v>748</v>
      </c>
      <c r="D167" s="106"/>
      <c r="E167" s="134"/>
      <c r="F167" s="105" t="s">
        <v>594</v>
      </c>
      <c r="G167" s="127"/>
      <c r="H167" s="128"/>
      <c r="I167" s="107" t="s">
        <v>707</v>
      </c>
      <c r="J167" s="108">
        <v>24000</v>
      </c>
      <c r="K167" s="109"/>
      <c r="L167" s="110" t="s">
        <v>98</v>
      </c>
      <c r="M167" s="1"/>
      <c r="N167" s="111" t="str">
        <f t="shared" si="17"/>
        <v/>
      </c>
      <c r="O167" s="13" t="s">
        <v>247</v>
      </c>
      <c r="P167" s="110" t="s">
        <v>98</v>
      </c>
      <c r="Q167" s="1"/>
      <c r="R167" s="111" t="str">
        <f t="shared" si="18"/>
        <v/>
      </c>
      <c r="S167" s="13" t="s">
        <v>248</v>
      </c>
      <c r="T167" s="110" t="s">
        <v>98</v>
      </c>
      <c r="U167" s="1"/>
      <c r="V167" s="111" t="str">
        <f t="shared" si="19"/>
        <v/>
      </c>
      <c r="W167" s="13" t="s">
        <v>249</v>
      </c>
      <c r="X167" s="110" t="s">
        <v>98</v>
      </c>
      <c r="Y167" s="1"/>
      <c r="Z167" s="111" t="str">
        <f t="shared" si="20"/>
        <v/>
      </c>
      <c r="AA167" s="13" t="s">
        <v>250</v>
      </c>
      <c r="AB167" s="110" t="s">
        <v>98</v>
      </c>
      <c r="AC167" s="1"/>
      <c r="AD167" s="111" t="str">
        <f t="shared" si="21"/>
        <v/>
      </c>
      <c r="AE167" s="13" t="s">
        <v>251</v>
      </c>
      <c r="AF167" s="110" t="s">
        <v>98</v>
      </c>
      <c r="AG167" s="1"/>
      <c r="AH167" s="111" t="str">
        <f t="shared" si="22"/>
        <v/>
      </c>
      <c r="AI167" s="13" t="s">
        <v>252</v>
      </c>
      <c r="AJ167" s="113">
        <f t="shared" si="23"/>
        <v>0</v>
      </c>
      <c r="AK167" s="192" t="str">
        <f>ご契約内容!$C$2</f>
        <v>エースサイクル</v>
      </c>
    </row>
    <row r="168" spans="1:37" ht="13.5" customHeight="1">
      <c r="A168" s="101" t="s">
        <v>778</v>
      </c>
      <c r="B168" s="102" t="s">
        <v>677</v>
      </c>
      <c r="C168" s="103" t="s">
        <v>748</v>
      </c>
      <c r="D168" s="106"/>
      <c r="E168" s="134"/>
      <c r="F168" s="105" t="s">
        <v>594</v>
      </c>
      <c r="G168" s="127"/>
      <c r="H168" s="128"/>
      <c r="I168" s="107" t="s">
        <v>709</v>
      </c>
      <c r="J168" s="108">
        <v>24000</v>
      </c>
      <c r="K168" s="109"/>
      <c r="L168" s="110" t="s">
        <v>77</v>
      </c>
      <c r="M168" s="1"/>
      <c r="N168" s="111" t="str">
        <f t="shared" si="17"/>
        <v/>
      </c>
      <c r="O168" s="13" t="s">
        <v>247</v>
      </c>
      <c r="P168" s="110" t="s">
        <v>77</v>
      </c>
      <c r="Q168" s="1"/>
      <c r="R168" s="111" t="str">
        <f t="shared" si="18"/>
        <v/>
      </c>
      <c r="S168" s="13" t="s">
        <v>248</v>
      </c>
      <c r="T168" s="110" t="s">
        <v>77</v>
      </c>
      <c r="U168" s="1"/>
      <c r="V168" s="111" t="str">
        <f t="shared" si="19"/>
        <v/>
      </c>
      <c r="W168" s="13" t="s">
        <v>249</v>
      </c>
      <c r="X168" s="110" t="s">
        <v>77</v>
      </c>
      <c r="Y168" s="1"/>
      <c r="Z168" s="111" t="str">
        <f t="shared" si="20"/>
        <v/>
      </c>
      <c r="AA168" s="13" t="s">
        <v>250</v>
      </c>
      <c r="AB168" s="110" t="s">
        <v>77</v>
      </c>
      <c r="AC168" s="1"/>
      <c r="AD168" s="111" t="str">
        <f t="shared" si="21"/>
        <v/>
      </c>
      <c r="AE168" s="13" t="s">
        <v>251</v>
      </c>
      <c r="AF168" s="110" t="s">
        <v>77</v>
      </c>
      <c r="AG168" s="1"/>
      <c r="AH168" s="111" t="str">
        <f t="shared" si="22"/>
        <v/>
      </c>
      <c r="AI168" s="13" t="s">
        <v>252</v>
      </c>
      <c r="AJ168" s="113">
        <f t="shared" si="23"/>
        <v>0</v>
      </c>
      <c r="AK168" s="192" t="str">
        <f>ご契約内容!$C$2</f>
        <v>エースサイクル</v>
      </c>
    </row>
    <row r="169" spans="1:37" ht="13.5" customHeight="1">
      <c r="A169" s="101" t="s">
        <v>779</v>
      </c>
      <c r="B169" s="102" t="s">
        <v>677</v>
      </c>
      <c r="C169" s="103" t="s">
        <v>748</v>
      </c>
      <c r="D169" s="106"/>
      <c r="E169" s="134"/>
      <c r="F169" s="105" t="s">
        <v>594</v>
      </c>
      <c r="G169" s="127"/>
      <c r="H169" s="128"/>
      <c r="I169" s="107" t="s">
        <v>711</v>
      </c>
      <c r="J169" s="108">
        <v>24000</v>
      </c>
      <c r="K169" s="109"/>
      <c r="L169" s="110" t="s">
        <v>77</v>
      </c>
      <c r="M169" s="1"/>
      <c r="N169" s="111" t="str">
        <f t="shared" si="17"/>
        <v/>
      </c>
      <c r="O169" s="13" t="s">
        <v>247</v>
      </c>
      <c r="P169" s="110" t="s">
        <v>77</v>
      </c>
      <c r="Q169" s="1"/>
      <c r="R169" s="111" t="str">
        <f t="shared" si="18"/>
        <v/>
      </c>
      <c r="S169" s="13" t="s">
        <v>248</v>
      </c>
      <c r="T169" s="110" t="s">
        <v>77</v>
      </c>
      <c r="U169" s="1"/>
      <c r="V169" s="111" t="str">
        <f t="shared" si="19"/>
        <v/>
      </c>
      <c r="W169" s="13" t="s">
        <v>249</v>
      </c>
      <c r="X169" s="110" t="s">
        <v>77</v>
      </c>
      <c r="Y169" s="1"/>
      <c r="Z169" s="111" t="str">
        <f t="shared" si="20"/>
        <v/>
      </c>
      <c r="AA169" s="13" t="s">
        <v>250</v>
      </c>
      <c r="AB169" s="110" t="s">
        <v>77</v>
      </c>
      <c r="AC169" s="1"/>
      <c r="AD169" s="111" t="str">
        <f t="shared" si="21"/>
        <v/>
      </c>
      <c r="AE169" s="13" t="s">
        <v>251</v>
      </c>
      <c r="AF169" s="110" t="s">
        <v>77</v>
      </c>
      <c r="AG169" s="1"/>
      <c r="AH169" s="111" t="str">
        <f t="shared" si="22"/>
        <v/>
      </c>
      <c r="AI169" s="13" t="s">
        <v>252</v>
      </c>
      <c r="AJ169" s="113">
        <f t="shared" si="23"/>
        <v>0</v>
      </c>
      <c r="AK169" s="192" t="str">
        <f>ご契約内容!$C$2</f>
        <v>エースサイクル</v>
      </c>
    </row>
    <row r="170" spans="1:37" ht="13.5" customHeight="1">
      <c r="A170" s="101" t="s">
        <v>780</v>
      </c>
      <c r="B170" s="102" t="s">
        <v>677</v>
      </c>
      <c r="C170" s="103" t="s">
        <v>748</v>
      </c>
      <c r="D170" s="106"/>
      <c r="E170" s="134"/>
      <c r="F170" s="105" t="s">
        <v>781</v>
      </c>
      <c r="G170" s="127"/>
      <c r="H170" s="128"/>
      <c r="I170" s="107" t="s">
        <v>691</v>
      </c>
      <c r="J170" s="108">
        <v>24000</v>
      </c>
      <c r="K170" s="135" t="s">
        <v>782</v>
      </c>
      <c r="L170" s="110" t="s">
        <v>77</v>
      </c>
      <c r="M170" s="1"/>
      <c r="N170" s="111" t="str">
        <f t="shared" si="17"/>
        <v/>
      </c>
      <c r="O170" s="13" t="s">
        <v>247</v>
      </c>
      <c r="P170" s="110" t="s">
        <v>77</v>
      </c>
      <c r="Q170" s="1"/>
      <c r="R170" s="111" t="str">
        <f t="shared" si="18"/>
        <v/>
      </c>
      <c r="S170" s="13" t="s">
        <v>248</v>
      </c>
      <c r="T170" s="110" t="s">
        <v>77</v>
      </c>
      <c r="U170" s="1"/>
      <c r="V170" s="111" t="str">
        <f t="shared" si="19"/>
        <v/>
      </c>
      <c r="W170" s="13" t="s">
        <v>249</v>
      </c>
      <c r="X170" s="110" t="s">
        <v>77</v>
      </c>
      <c r="Y170" s="1"/>
      <c r="Z170" s="111" t="str">
        <f t="shared" si="20"/>
        <v/>
      </c>
      <c r="AA170" s="13" t="s">
        <v>250</v>
      </c>
      <c r="AB170" s="110" t="s">
        <v>77</v>
      </c>
      <c r="AC170" s="1"/>
      <c r="AD170" s="111" t="str">
        <f t="shared" si="21"/>
        <v/>
      </c>
      <c r="AE170" s="13" t="s">
        <v>251</v>
      </c>
      <c r="AF170" s="110" t="s">
        <v>77</v>
      </c>
      <c r="AG170" s="1"/>
      <c r="AH170" s="111" t="str">
        <f t="shared" si="22"/>
        <v/>
      </c>
      <c r="AI170" s="13" t="s">
        <v>252</v>
      </c>
      <c r="AJ170" s="113">
        <f t="shared" si="23"/>
        <v>0</v>
      </c>
      <c r="AK170" s="192" t="str">
        <f>ご契約内容!$C$2</f>
        <v>エースサイクル</v>
      </c>
    </row>
    <row r="171" spans="1:37" ht="13.5" customHeight="1">
      <c r="A171" s="101" t="s">
        <v>783</v>
      </c>
      <c r="B171" s="102" t="s">
        <v>677</v>
      </c>
      <c r="C171" s="103" t="s">
        <v>748</v>
      </c>
      <c r="D171" s="106"/>
      <c r="E171" s="134"/>
      <c r="F171" s="105" t="s">
        <v>781</v>
      </c>
      <c r="G171" s="127"/>
      <c r="H171" s="128"/>
      <c r="I171" s="107" t="s">
        <v>695</v>
      </c>
      <c r="J171" s="108">
        <v>24000</v>
      </c>
      <c r="K171" s="135" t="s">
        <v>782</v>
      </c>
      <c r="L171" s="110" t="s">
        <v>77</v>
      </c>
      <c r="M171" s="1"/>
      <c r="N171" s="111" t="str">
        <f t="shared" si="17"/>
        <v/>
      </c>
      <c r="O171" s="13" t="s">
        <v>247</v>
      </c>
      <c r="P171" s="110" t="s">
        <v>77</v>
      </c>
      <c r="Q171" s="1"/>
      <c r="R171" s="111" t="str">
        <f t="shared" si="18"/>
        <v/>
      </c>
      <c r="S171" s="13" t="s">
        <v>248</v>
      </c>
      <c r="T171" s="110" t="s">
        <v>77</v>
      </c>
      <c r="U171" s="1"/>
      <c r="V171" s="111" t="str">
        <f t="shared" si="19"/>
        <v/>
      </c>
      <c r="W171" s="13" t="s">
        <v>249</v>
      </c>
      <c r="X171" s="110" t="s">
        <v>77</v>
      </c>
      <c r="Y171" s="1"/>
      <c r="Z171" s="111" t="str">
        <f t="shared" si="20"/>
        <v/>
      </c>
      <c r="AA171" s="13" t="s">
        <v>250</v>
      </c>
      <c r="AB171" s="110" t="s">
        <v>77</v>
      </c>
      <c r="AC171" s="1"/>
      <c r="AD171" s="111" t="str">
        <f t="shared" si="21"/>
        <v/>
      </c>
      <c r="AE171" s="13" t="s">
        <v>251</v>
      </c>
      <c r="AF171" s="110" t="s">
        <v>77</v>
      </c>
      <c r="AG171" s="1"/>
      <c r="AH171" s="111" t="str">
        <f t="shared" si="22"/>
        <v/>
      </c>
      <c r="AI171" s="13" t="s">
        <v>252</v>
      </c>
      <c r="AJ171" s="113">
        <f t="shared" si="23"/>
        <v>0</v>
      </c>
      <c r="AK171" s="192" t="str">
        <f>ご契約内容!$C$2</f>
        <v>エースサイクル</v>
      </c>
    </row>
    <row r="172" spans="1:37" ht="13.5" customHeight="1">
      <c r="A172" s="101" t="s">
        <v>784</v>
      </c>
      <c r="B172" s="102" t="s">
        <v>677</v>
      </c>
      <c r="C172" s="103" t="s">
        <v>748</v>
      </c>
      <c r="D172" s="106"/>
      <c r="E172" s="134"/>
      <c r="F172" s="105" t="s">
        <v>781</v>
      </c>
      <c r="G172" s="127"/>
      <c r="H172" s="128"/>
      <c r="I172" s="107" t="s">
        <v>697</v>
      </c>
      <c r="J172" s="108">
        <v>24000</v>
      </c>
      <c r="K172" s="135" t="s">
        <v>782</v>
      </c>
      <c r="L172" s="110" t="s">
        <v>77</v>
      </c>
      <c r="M172" s="1"/>
      <c r="N172" s="111" t="str">
        <f t="shared" si="17"/>
        <v/>
      </c>
      <c r="O172" s="13" t="s">
        <v>247</v>
      </c>
      <c r="P172" s="110" t="s">
        <v>77</v>
      </c>
      <c r="Q172" s="1"/>
      <c r="R172" s="111" t="str">
        <f t="shared" si="18"/>
        <v/>
      </c>
      <c r="S172" s="13" t="s">
        <v>248</v>
      </c>
      <c r="T172" s="110" t="s">
        <v>77</v>
      </c>
      <c r="U172" s="1"/>
      <c r="V172" s="111" t="str">
        <f t="shared" si="19"/>
        <v/>
      </c>
      <c r="W172" s="13" t="s">
        <v>249</v>
      </c>
      <c r="X172" s="110" t="s">
        <v>77</v>
      </c>
      <c r="Y172" s="1"/>
      <c r="Z172" s="111" t="str">
        <f t="shared" si="20"/>
        <v/>
      </c>
      <c r="AA172" s="13" t="s">
        <v>250</v>
      </c>
      <c r="AB172" s="110" t="s">
        <v>77</v>
      </c>
      <c r="AC172" s="1"/>
      <c r="AD172" s="111" t="str">
        <f t="shared" si="21"/>
        <v/>
      </c>
      <c r="AE172" s="13" t="s">
        <v>251</v>
      </c>
      <c r="AF172" s="110" t="s">
        <v>77</v>
      </c>
      <c r="AG172" s="1"/>
      <c r="AH172" s="111" t="str">
        <f t="shared" si="22"/>
        <v/>
      </c>
      <c r="AI172" s="13" t="s">
        <v>252</v>
      </c>
      <c r="AJ172" s="113">
        <f t="shared" si="23"/>
        <v>0</v>
      </c>
      <c r="AK172" s="192" t="str">
        <f>ご契約内容!$C$2</f>
        <v>エースサイクル</v>
      </c>
    </row>
    <row r="173" spans="1:37" ht="13.5" customHeight="1">
      <c r="A173" s="101" t="s">
        <v>785</v>
      </c>
      <c r="B173" s="102" t="s">
        <v>677</v>
      </c>
      <c r="C173" s="103" t="s">
        <v>748</v>
      </c>
      <c r="D173" s="106"/>
      <c r="E173" s="134"/>
      <c r="F173" s="105" t="s">
        <v>781</v>
      </c>
      <c r="G173" s="127"/>
      <c r="H173" s="128"/>
      <c r="I173" s="107" t="s">
        <v>699</v>
      </c>
      <c r="J173" s="108">
        <v>24000</v>
      </c>
      <c r="K173" s="135" t="s">
        <v>782</v>
      </c>
      <c r="L173" s="110" t="s">
        <v>98</v>
      </c>
      <c r="M173" s="1"/>
      <c r="N173" s="111" t="str">
        <f t="shared" si="17"/>
        <v/>
      </c>
      <c r="O173" s="13" t="s">
        <v>247</v>
      </c>
      <c r="P173" s="110" t="s">
        <v>98</v>
      </c>
      <c r="Q173" s="1"/>
      <c r="R173" s="111" t="str">
        <f t="shared" si="18"/>
        <v/>
      </c>
      <c r="S173" s="13" t="s">
        <v>248</v>
      </c>
      <c r="T173" s="110" t="s">
        <v>98</v>
      </c>
      <c r="U173" s="1"/>
      <c r="V173" s="111" t="str">
        <f t="shared" si="19"/>
        <v/>
      </c>
      <c r="W173" s="13" t="s">
        <v>249</v>
      </c>
      <c r="X173" s="110" t="s">
        <v>98</v>
      </c>
      <c r="Y173" s="1"/>
      <c r="Z173" s="111" t="str">
        <f t="shared" si="20"/>
        <v/>
      </c>
      <c r="AA173" s="13" t="s">
        <v>250</v>
      </c>
      <c r="AB173" s="110" t="s">
        <v>77</v>
      </c>
      <c r="AC173" s="1"/>
      <c r="AD173" s="111" t="str">
        <f t="shared" si="21"/>
        <v/>
      </c>
      <c r="AE173" s="13" t="s">
        <v>251</v>
      </c>
      <c r="AF173" s="110" t="s">
        <v>77</v>
      </c>
      <c r="AG173" s="1"/>
      <c r="AH173" s="111" t="str">
        <f t="shared" si="22"/>
        <v/>
      </c>
      <c r="AI173" s="13" t="s">
        <v>252</v>
      </c>
      <c r="AJ173" s="113">
        <f t="shared" si="23"/>
        <v>0</v>
      </c>
      <c r="AK173" s="192" t="str">
        <f>ご契約内容!$C$2</f>
        <v>エースサイクル</v>
      </c>
    </row>
    <row r="174" spans="1:37" ht="13.5" customHeight="1">
      <c r="A174" s="101" t="s">
        <v>786</v>
      </c>
      <c r="B174" s="102" t="s">
        <v>677</v>
      </c>
      <c r="C174" s="103" t="s">
        <v>748</v>
      </c>
      <c r="D174" s="106"/>
      <c r="E174" s="134"/>
      <c r="F174" s="105" t="s">
        <v>781</v>
      </c>
      <c r="G174" s="127"/>
      <c r="H174" s="128"/>
      <c r="I174" s="107" t="s">
        <v>701</v>
      </c>
      <c r="J174" s="108">
        <v>24000</v>
      </c>
      <c r="K174" s="135" t="s">
        <v>782</v>
      </c>
      <c r="L174" s="110" t="s">
        <v>77</v>
      </c>
      <c r="M174" s="1"/>
      <c r="N174" s="111" t="str">
        <f t="shared" si="17"/>
        <v/>
      </c>
      <c r="O174" s="13" t="s">
        <v>247</v>
      </c>
      <c r="P174" s="110" t="s">
        <v>77</v>
      </c>
      <c r="Q174" s="1"/>
      <c r="R174" s="111" t="str">
        <f t="shared" si="18"/>
        <v/>
      </c>
      <c r="S174" s="13" t="s">
        <v>248</v>
      </c>
      <c r="T174" s="110" t="s">
        <v>148</v>
      </c>
      <c r="U174" s="115"/>
      <c r="V174" s="116" t="str">
        <f t="shared" si="19"/>
        <v/>
      </c>
      <c r="W174" s="117" t="s">
        <v>249</v>
      </c>
      <c r="X174" s="110" t="s">
        <v>148</v>
      </c>
      <c r="Y174" s="115"/>
      <c r="Z174" s="116" t="str">
        <f t="shared" si="20"/>
        <v/>
      </c>
      <c r="AA174" s="117" t="s">
        <v>250</v>
      </c>
      <c r="AB174" s="110" t="s">
        <v>148</v>
      </c>
      <c r="AC174" s="115"/>
      <c r="AD174" s="116" t="str">
        <f t="shared" si="21"/>
        <v/>
      </c>
      <c r="AE174" s="117" t="s">
        <v>251</v>
      </c>
      <c r="AF174" s="110" t="s">
        <v>148</v>
      </c>
      <c r="AG174" s="115"/>
      <c r="AH174" s="116" t="str">
        <f t="shared" si="22"/>
        <v/>
      </c>
      <c r="AI174" s="117" t="s">
        <v>252</v>
      </c>
      <c r="AJ174" s="113">
        <f t="shared" si="23"/>
        <v>0</v>
      </c>
      <c r="AK174" s="192" t="str">
        <f>ご契約内容!$C$2</f>
        <v>エースサイクル</v>
      </c>
    </row>
    <row r="175" spans="1:37" ht="13.5" customHeight="1">
      <c r="A175" s="101" t="s">
        <v>787</v>
      </c>
      <c r="B175" s="102" t="s">
        <v>677</v>
      </c>
      <c r="C175" s="103" t="s">
        <v>748</v>
      </c>
      <c r="D175" s="106"/>
      <c r="E175" s="134"/>
      <c r="F175" s="105" t="s">
        <v>781</v>
      </c>
      <c r="G175" s="127"/>
      <c r="H175" s="128"/>
      <c r="I175" s="107" t="s">
        <v>703</v>
      </c>
      <c r="J175" s="108">
        <v>24000</v>
      </c>
      <c r="K175" s="135" t="s">
        <v>782</v>
      </c>
      <c r="L175" s="110" t="s">
        <v>98</v>
      </c>
      <c r="M175" s="1"/>
      <c r="N175" s="111" t="str">
        <f t="shared" si="17"/>
        <v/>
      </c>
      <c r="O175" s="13" t="s">
        <v>247</v>
      </c>
      <c r="P175" s="110" t="s">
        <v>98</v>
      </c>
      <c r="Q175" s="1"/>
      <c r="R175" s="111" t="str">
        <f t="shared" si="18"/>
        <v/>
      </c>
      <c r="S175" s="13" t="s">
        <v>248</v>
      </c>
      <c r="T175" s="110" t="s">
        <v>98</v>
      </c>
      <c r="U175" s="1"/>
      <c r="V175" s="111" t="str">
        <f t="shared" si="19"/>
        <v/>
      </c>
      <c r="W175" s="13" t="s">
        <v>249</v>
      </c>
      <c r="X175" s="110" t="s">
        <v>77</v>
      </c>
      <c r="Y175" s="1"/>
      <c r="Z175" s="111" t="str">
        <f t="shared" si="20"/>
        <v/>
      </c>
      <c r="AA175" s="13" t="s">
        <v>250</v>
      </c>
      <c r="AB175" s="110" t="s">
        <v>77</v>
      </c>
      <c r="AC175" s="1"/>
      <c r="AD175" s="111" t="str">
        <f t="shared" si="21"/>
        <v/>
      </c>
      <c r="AE175" s="13" t="s">
        <v>251</v>
      </c>
      <c r="AF175" s="110" t="s">
        <v>77</v>
      </c>
      <c r="AG175" s="1"/>
      <c r="AH175" s="111" t="str">
        <f t="shared" si="22"/>
        <v/>
      </c>
      <c r="AI175" s="13" t="s">
        <v>252</v>
      </c>
      <c r="AJ175" s="113">
        <f t="shared" si="23"/>
        <v>0</v>
      </c>
      <c r="AK175" s="192" t="str">
        <f>ご契約内容!$C$2</f>
        <v>エースサイクル</v>
      </c>
    </row>
    <row r="176" spans="1:37" ht="13.5" customHeight="1">
      <c r="A176" s="101" t="s">
        <v>788</v>
      </c>
      <c r="B176" s="102" t="s">
        <v>677</v>
      </c>
      <c r="C176" s="103" t="s">
        <v>748</v>
      </c>
      <c r="D176" s="106"/>
      <c r="E176" s="134"/>
      <c r="F176" s="105" t="s">
        <v>781</v>
      </c>
      <c r="G176" s="127"/>
      <c r="H176" s="128"/>
      <c r="I176" s="107" t="s">
        <v>705</v>
      </c>
      <c r="J176" s="108">
        <v>24000</v>
      </c>
      <c r="K176" s="135" t="s">
        <v>782</v>
      </c>
      <c r="L176" s="110" t="s">
        <v>77</v>
      </c>
      <c r="M176" s="1"/>
      <c r="N176" s="111" t="str">
        <f t="shared" si="17"/>
        <v/>
      </c>
      <c r="O176" s="13" t="s">
        <v>247</v>
      </c>
      <c r="P176" s="110" t="s">
        <v>77</v>
      </c>
      <c r="Q176" s="1"/>
      <c r="R176" s="111" t="str">
        <f t="shared" si="18"/>
        <v/>
      </c>
      <c r="S176" s="13" t="s">
        <v>248</v>
      </c>
      <c r="T176" s="110" t="s">
        <v>77</v>
      </c>
      <c r="U176" s="1"/>
      <c r="V176" s="111" t="str">
        <f t="shared" si="19"/>
        <v/>
      </c>
      <c r="W176" s="13" t="s">
        <v>249</v>
      </c>
      <c r="X176" s="110" t="s">
        <v>77</v>
      </c>
      <c r="Y176" s="1"/>
      <c r="Z176" s="111" t="str">
        <f t="shared" si="20"/>
        <v/>
      </c>
      <c r="AA176" s="13" t="s">
        <v>250</v>
      </c>
      <c r="AB176" s="110" t="s">
        <v>77</v>
      </c>
      <c r="AC176" s="1"/>
      <c r="AD176" s="111" t="str">
        <f t="shared" si="21"/>
        <v/>
      </c>
      <c r="AE176" s="13" t="s">
        <v>251</v>
      </c>
      <c r="AF176" s="110" t="s">
        <v>77</v>
      </c>
      <c r="AG176" s="1"/>
      <c r="AH176" s="111" t="str">
        <f t="shared" si="22"/>
        <v/>
      </c>
      <c r="AI176" s="13" t="s">
        <v>252</v>
      </c>
      <c r="AJ176" s="113">
        <f t="shared" si="23"/>
        <v>0</v>
      </c>
      <c r="AK176" s="192" t="str">
        <f>ご契約内容!$C$2</f>
        <v>エースサイクル</v>
      </c>
    </row>
    <row r="177" spans="1:37" ht="13.5" customHeight="1">
      <c r="A177" s="101" t="s">
        <v>789</v>
      </c>
      <c r="B177" s="102" t="s">
        <v>677</v>
      </c>
      <c r="C177" s="103" t="s">
        <v>748</v>
      </c>
      <c r="D177" s="106"/>
      <c r="E177" s="134"/>
      <c r="F177" s="105" t="s">
        <v>781</v>
      </c>
      <c r="G177" s="127"/>
      <c r="H177" s="128"/>
      <c r="I177" s="107" t="s">
        <v>707</v>
      </c>
      <c r="J177" s="108">
        <v>24000</v>
      </c>
      <c r="K177" s="135" t="s">
        <v>782</v>
      </c>
      <c r="L177" s="110" t="s">
        <v>98</v>
      </c>
      <c r="M177" s="1"/>
      <c r="N177" s="111" t="str">
        <f t="shared" si="17"/>
        <v/>
      </c>
      <c r="O177" s="13" t="s">
        <v>247</v>
      </c>
      <c r="P177" s="110" t="s">
        <v>98</v>
      </c>
      <c r="Q177" s="1"/>
      <c r="R177" s="111" t="str">
        <f t="shared" si="18"/>
        <v/>
      </c>
      <c r="S177" s="13" t="s">
        <v>248</v>
      </c>
      <c r="T177" s="110" t="s">
        <v>98</v>
      </c>
      <c r="U177" s="1"/>
      <c r="V177" s="111" t="str">
        <f t="shared" si="19"/>
        <v/>
      </c>
      <c r="W177" s="13" t="s">
        <v>249</v>
      </c>
      <c r="X177" s="110" t="s">
        <v>98</v>
      </c>
      <c r="Y177" s="1"/>
      <c r="Z177" s="111" t="str">
        <f t="shared" si="20"/>
        <v/>
      </c>
      <c r="AA177" s="13" t="s">
        <v>250</v>
      </c>
      <c r="AB177" s="110" t="s">
        <v>98</v>
      </c>
      <c r="AC177" s="1"/>
      <c r="AD177" s="111" t="str">
        <f t="shared" si="21"/>
        <v/>
      </c>
      <c r="AE177" s="13" t="s">
        <v>251</v>
      </c>
      <c r="AF177" s="110" t="s">
        <v>98</v>
      </c>
      <c r="AG177" s="1"/>
      <c r="AH177" s="111" t="str">
        <f t="shared" si="22"/>
        <v/>
      </c>
      <c r="AI177" s="13" t="s">
        <v>252</v>
      </c>
      <c r="AJ177" s="113">
        <f t="shared" si="23"/>
        <v>0</v>
      </c>
      <c r="AK177" s="192" t="str">
        <f>ご契約内容!$C$2</f>
        <v>エースサイクル</v>
      </c>
    </row>
    <row r="178" spans="1:37" ht="13.5" customHeight="1">
      <c r="A178" s="101" t="s">
        <v>790</v>
      </c>
      <c r="B178" s="102" t="s">
        <v>677</v>
      </c>
      <c r="C178" s="103" t="s">
        <v>748</v>
      </c>
      <c r="D178" s="106"/>
      <c r="E178" s="134"/>
      <c r="F178" s="105" t="s">
        <v>781</v>
      </c>
      <c r="G178" s="127"/>
      <c r="H178" s="128"/>
      <c r="I178" s="107" t="s">
        <v>709</v>
      </c>
      <c r="J178" s="108">
        <v>24000</v>
      </c>
      <c r="K178" s="135" t="s">
        <v>782</v>
      </c>
      <c r="L178" s="110" t="s">
        <v>77</v>
      </c>
      <c r="M178" s="1"/>
      <c r="N178" s="111" t="str">
        <f t="shared" si="17"/>
        <v/>
      </c>
      <c r="O178" s="13" t="s">
        <v>247</v>
      </c>
      <c r="P178" s="110" t="s">
        <v>77</v>
      </c>
      <c r="Q178" s="1"/>
      <c r="R178" s="111" t="str">
        <f t="shared" si="18"/>
        <v/>
      </c>
      <c r="S178" s="13" t="s">
        <v>248</v>
      </c>
      <c r="T178" s="110" t="s">
        <v>77</v>
      </c>
      <c r="U178" s="1"/>
      <c r="V178" s="111" t="str">
        <f t="shared" si="19"/>
        <v/>
      </c>
      <c r="W178" s="13" t="s">
        <v>249</v>
      </c>
      <c r="X178" s="110" t="s">
        <v>77</v>
      </c>
      <c r="Y178" s="1"/>
      <c r="Z178" s="111" t="str">
        <f t="shared" si="20"/>
        <v/>
      </c>
      <c r="AA178" s="13" t="s">
        <v>250</v>
      </c>
      <c r="AB178" s="110" t="s">
        <v>77</v>
      </c>
      <c r="AC178" s="1"/>
      <c r="AD178" s="111" t="str">
        <f t="shared" si="21"/>
        <v/>
      </c>
      <c r="AE178" s="13" t="s">
        <v>251</v>
      </c>
      <c r="AF178" s="110" t="s">
        <v>77</v>
      </c>
      <c r="AG178" s="1"/>
      <c r="AH178" s="111" t="str">
        <f t="shared" si="22"/>
        <v/>
      </c>
      <c r="AI178" s="13" t="s">
        <v>252</v>
      </c>
      <c r="AJ178" s="113">
        <f t="shared" si="23"/>
        <v>0</v>
      </c>
      <c r="AK178" s="192" t="str">
        <f>ご契約内容!$C$2</f>
        <v>エースサイクル</v>
      </c>
    </row>
    <row r="179" spans="1:37" ht="13.5" customHeight="1">
      <c r="A179" s="101" t="s">
        <v>791</v>
      </c>
      <c r="B179" s="102" t="s">
        <v>677</v>
      </c>
      <c r="C179" s="103" t="s">
        <v>748</v>
      </c>
      <c r="D179" s="106"/>
      <c r="E179" s="134"/>
      <c r="F179" s="105" t="s">
        <v>781</v>
      </c>
      <c r="G179" s="127"/>
      <c r="H179" s="128"/>
      <c r="I179" s="107" t="s">
        <v>711</v>
      </c>
      <c r="J179" s="108">
        <v>24000</v>
      </c>
      <c r="K179" s="135" t="s">
        <v>782</v>
      </c>
      <c r="L179" s="110" t="s">
        <v>77</v>
      </c>
      <c r="M179" s="1"/>
      <c r="N179" s="111" t="str">
        <f t="shared" si="17"/>
        <v/>
      </c>
      <c r="O179" s="13" t="s">
        <v>247</v>
      </c>
      <c r="P179" s="110" t="s">
        <v>77</v>
      </c>
      <c r="Q179" s="1"/>
      <c r="R179" s="111" t="str">
        <f t="shared" si="18"/>
        <v/>
      </c>
      <c r="S179" s="13" t="s">
        <v>248</v>
      </c>
      <c r="T179" s="110" t="s">
        <v>77</v>
      </c>
      <c r="U179" s="1"/>
      <c r="V179" s="111" t="str">
        <f t="shared" si="19"/>
        <v/>
      </c>
      <c r="W179" s="13" t="s">
        <v>249</v>
      </c>
      <c r="X179" s="110" t="s">
        <v>77</v>
      </c>
      <c r="Y179" s="1"/>
      <c r="Z179" s="111" t="str">
        <f t="shared" si="20"/>
        <v/>
      </c>
      <c r="AA179" s="13" t="s">
        <v>250</v>
      </c>
      <c r="AB179" s="110" t="s">
        <v>77</v>
      </c>
      <c r="AC179" s="1"/>
      <c r="AD179" s="111" t="str">
        <f t="shared" si="21"/>
        <v/>
      </c>
      <c r="AE179" s="13" t="s">
        <v>251</v>
      </c>
      <c r="AF179" s="110" t="s">
        <v>77</v>
      </c>
      <c r="AG179" s="1"/>
      <c r="AH179" s="111" t="str">
        <f t="shared" si="22"/>
        <v/>
      </c>
      <c r="AI179" s="13" t="s">
        <v>252</v>
      </c>
      <c r="AJ179" s="113">
        <f t="shared" si="23"/>
        <v>0</v>
      </c>
      <c r="AK179" s="192" t="str">
        <f>ご契約内容!$C$2</f>
        <v>エースサイクル</v>
      </c>
    </row>
    <row r="180" spans="1:37" ht="13.5" customHeight="1">
      <c r="A180" s="101" t="s">
        <v>792</v>
      </c>
      <c r="B180" s="102" t="s">
        <v>677</v>
      </c>
      <c r="C180" s="103" t="s">
        <v>793</v>
      </c>
      <c r="D180" s="106"/>
      <c r="E180" s="134"/>
      <c r="F180" s="105" t="s">
        <v>794</v>
      </c>
      <c r="G180" s="127"/>
      <c r="H180" s="128"/>
      <c r="I180" s="107" t="s">
        <v>679</v>
      </c>
      <c r="J180" s="108">
        <v>24000</v>
      </c>
      <c r="K180" s="135" t="s">
        <v>782</v>
      </c>
      <c r="L180" s="110" t="s">
        <v>77</v>
      </c>
      <c r="M180" s="1"/>
      <c r="N180" s="111" t="str">
        <f t="shared" si="17"/>
        <v/>
      </c>
      <c r="O180" s="13" t="s">
        <v>247</v>
      </c>
      <c r="P180" s="110" t="s">
        <v>77</v>
      </c>
      <c r="Q180" s="1"/>
      <c r="R180" s="111" t="str">
        <f t="shared" si="18"/>
        <v/>
      </c>
      <c r="S180" s="13" t="s">
        <v>248</v>
      </c>
      <c r="T180" s="110" t="s">
        <v>77</v>
      </c>
      <c r="U180" s="1"/>
      <c r="V180" s="111" t="str">
        <f t="shared" si="19"/>
        <v/>
      </c>
      <c r="W180" s="13" t="s">
        <v>249</v>
      </c>
      <c r="X180" s="110" t="s">
        <v>77</v>
      </c>
      <c r="Y180" s="1"/>
      <c r="Z180" s="111" t="str">
        <f t="shared" si="20"/>
        <v/>
      </c>
      <c r="AA180" s="13" t="s">
        <v>250</v>
      </c>
      <c r="AB180" s="110" t="s">
        <v>77</v>
      </c>
      <c r="AC180" s="1"/>
      <c r="AD180" s="111" t="str">
        <f t="shared" si="21"/>
        <v/>
      </c>
      <c r="AE180" s="13" t="s">
        <v>251</v>
      </c>
      <c r="AF180" s="110" t="s">
        <v>77</v>
      </c>
      <c r="AG180" s="1"/>
      <c r="AH180" s="111" t="str">
        <f t="shared" si="22"/>
        <v/>
      </c>
      <c r="AI180" s="13" t="s">
        <v>252</v>
      </c>
      <c r="AJ180" s="113">
        <f t="shared" si="23"/>
        <v>0</v>
      </c>
      <c r="AK180" s="192" t="str">
        <f>ご契約内容!$C$2</f>
        <v>エースサイクル</v>
      </c>
    </row>
    <row r="181" spans="1:37" ht="13.5" customHeight="1">
      <c r="A181" s="101" t="s">
        <v>795</v>
      </c>
      <c r="B181" s="102" t="s">
        <v>677</v>
      </c>
      <c r="C181" s="103" t="s">
        <v>793</v>
      </c>
      <c r="D181" s="106"/>
      <c r="E181" s="134"/>
      <c r="F181" s="105" t="s">
        <v>794</v>
      </c>
      <c r="G181" s="127"/>
      <c r="H181" s="128"/>
      <c r="I181" s="107" t="s">
        <v>681</v>
      </c>
      <c r="J181" s="108">
        <v>24000</v>
      </c>
      <c r="K181" s="135" t="s">
        <v>782</v>
      </c>
      <c r="L181" s="110" t="s">
        <v>77</v>
      </c>
      <c r="M181" s="1"/>
      <c r="N181" s="111" t="str">
        <f t="shared" si="17"/>
        <v/>
      </c>
      <c r="O181" s="13" t="s">
        <v>247</v>
      </c>
      <c r="P181" s="110" t="s">
        <v>77</v>
      </c>
      <c r="Q181" s="1"/>
      <c r="R181" s="111" t="str">
        <f t="shared" si="18"/>
        <v/>
      </c>
      <c r="S181" s="13" t="s">
        <v>248</v>
      </c>
      <c r="T181" s="110" t="s">
        <v>148</v>
      </c>
      <c r="U181" s="115"/>
      <c r="V181" s="116" t="str">
        <f t="shared" si="19"/>
        <v/>
      </c>
      <c r="W181" s="117" t="s">
        <v>249</v>
      </c>
      <c r="X181" s="110" t="s">
        <v>148</v>
      </c>
      <c r="Y181" s="115"/>
      <c r="Z181" s="116" t="str">
        <f t="shared" ref="Z181:Z237" si="24">IF(Y181="","",$J181*$A$4*Y181)</f>
        <v/>
      </c>
      <c r="AA181" s="117" t="s">
        <v>250</v>
      </c>
      <c r="AB181" s="110" t="s">
        <v>148</v>
      </c>
      <c r="AC181" s="115"/>
      <c r="AD181" s="116" t="str">
        <f t="shared" ref="AD181:AD237" si="25">IF(AC181="","",$J181*$A$4*AC181)</f>
        <v/>
      </c>
      <c r="AE181" s="117" t="s">
        <v>251</v>
      </c>
      <c r="AF181" s="110" t="s">
        <v>148</v>
      </c>
      <c r="AG181" s="115"/>
      <c r="AH181" s="116" t="str">
        <f t="shared" ref="AH181:AH237" si="26">IF(AG181="","",$J181*$A$4*AG181)</f>
        <v/>
      </c>
      <c r="AI181" s="117" t="s">
        <v>252</v>
      </c>
      <c r="AJ181" s="113">
        <f t="shared" si="23"/>
        <v>0</v>
      </c>
      <c r="AK181" s="192" t="str">
        <f>ご契約内容!$C$2</f>
        <v>エースサイクル</v>
      </c>
    </row>
    <row r="182" spans="1:37" ht="13.5" customHeight="1">
      <c r="A182" s="101" t="s">
        <v>796</v>
      </c>
      <c r="B182" s="102" t="s">
        <v>677</v>
      </c>
      <c r="C182" s="103" t="s">
        <v>793</v>
      </c>
      <c r="D182" s="106"/>
      <c r="E182" s="134"/>
      <c r="F182" s="105" t="s">
        <v>794</v>
      </c>
      <c r="G182" s="127"/>
      <c r="H182" s="128"/>
      <c r="I182" s="107" t="s">
        <v>683</v>
      </c>
      <c r="J182" s="108">
        <v>24000</v>
      </c>
      <c r="K182" s="135" t="s">
        <v>782</v>
      </c>
      <c r="L182" s="110" t="s">
        <v>77</v>
      </c>
      <c r="M182" s="1"/>
      <c r="N182" s="111" t="str">
        <f t="shared" si="17"/>
        <v/>
      </c>
      <c r="O182" s="13" t="s">
        <v>247</v>
      </c>
      <c r="P182" s="110" t="s">
        <v>77</v>
      </c>
      <c r="Q182" s="1"/>
      <c r="R182" s="111" t="str">
        <f t="shared" si="18"/>
        <v/>
      </c>
      <c r="S182" s="13" t="s">
        <v>248</v>
      </c>
      <c r="T182" s="110" t="s">
        <v>77</v>
      </c>
      <c r="U182" s="1"/>
      <c r="V182" s="111" t="str">
        <f t="shared" si="19"/>
        <v/>
      </c>
      <c r="W182" s="13" t="s">
        <v>249</v>
      </c>
      <c r="X182" s="110" t="s">
        <v>77</v>
      </c>
      <c r="Y182" s="1"/>
      <c r="Z182" s="111" t="str">
        <f t="shared" si="24"/>
        <v/>
      </c>
      <c r="AA182" s="13" t="s">
        <v>250</v>
      </c>
      <c r="AB182" s="110" t="s">
        <v>148</v>
      </c>
      <c r="AC182" s="115"/>
      <c r="AD182" s="116"/>
      <c r="AE182" s="117" t="s">
        <v>251</v>
      </c>
      <c r="AF182" s="110" t="s">
        <v>148</v>
      </c>
      <c r="AG182" s="115"/>
      <c r="AH182" s="116" t="str">
        <f t="shared" si="26"/>
        <v/>
      </c>
      <c r="AI182" s="117" t="s">
        <v>252</v>
      </c>
      <c r="AJ182" s="113">
        <f t="shared" ref="AJ182:AJ216" si="27">SUM(M182,Q182,U182,Y182,AC182,AG182)</f>
        <v>0</v>
      </c>
      <c r="AK182" s="192" t="str">
        <f>ご契約内容!$C$2</f>
        <v>エースサイクル</v>
      </c>
    </row>
    <row r="183" spans="1:37" ht="13.5" customHeight="1">
      <c r="A183" s="101" t="s">
        <v>797</v>
      </c>
      <c r="B183" s="102" t="s">
        <v>677</v>
      </c>
      <c r="C183" s="103" t="s">
        <v>793</v>
      </c>
      <c r="D183" s="106"/>
      <c r="E183" s="134"/>
      <c r="F183" s="105" t="s">
        <v>794</v>
      </c>
      <c r="G183" s="127"/>
      <c r="H183" s="128"/>
      <c r="I183" s="107" t="s">
        <v>685</v>
      </c>
      <c r="J183" s="108">
        <v>24000</v>
      </c>
      <c r="K183" s="135" t="s">
        <v>782</v>
      </c>
      <c r="L183" s="110" t="s">
        <v>77</v>
      </c>
      <c r="M183" s="1"/>
      <c r="N183" s="111" t="str">
        <f t="shared" si="17"/>
        <v/>
      </c>
      <c r="O183" s="13" t="s">
        <v>247</v>
      </c>
      <c r="P183" s="110" t="s">
        <v>77</v>
      </c>
      <c r="Q183" s="1"/>
      <c r="R183" s="111" t="str">
        <f t="shared" si="18"/>
        <v/>
      </c>
      <c r="S183" s="13" t="s">
        <v>248</v>
      </c>
      <c r="T183" s="110" t="s">
        <v>77</v>
      </c>
      <c r="U183" s="1"/>
      <c r="V183" s="111" t="str">
        <f t="shared" si="19"/>
        <v/>
      </c>
      <c r="W183" s="13" t="s">
        <v>249</v>
      </c>
      <c r="X183" s="110" t="s">
        <v>77</v>
      </c>
      <c r="Y183" s="1"/>
      <c r="Z183" s="111" t="str">
        <f t="shared" si="24"/>
        <v/>
      </c>
      <c r="AA183" s="13" t="s">
        <v>250</v>
      </c>
      <c r="AB183" s="110" t="s">
        <v>77</v>
      </c>
      <c r="AC183" s="1"/>
      <c r="AD183" s="111" t="str">
        <f t="shared" si="25"/>
        <v/>
      </c>
      <c r="AE183" s="13" t="s">
        <v>251</v>
      </c>
      <c r="AF183" s="110" t="s">
        <v>77</v>
      </c>
      <c r="AG183" s="1"/>
      <c r="AH183" s="111" t="str">
        <f t="shared" si="26"/>
        <v/>
      </c>
      <c r="AI183" s="13" t="s">
        <v>252</v>
      </c>
      <c r="AJ183" s="113">
        <f t="shared" si="27"/>
        <v>0</v>
      </c>
      <c r="AK183" s="192" t="str">
        <f>ご契約内容!$C$2</f>
        <v>エースサイクル</v>
      </c>
    </row>
    <row r="184" spans="1:37" ht="13.5" customHeight="1">
      <c r="A184" s="101" t="s">
        <v>798</v>
      </c>
      <c r="B184" s="102" t="s">
        <v>677</v>
      </c>
      <c r="C184" s="103" t="s">
        <v>793</v>
      </c>
      <c r="D184" s="106"/>
      <c r="E184" s="134"/>
      <c r="F184" s="105" t="s">
        <v>594</v>
      </c>
      <c r="G184" s="127"/>
      <c r="H184" s="128"/>
      <c r="I184" s="107" t="s">
        <v>679</v>
      </c>
      <c r="J184" s="108">
        <v>24000</v>
      </c>
      <c r="K184" s="135" t="s">
        <v>782</v>
      </c>
      <c r="L184" s="110" t="s">
        <v>77</v>
      </c>
      <c r="M184" s="1"/>
      <c r="N184" s="111" t="str">
        <f t="shared" si="17"/>
        <v/>
      </c>
      <c r="O184" s="13" t="s">
        <v>247</v>
      </c>
      <c r="P184" s="110" t="s">
        <v>77</v>
      </c>
      <c r="Q184" s="1"/>
      <c r="R184" s="111" t="str">
        <f t="shared" si="18"/>
        <v/>
      </c>
      <c r="S184" s="13" t="s">
        <v>248</v>
      </c>
      <c r="T184" s="110" t="s">
        <v>77</v>
      </c>
      <c r="U184" s="1"/>
      <c r="V184" s="111" t="str">
        <f t="shared" si="19"/>
        <v/>
      </c>
      <c r="W184" s="13" t="s">
        <v>249</v>
      </c>
      <c r="X184" s="110" t="s">
        <v>77</v>
      </c>
      <c r="Y184" s="1"/>
      <c r="Z184" s="111" t="str">
        <f t="shared" si="24"/>
        <v/>
      </c>
      <c r="AA184" s="13" t="s">
        <v>250</v>
      </c>
      <c r="AB184" s="110" t="s">
        <v>77</v>
      </c>
      <c r="AC184" s="1"/>
      <c r="AD184" s="111" t="str">
        <f t="shared" si="25"/>
        <v/>
      </c>
      <c r="AE184" s="13" t="s">
        <v>251</v>
      </c>
      <c r="AF184" s="110" t="s">
        <v>77</v>
      </c>
      <c r="AG184" s="1"/>
      <c r="AH184" s="111" t="str">
        <f t="shared" si="26"/>
        <v/>
      </c>
      <c r="AI184" s="13" t="s">
        <v>252</v>
      </c>
      <c r="AJ184" s="113">
        <f t="shared" si="27"/>
        <v>0</v>
      </c>
      <c r="AK184" s="192" t="str">
        <f>ご契約内容!$C$2</f>
        <v>エースサイクル</v>
      </c>
    </row>
    <row r="185" spans="1:37" ht="13.5" customHeight="1">
      <c r="A185" s="101" t="s">
        <v>799</v>
      </c>
      <c r="B185" s="102" t="s">
        <v>677</v>
      </c>
      <c r="C185" s="103" t="s">
        <v>793</v>
      </c>
      <c r="D185" s="106"/>
      <c r="E185" s="134"/>
      <c r="F185" s="105" t="s">
        <v>594</v>
      </c>
      <c r="G185" s="127"/>
      <c r="H185" s="128"/>
      <c r="I185" s="107" t="s">
        <v>681</v>
      </c>
      <c r="J185" s="108">
        <v>24000</v>
      </c>
      <c r="K185" s="135" t="s">
        <v>782</v>
      </c>
      <c r="L185" s="110" t="s">
        <v>77</v>
      </c>
      <c r="M185" s="1"/>
      <c r="N185" s="111" t="str">
        <f t="shared" ref="N185:N216" si="28">IF(M185="","",$J185*$A$4*M185)</f>
        <v/>
      </c>
      <c r="O185" s="13" t="s">
        <v>247</v>
      </c>
      <c r="P185" s="110" t="s">
        <v>77</v>
      </c>
      <c r="Q185" s="1"/>
      <c r="R185" s="111" t="str">
        <f t="shared" ref="R185:R241" si="29">IF(Q185="","",$J185*$A$4*Q185)</f>
        <v/>
      </c>
      <c r="S185" s="13" t="s">
        <v>248</v>
      </c>
      <c r="T185" s="110" t="s">
        <v>148</v>
      </c>
      <c r="U185" s="115"/>
      <c r="V185" s="116" t="str">
        <f t="shared" ref="V185:V216" si="30">IF(U185="","",$J185*$A$4*U185)</f>
        <v/>
      </c>
      <c r="W185" s="117" t="s">
        <v>249</v>
      </c>
      <c r="X185" s="110" t="s">
        <v>148</v>
      </c>
      <c r="Y185" s="115"/>
      <c r="Z185" s="116" t="str">
        <f t="shared" si="24"/>
        <v/>
      </c>
      <c r="AA185" s="117" t="s">
        <v>250</v>
      </c>
      <c r="AB185" s="110" t="s">
        <v>148</v>
      </c>
      <c r="AC185" s="115"/>
      <c r="AD185" s="116" t="str">
        <f t="shared" si="25"/>
        <v/>
      </c>
      <c r="AE185" s="117" t="s">
        <v>251</v>
      </c>
      <c r="AF185" s="110" t="s">
        <v>148</v>
      </c>
      <c r="AG185" s="115"/>
      <c r="AH185" s="116" t="str">
        <f t="shared" si="26"/>
        <v/>
      </c>
      <c r="AI185" s="117" t="s">
        <v>252</v>
      </c>
      <c r="AJ185" s="113">
        <f t="shared" si="27"/>
        <v>0</v>
      </c>
      <c r="AK185" s="192" t="str">
        <f>ご契約内容!$C$2</f>
        <v>エースサイクル</v>
      </c>
    </row>
    <row r="186" spans="1:37" ht="13.5" customHeight="1">
      <c r="A186" s="101" t="s">
        <v>800</v>
      </c>
      <c r="B186" s="102" t="s">
        <v>677</v>
      </c>
      <c r="C186" s="103" t="s">
        <v>793</v>
      </c>
      <c r="D186" s="106"/>
      <c r="E186" s="134"/>
      <c r="F186" s="105" t="s">
        <v>594</v>
      </c>
      <c r="G186" s="127"/>
      <c r="H186" s="128"/>
      <c r="I186" s="107" t="s">
        <v>683</v>
      </c>
      <c r="J186" s="108">
        <v>24000</v>
      </c>
      <c r="K186" s="135" t="s">
        <v>782</v>
      </c>
      <c r="L186" s="110" t="s">
        <v>77</v>
      </c>
      <c r="M186" s="1"/>
      <c r="N186" s="111" t="str">
        <f t="shared" si="28"/>
        <v/>
      </c>
      <c r="O186" s="13" t="s">
        <v>247</v>
      </c>
      <c r="P186" s="110" t="s">
        <v>77</v>
      </c>
      <c r="Q186" s="1"/>
      <c r="R186" s="111" t="str">
        <f t="shared" si="29"/>
        <v/>
      </c>
      <c r="S186" s="13" t="s">
        <v>248</v>
      </c>
      <c r="T186" s="110" t="s">
        <v>77</v>
      </c>
      <c r="U186" s="1"/>
      <c r="V186" s="111" t="str">
        <f t="shared" si="30"/>
        <v/>
      </c>
      <c r="W186" s="13" t="s">
        <v>249</v>
      </c>
      <c r="X186" s="110" t="s">
        <v>77</v>
      </c>
      <c r="Y186" s="1"/>
      <c r="Z186" s="111" t="str">
        <f t="shared" si="24"/>
        <v/>
      </c>
      <c r="AA186" s="13" t="s">
        <v>250</v>
      </c>
      <c r="AB186" s="110" t="s">
        <v>77</v>
      </c>
      <c r="AC186" s="1"/>
      <c r="AD186" s="111" t="str">
        <f t="shared" si="25"/>
        <v/>
      </c>
      <c r="AE186" s="13" t="s">
        <v>251</v>
      </c>
      <c r="AF186" s="110" t="s">
        <v>77</v>
      </c>
      <c r="AG186" s="1"/>
      <c r="AH186" s="111" t="str">
        <f t="shared" si="26"/>
        <v/>
      </c>
      <c r="AI186" s="13" t="s">
        <v>252</v>
      </c>
      <c r="AJ186" s="113">
        <f t="shared" si="27"/>
        <v>0</v>
      </c>
      <c r="AK186" s="192" t="str">
        <f>ご契約内容!$C$2</f>
        <v>エースサイクル</v>
      </c>
    </row>
    <row r="187" spans="1:37" ht="13.5" customHeight="1">
      <c r="A187" s="101" t="s">
        <v>801</v>
      </c>
      <c r="B187" s="102" t="s">
        <v>677</v>
      </c>
      <c r="C187" s="103" t="s">
        <v>793</v>
      </c>
      <c r="D187" s="106"/>
      <c r="E187" s="134"/>
      <c r="F187" s="105" t="s">
        <v>594</v>
      </c>
      <c r="G187" s="127"/>
      <c r="H187" s="128"/>
      <c r="I187" s="107" t="s">
        <v>685</v>
      </c>
      <c r="J187" s="108">
        <v>24000</v>
      </c>
      <c r="K187" s="135" t="s">
        <v>782</v>
      </c>
      <c r="L187" s="110" t="s">
        <v>77</v>
      </c>
      <c r="M187" s="1"/>
      <c r="N187" s="111" t="str">
        <f t="shared" si="28"/>
        <v/>
      </c>
      <c r="O187" s="13" t="s">
        <v>247</v>
      </c>
      <c r="P187" s="110" t="s">
        <v>77</v>
      </c>
      <c r="Q187" s="1"/>
      <c r="R187" s="111" t="str">
        <f t="shared" si="29"/>
        <v/>
      </c>
      <c r="S187" s="13" t="s">
        <v>248</v>
      </c>
      <c r="T187" s="110" t="s">
        <v>77</v>
      </c>
      <c r="U187" s="1"/>
      <c r="V187" s="111" t="str">
        <f t="shared" si="30"/>
        <v/>
      </c>
      <c r="W187" s="13" t="s">
        <v>249</v>
      </c>
      <c r="X187" s="110" t="s">
        <v>77</v>
      </c>
      <c r="Y187" s="1"/>
      <c r="Z187" s="111" t="str">
        <f t="shared" si="24"/>
        <v/>
      </c>
      <c r="AA187" s="13" t="s">
        <v>250</v>
      </c>
      <c r="AB187" s="110" t="s">
        <v>77</v>
      </c>
      <c r="AC187" s="1"/>
      <c r="AD187" s="111" t="str">
        <f t="shared" si="25"/>
        <v/>
      </c>
      <c r="AE187" s="13" t="s">
        <v>251</v>
      </c>
      <c r="AF187" s="110" t="s">
        <v>77</v>
      </c>
      <c r="AG187" s="1"/>
      <c r="AH187" s="111" t="str">
        <f t="shared" si="26"/>
        <v/>
      </c>
      <c r="AI187" s="13" t="s">
        <v>252</v>
      </c>
      <c r="AJ187" s="113">
        <f t="shared" si="27"/>
        <v>0</v>
      </c>
      <c r="AK187" s="192" t="str">
        <f>ご契約内容!$C$2</f>
        <v>エースサイクル</v>
      </c>
    </row>
    <row r="188" spans="1:37" ht="13.5" customHeight="1">
      <c r="A188" s="101" t="s">
        <v>802</v>
      </c>
      <c r="B188" s="102" t="s">
        <v>677</v>
      </c>
      <c r="C188" s="103" t="s">
        <v>793</v>
      </c>
      <c r="D188" s="106"/>
      <c r="E188" s="134"/>
      <c r="F188" s="105" t="s">
        <v>594</v>
      </c>
      <c r="G188" s="127"/>
      <c r="H188" s="128"/>
      <c r="I188" s="107" t="s">
        <v>687</v>
      </c>
      <c r="J188" s="108">
        <v>24000</v>
      </c>
      <c r="K188" s="135" t="s">
        <v>782</v>
      </c>
      <c r="L188" s="110" t="s">
        <v>77</v>
      </c>
      <c r="M188" s="1"/>
      <c r="N188" s="111" t="str">
        <f t="shared" si="28"/>
        <v/>
      </c>
      <c r="O188" s="13" t="s">
        <v>247</v>
      </c>
      <c r="P188" s="110" t="s">
        <v>77</v>
      </c>
      <c r="Q188" s="1"/>
      <c r="R188" s="111" t="str">
        <f t="shared" si="29"/>
        <v/>
      </c>
      <c r="S188" s="13" t="s">
        <v>248</v>
      </c>
      <c r="T188" s="110" t="s">
        <v>77</v>
      </c>
      <c r="U188" s="1"/>
      <c r="V188" s="111" t="str">
        <f t="shared" si="30"/>
        <v/>
      </c>
      <c r="W188" s="13" t="s">
        <v>249</v>
      </c>
      <c r="X188" s="110" t="s">
        <v>77</v>
      </c>
      <c r="Y188" s="1"/>
      <c r="Z188" s="111" t="str">
        <f t="shared" si="24"/>
        <v/>
      </c>
      <c r="AA188" s="13" t="s">
        <v>250</v>
      </c>
      <c r="AB188" s="110" t="s">
        <v>77</v>
      </c>
      <c r="AC188" s="1"/>
      <c r="AD188" s="111" t="str">
        <f t="shared" si="25"/>
        <v/>
      </c>
      <c r="AE188" s="13" t="s">
        <v>251</v>
      </c>
      <c r="AF188" s="110" t="s">
        <v>77</v>
      </c>
      <c r="AG188" s="1"/>
      <c r="AH188" s="111" t="str">
        <f t="shared" si="26"/>
        <v/>
      </c>
      <c r="AI188" s="13" t="s">
        <v>252</v>
      </c>
      <c r="AJ188" s="113">
        <f t="shared" si="27"/>
        <v>0</v>
      </c>
      <c r="AK188" s="192" t="str">
        <f>ご契約内容!$C$2</f>
        <v>エースサイクル</v>
      </c>
    </row>
    <row r="189" spans="1:37" ht="13.5" customHeight="1">
      <c r="A189" s="101" t="s">
        <v>803</v>
      </c>
      <c r="B189" s="102" t="s">
        <v>677</v>
      </c>
      <c r="C189" s="103" t="s">
        <v>804</v>
      </c>
      <c r="D189" s="106"/>
      <c r="E189" s="134"/>
      <c r="F189" s="105" t="s">
        <v>805</v>
      </c>
      <c r="G189" s="127"/>
      <c r="H189" s="128"/>
      <c r="I189" s="107" t="s">
        <v>687</v>
      </c>
      <c r="J189" s="108">
        <v>18000</v>
      </c>
      <c r="K189" s="109"/>
      <c r="L189" s="110" t="s">
        <v>77</v>
      </c>
      <c r="M189" s="1"/>
      <c r="N189" s="111" t="str">
        <f t="shared" si="28"/>
        <v/>
      </c>
      <c r="O189" s="13" t="s">
        <v>247</v>
      </c>
      <c r="P189" s="110" t="s">
        <v>77</v>
      </c>
      <c r="Q189" s="1"/>
      <c r="R189" s="111" t="str">
        <f t="shared" si="29"/>
        <v/>
      </c>
      <c r="S189" s="13" t="s">
        <v>248</v>
      </c>
      <c r="T189" s="110" t="s">
        <v>77</v>
      </c>
      <c r="U189" s="1"/>
      <c r="V189" s="111" t="str">
        <f t="shared" si="30"/>
        <v/>
      </c>
      <c r="W189" s="13" t="s">
        <v>249</v>
      </c>
      <c r="X189" s="110" t="s">
        <v>77</v>
      </c>
      <c r="Y189" s="1"/>
      <c r="Z189" s="111" t="str">
        <f t="shared" si="24"/>
        <v/>
      </c>
      <c r="AA189" s="13" t="s">
        <v>250</v>
      </c>
      <c r="AB189" s="110" t="s">
        <v>148</v>
      </c>
      <c r="AC189" s="115"/>
      <c r="AD189" s="116"/>
      <c r="AE189" s="117" t="s">
        <v>251</v>
      </c>
      <c r="AF189" s="110" t="s">
        <v>148</v>
      </c>
      <c r="AG189" s="115"/>
      <c r="AH189" s="116" t="str">
        <f t="shared" si="26"/>
        <v/>
      </c>
      <c r="AI189" s="117" t="s">
        <v>252</v>
      </c>
      <c r="AJ189" s="113">
        <f t="shared" si="27"/>
        <v>0</v>
      </c>
      <c r="AK189" s="192" t="str">
        <f>ご契約内容!$C$2</f>
        <v>エースサイクル</v>
      </c>
    </row>
    <row r="190" spans="1:37" ht="13.5" customHeight="1">
      <c r="A190" s="101" t="s">
        <v>806</v>
      </c>
      <c r="B190" s="102" t="s">
        <v>677</v>
      </c>
      <c r="C190" s="103" t="s">
        <v>804</v>
      </c>
      <c r="D190" s="106"/>
      <c r="E190" s="134"/>
      <c r="F190" s="105" t="s">
        <v>805</v>
      </c>
      <c r="G190" s="127"/>
      <c r="H190" s="128"/>
      <c r="I190" s="107" t="s">
        <v>691</v>
      </c>
      <c r="J190" s="108">
        <v>18000</v>
      </c>
      <c r="K190" s="109"/>
      <c r="L190" s="110" t="s">
        <v>77</v>
      </c>
      <c r="M190" s="1"/>
      <c r="N190" s="111" t="str">
        <f t="shared" si="28"/>
        <v/>
      </c>
      <c r="O190" s="13" t="s">
        <v>247</v>
      </c>
      <c r="P190" s="110" t="s">
        <v>77</v>
      </c>
      <c r="Q190" s="1"/>
      <c r="R190" s="111" t="str">
        <f t="shared" si="29"/>
        <v/>
      </c>
      <c r="S190" s="13" t="s">
        <v>248</v>
      </c>
      <c r="T190" s="110" t="s">
        <v>77</v>
      </c>
      <c r="U190" s="1"/>
      <c r="V190" s="111" t="str">
        <f t="shared" si="30"/>
        <v/>
      </c>
      <c r="W190" s="13" t="s">
        <v>249</v>
      </c>
      <c r="X190" s="110" t="s">
        <v>77</v>
      </c>
      <c r="Y190" s="1"/>
      <c r="Z190" s="111" t="str">
        <f t="shared" si="24"/>
        <v/>
      </c>
      <c r="AA190" s="13" t="s">
        <v>250</v>
      </c>
      <c r="AB190" s="110" t="s">
        <v>77</v>
      </c>
      <c r="AC190" s="1"/>
      <c r="AD190" s="111" t="str">
        <f t="shared" si="25"/>
        <v/>
      </c>
      <c r="AE190" s="13" t="s">
        <v>251</v>
      </c>
      <c r="AF190" s="110" t="s">
        <v>77</v>
      </c>
      <c r="AG190" s="1"/>
      <c r="AH190" s="111" t="str">
        <f t="shared" si="26"/>
        <v/>
      </c>
      <c r="AI190" s="13" t="s">
        <v>252</v>
      </c>
      <c r="AJ190" s="113">
        <f t="shared" si="27"/>
        <v>0</v>
      </c>
      <c r="AK190" s="192" t="str">
        <f>ご契約内容!$C$2</f>
        <v>エースサイクル</v>
      </c>
    </row>
    <row r="191" spans="1:37" ht="13.5" customHeight="1">
      <c r="A191" s="101" t="s">
        <v>807</v>
      </c>
      <c r="B191" s="102" t="s">
        <v>677</v>
      </c>
      <c r="C191" s="103" t="s">
        <v>804</v>
      </c>
      <c r="D191" s="106"/>
      <c r="E191" s="134"/>
      <c r="F191" s="105" t="s">
        <v>805</v>
      </c>
      <c r="G191" s="127"/>
      <c r="H191" s="128"/>
      <c r="I191" s="107" t="s">
        <v>695</v>
      </c>
      <c r="J191" s="108">
        <v>18000</v>
      </c>
      <c r="K191" s="109"/>
      <c r="L191" s="110" t="s">
        <v>77</v>
      </c>
      <c r="M191" s="1"/>
      <c r="N191" s="111" t="str">
        <f t="shared" si="28"/>
        <v/>
      </c>
      <c r="O191" s="13" t="s">
        <v>247</v>
      </c>
      <c r="P191" s="110" t="s">
        <v>77</v>
      </c>
      <c r="Q191" s="1"/>
      <c r="R191" s="111" t="str">
        <f t="shared" si="29"/>
        <v/>
      </c>
      <c r="S191" s="13" t="s">
        <v>248</v>
      </c>
      <c r="T191" s="110" t="s">
        <v>77</v>
      </c>
      <c r="U191" s="1"/>
      <c r="V191" s="111" t="str">
        <f t="shared" si="30"/>
        <v/>
      </c>
      <c r="W191" s="13" t="s">
        <v>249</v>
      </c>
      <c r="X191" s="110" t="s">
        <v>77</v>
      </c>
      <c r="Y191" s="1"/>
      <c r="Z191" s="111" t="str">
        <f t="shared" si="24"/>
        <v/>
      </c>
      <c r="AA191" s="13" t="s">
        <v>250</v>
      </c>
      <c r="AB191" s="110" t="s">
        <v>148</v>
      </c>
      <c r="AC191" s="115"/>
      <c r="AD191" s="116"/>
      <c r="AE191" s="117" t="s">
        <v>251</v>
      </c>
      <c r="AF191" s="110" t="s">
        <v>148</v>
      </c>
      <c r="AG191" s="115"/>
      <c r="AH191" s="116" t="str">
        <f t="shared" si="26"/>
        <v/>
      </c>
      <c r="AI191" s="117" t="s">
        <v>252</v>
      </c>
      <c r="AJ191" s="113">
        <f t="shared" si="27"/>
        <v>0</v>
      </c>
      <c r="AK191" s="192" t="str">
        <f>ご契約内容!$C$2</f>
        <v>エースサイクル</v>
      </c>
    </row>
    <row r="192" spans="1:37" ht="13.5" customHeight="1">
      <c r="A192" s="101" t="s">
        <v>808</v>
      </c>
      <c r="B192" s="102" t="s">
        <v>677</v>
      </c>
      <c r="C192" s="103" t="s">
        <v>804</v>
      </c>
      <c r="D192" s="106"/>
      <c r="E192" s="134"/>
      <c r="F192" s="105" t="s">
        <v>805</v>
      </c>
      <c r="G192" s="127"/>
      <c r="H192" s="128"/>
      <c r="I192" s="107" t="s">
        <v>699</v>
      </c>
      <c r="J192" s="108">
        <v>18000</v>
      </c>
      <c r="K192" s="109"/>
      <c r="L192" s="110" t="s">
        <v>98</v>
      </c>
      <c r="M192" s="1"/>
      <c r="N192" s="111" t="str">
        <f t="shared" si="28"/>
        <v/>
      </c>
      <c r="O192" s="13" t="s">
        <v>247</v>
      </c>
      <c r="P192" s="110" t="s">
        <v>98</v>
      </c>
      <c r="Q192" s="1"/>
      <c r="R192" s="111" t="str">
        <f t="shared" si="29"/>
        <v/>
      </c>
      <c r="S192" s="13" t="s">
        <v>248</v>
      </c>
      <c r="T192" s="110" t="s">
        <v>77</v>
      </c>
      <c r="U192" s="1"/>
      <c r="V192" s="111" t="str">
        <f t="shared" si="30"/>
        <v/>
      </c>
      <c r="W192" s="13" t="s">
        <v>249</v>
      </c>
      <c r="X192" s="110" t="s">
        <v>77</v>
      </c>
      <c r="Y192" s="1"/>
      <c r="Z192" s="111" t="str">
        <f t="shared" si="24"/>
        <v/>
      </c>
      <c r="AA192" s="13" t="s">
        <v>250</v>
      </c>
      <c r="AB192" s="110" t="s">
        <v>77</v>
      </c>
      <c r="AC192" s="1"/>
      <c r="AD192" s="111" t="str">
        <f t="shared" si="25"/>
        <v/>
      </c>
      <c r="AE192" s="13" t="s">
        <v>251</v>
      </c>
      <c r="AF192" s="110" t="s">
        <v>77</v>
      </c>
      <c r="AG192" s="1"/>
      <c r="AH192" s="111" t="str">
        <f t="shared" si="26"/>
        <v/>
      </c>
      <c r="AI192" s="13" t="s">
        <v>252</v>
      </c>
      <c r="AJ192" s="113">
        <f t="shared" si="27"/>
        <v>0</v>
      </c>
      <c r="AK192" s="192" t="str">
        <f>ご契約内容!$C$2</f>
        <v>エースサイクル</v>
      </c>
    </row>
    <row r="193" spans="1:37" ht="13.5" customHeight="1">
      <c r="A193" s="101" t="s">
        <v>809</v>
      </c>
      <c r="B193" s="102" t="s">
        <v>677</v>
      </c>
      <c r="C193" s="103" t="s">
        <v>804</v>
      </c>
      <c r="D193" s="106"/>
      <c r="E193" s="134"/>
      <c r="F193" s="105" t="s">
        <v>805</v>
      </c>
      <c r="G193" s="127"/>
      <c r="H193" s="128"/>
      <c r="I193" s="107" t="s">
        <v>703</v>
      </c>
      <c r="J193" s="108">
        <v>18000</v>
      </c>
      <c r="K193" s="109"/>
      <c r="L193" s="110" t="s">
        <v>98</v>
      </c>
      <c r="M193" s="1"/>
      <c r="N193" s="111" t="str">
        <f t="shared" si="28"/>
        <v/>
      </c>
      <c r="O193" s="13" t="s">
        <v>247</v>
      </c>
      <c r="P193" s="110" t="s">
        <v>98</v>
      </c>
      <c r="Q193" s="1"/>
      <c r="R193" s="111" t="str">
        <f t="shared" si="29"/>
        <v/>
      </c>
      <c r="S193" s="13" t="s">
        <v>248</v>
      </c>
      <c r="T193" s="110" t="s">
        <v>98</v>
      </c>
      <c r="U193" s="1"/>
      <c r="V193" s="111" t="str">
        <f t="shared" si="30"/>
        <v/>
      </c>
      <c r="W193" s="13" t="s">
        <v>249</v>
      </c>
      <c r="X193" s="110" t="s">
        <v>98</v>
      </c>
      <c r="Y193" s="1"/>
      <c r="Z193" s="111" t="str">
        <f t="shared" si="24"/>
        <v/>
      </c>
      <c r="AA193" s="13" t="s">
        <v>250</v>
      </c>
      <c r="AB193" s="110" t="s">
        <v>77</v>
      </c>
      <c r="AC193" s="1"/>
      <c r="AD193" s="111" t="str">
        <f t="shared" si="25"/>
        <v/>
      </c>
      <c r="AE193" s="13" t="s">
        <v>251</v>
      </c>
      <c r="AF193" s="110" t="s">
        <v>77</v>
      </c>
      <c r="AG193" s="1"/>
      <c r="AH193" s="111" t="str">
        <f t="shared" si="26"/>
        <v/>
      </c>
      <c r="AI193" s="13" t="s">
        <v>252</v>
      </c>
      <c r="AJ193" s="113">
        <f t="shared" si="27"/>
        <v>0</v>
      </c>
      <c r="AK193" s="192" t="str">
        <f>ご契約内容!$C$2</f>
        <v>エースサイクル</v>
      </c>
    </row>
    <row r="194" spans="1:37" ht="13.5" customHeight="1">
      <c r="A194" s="101" t="s">
        <v>810</v>
      </c>
      <c r="B194" s="102" t="s">
        <v>677</v>
      </c>
      <c r="C194" s="103" t="s">
        <v>804</v>
      </c>
      <c r="D194" s="106"/>
      <c r="E194" s="134"/>
      <c r="F194" s="105" t="s">
        <v>805</v>
      </c>
      <c r="G194" s="127"/>
      <c r="H194" s="128"/>
      <c r="I194" s="107" t="s">
        <v>707</v>
      </c>
      <c r="J194" s="108">
        <v>18000</v>
      </c>
      <c r="K194" s="109"/>
      <c r="L194" s="110" t="s">
        <v>98</v>
      </c>
      <c r="M194" s="1"/>
      <c r="N194" s="111" t="str">
        <f t="shared" si="28"/>
        <v/>
      </c>
      <c r="O194" s="13" t="s">
        <v>247</v>
      </c>
      <c r="P194" s="110" t="s">
        <v>98</v>
      </c>
      <c r="Q194" s="1"/>
      <c r="R194" s="111" t="str">
        <f t="shared" si="29"/>
        <v/>
      </c>
      <c r="S194" s="13" t="s">
        <v>248</v>
      </c>
      <c r="T194" s="110" t="s">
        <v>98</v>
      </c>
      <c r="U194" s="1"/>
      <c r="V194" s="111" t="str">
        <f t="shared" si="30"/>
        <v/>
      </c>
      <c r="W194" s="13" t="s">
        <v>249</v>
      </c>
      <c r="X194" s="110" t="s">
        <v>98</v>
      </c>
      <c r="Y194" s="1"/>
      <c r="Z194" s="111" t="str">
        <f t="shared" si="24"/>
        <v/>
      </c>
      <c r="AA194" s="13" t="s">
        <v>250</v>
      </c>
      <c r="AB194" s="110" t="s">
        <v>98</v>
      </c>
      <c r="AC194" s="1"/>
      <c r="AD194" s="111" t="str">
        <f t="shared" si="25"/>
        <v/>
      </c>
      <c r="AE194" s="13" t="s">
        <v>251</v>
      </c>
      <c r="AF194" s="110" t="s">
        <v>98</v>
      </c>
      <c r="AG194" s="1"/>
      <c r="AH194" s="111" t="str">
        <f t="shared" si="26"/>
        <v/>
      </c>
      <c r="AI194" s="13" t="s">
        <v>252</v>
      </c>
      <c r="AJ194" s="113">
        <f t="shared" si="27"/>
        <v>0</v>
      </c>
      <c r="AK194" s="192" t="str">
        <f>ご契約内容!$C$2</f>
        <v>エースサイクル</v>
      </c>
    </row>
    <row r="195" spans="1:37" ht="13.5" customHeight="1">
      <c r="A195" s="101" t="s">
        <v>811</v>
      </c>
      <c r="B195" s="102" t="s">
        <v>677</v>
      </c>
      <c r="C195" s="103" t="s">
        <v>804</v>
      </c>
      <c r="D195" s="106"/>
      <c r="E195" s="134"/>
      <c r="F195" s="105" t="s">
        <v>547</v>
      </c>
      <c r="G195" s="127"/>
      <c r="H195" s="128"/>
      <c r="I195" s="107" t="s">
        <v>687</v>
      </c>
      <c r="J195" s="108">
        <v>18000</v>
      </c>
      <c r="K195" s="109"/>
      <c r="L195" s="110" t="s">
        <v>98</v>
      </c>
      <c r="M195" s="1"/>
      <c r="N195" s="111" t="str">
        <f t="shared" si="28"/>
        <v/>
      </c>
      <c r="O195" s="13" t="s">
        <v>247</v>
      </c>
      <c r="P195" s="110" t="s">
        <v>77</v>
      </c>
      <c r="Q195" s="1"/>
      <c r="R195" s="111" t="str">
        <f t="shared" si="29"/>
        <v/>
      </c>
      <c r="S195" s="13" t="s">
        <v>248</v>
      </c>
      <c r="T195" s="110" t="s">
        <v>77</v>
      </c>
      <c r="U195" s="1"/>
      <c r="V195" s="111" t="str">
        <f t="shared" si="30"/>
        <v/>
      </c>
      <c r="W195" s="13" t="s">
        <v>249</v>
      </c>
      <c r="X195" s="110" t="s">
        <v>77</v>
      </c>
      <c r="Y195" s="1"/>
      <c r="Z195" s="111" t="str">
        <f t="shared" si="24"/>
        <v/>
      </c>
      <c r="AA195" s="13" t="s">
        <v>250</v>
      </c>
      <c r="AB195" s="110" t="s">
        <v>77</v>
      </c>
      <c r="AC195" s="1"/>
      <c r="AD195" s="111" t="str">
        <f t="shared" si="25"/>
        <v/>
      </c>
      <c r="AE195" s="13" t="s">
        <v>251</v>
      </c>
      <c r="AF195" s="110" t="s">
        <v>77</v>
      </c>
      <c r="AG195" s="1"/>
      <c r="AH195" s="111" t="str">
        <f t="shared" si="26"/>
        <v/>
      </c>
      <c r="AI195" s="13" t="s">
        <v>252</v>
      </c>
      <c r="AJ195" s="113">
        <f t="shared" si="27"/>
        <v>0</v>
      </c>
      <c r="AK195" s="192" t="str">
        <f>ご契約内容!$C$2</f>
        <v>エースサイクル</v>
      </c>
    </row>
    <row r="196" spans="1:37" ht="13.5" customHeight="1">
      <c r="A196" s="101" t="s">
        <v>812</v>
      </c>
      <c r="B196" s="102" t="s">
        <v>677</v>
      </c>
      <c r="C196" s="103" t="s">
        <v>804</v>
      </c>
      <c r="D196" s="106"/>
      <c r="E196" s="134"/>
      <c r="F196" s="105" t="s">
        <v>547</v>
      </c>
      <c r="G196" s="127"/>
      <c r="H196" s="128"/>
      <c r="I196" s="107" t="s">
        <v>691</v>
      </c>
      <c r="J196" s="108">
        <v>18000</v>
      </c>
      <c r="K196" s="109"/>
      <c r="L196" s="110" t="s">
        <v>98</v>
      </c>
      <c r="M196" s="1"/>
      <c r="N196" s="111" t="str">
        <f t="shared" si="28"/>
        <v/>
      </c>
      <c r="O196" s="13" t="s">
        <v>247</v>
      </c>
      <c r="P196" s="110" t="s">
        <v>98</v>
      </c>
      <c r="Q196" s="1"/>
      <c r="R196" s="111" t="str">
        <f t="shared" si="29"/>
        <v/>
      </c>
      <c r="S196" s="13" t="s">
        <v>248</v>
      </c>
      <c r="T196" s="110" t="s">
        <v>98</v>
      </c>
      <c r="U196" s="1"/>
      <c r="V196" s="111" t="str">
        <f t="shared" si="30"/>
        <v/>
      </c>
      <c r="W196" s="13" t="s">
        <v>249</v>
      </c>
      <c r="X196" s="110" t="s">
        <v>98</v>
      </c>
      <c r="Y196" s="1"/>
      <c r="Z196" s="111" t="str">
        <f t="shared" si="24"/>
        <v/>
      </c>
      <c r="AA196" s="13" t="s">
        <v>250</v>
      </c>
      <c r="AB196" s="110" t="s">
        <v>98</v>
      </c>
      <c r="AC196" s="1"/>
      <c r="AD196" s="111" t="str">
        <f t="shared" si="25"/>
        <v/>
      </c>
      <c r="AE196" s="13" t="s">
        <v>251</v>
      </c>
      <c r="AF196" s="110" t="s">
        <v>98</v>
      </c>
      <c r="AG196" s="1"/>
      <c r="AH196" s="111" t="str">
        <f t="shared" si="26"/>
        <v/>
      </c>
      <c r="AI196" s="13" t="s">
        <v>252</v>
      </c>
      <c r="AJ196" s="113">
        <f t="shared" si="27"/>
        <v>0</v>
      </c>
      <c r="AK196" s="192" t="str">
        <f>ご契約内容!$C$2</f>
        <v>エースサイクル</v>
      </c>
    </row>
    <row r="197" spans="1:37" ht="13.5" customHeight="1">
      <c r="A197" s="101" t="s">
        <v>813</v>
      </c>
      <c r="B197" s="102" t="s">
        <v>677</v>
      </c>
      <c r="C197" s="103" t="s">
        <v>804</v>
      </c>
      <c r="D197" s="106"/>
      <c r="E197" s="134"/>
      <c r="F197" s="105" t="s">
        <v>547</v>
      </c>
      <c r="G197" s="127"/>
      <c r="H197" s="128"/>
      <c r="I197" s="107" t="s">
        <v>695</v>
      </c>
      <c r="J197" s="108">
        <v>18000</v>
      </c>
      <c r="K197" s="109"/>
      <c r="L197" s="110" t="s">
        <v>98</v>
      </c>
      <c r="M197" s="1"/>
      <c r="N197" s="111" t="str">
        <f t="shared" si="28"/>
        <v/>
      </c>
      <c r="O197" s="13" t="s">
        <v>247</v>
      </c>
      <c r="P197" s="110" t="s">
        <v>98</v>
      </c>
      <c r="Q197" s="1"/>
      <c r="R197" s="111" t="str">
        <f t="shared" si="29"/>
        <v/>
      </c>
      <c r="S197" s="13" t="s">
        <v>248</v>
      </c>
      <c r="T197" s="110" t="s">
        <v>98</v>
      </c>
      <c r="U197" s="1"/>
      <c r="V197" s="111" t="str">
        <f t="shared" si="30"/>
        <v/>
      </c>
      <c r="W197" s="13" t="s">
        <v>249</v>
      </c>
      <c r="X197" s="110" t="s">
        <v>98</v>
      </c>
      <c r="Y197" s="1"/>
      <c r="Z197" s="111" t="str">
        <f t="shared" si="24"/>
        <v/>
      </c>
      <c r="AA197" s="13" t="s">
        <v>250</v>
      </c>
      <c r="AB197" s="110" t="s">
        <v>98</v>
      </c>
      <c r="AC197" s="1"/>
      <c r="AD197" s="111" t="str">
        <f t="shared" si="25"/>
        <v/>
      </c>
      <c r="AE197" s="13" t="s">
        <v>251</v>
      </c>
      <c r="AF197" s="110" t="s">
        <v>98</v>
      </c>
      <c r="AG197" s="1"/>
      <c r="AH197" s="111" t="str">
        <f t="shared" si="26"/>
        <v/>
      </c>
      <c r="AI197" s="13" t="s">
        <v>252</v>
      </c>
      <c r="AJ197" s="113">
        <f t="shared" si="27"/>
        <v>0</v>
      </c>
      <c r="AK197" s="192" t="str">
        <f>ご契約内容!$C$2</f>
        <v>エースサイクル</v>
      </c>
    </row>
    <row r="198" spans="1:37" ht="13.5" customHeight="1">
      <c r="A198" s="101" t="s">
        <v>814</v>
      </c>
      <c r="B198" s="102" t="s">
        <v>677</v>
      </c>
      <c r="C198" s="103" t="s">
        <v>804</v>
      </c>
      <c r="D198" s="106"/>
      <c r="E198" s="134"/>
      <c r="F198" s="105" t="s">
        <v>547</v>
      </c>
      <c r="G198" s="127"/>
      <c r="H198" s="128"/>
      <c r="I198" s="107" t="s">
        <v>699</v>
      </c>
      <c r="J198" s="108">
        <v>18000</v>
      </c>
      <c r="K198" s="109"/>
      <c r="L198" s="110" t="s">
        <v>98</v>
      </c>
      <c r="M198" s="1"/>
      <c r="N198" s="111" t="str">
        <f t="shared" si="28"/>
        <v/>
      </c>
      <c r="O198" s="13" t="s">
        <v>247</v>
      </c>
      <c r="P198" s="110" t="s">
        <v>98</v>
      </c>
      <c r="Q198" s="1"/>
      <c r="R198" s="111" t="str">
        <f t="shared" si="29"/>
        <v/>
      </c>
      <c r="S198" s="13" t="s">
        <v>248</v>
      </c>
      <c r="T198" s="110" t="s">
        <v>98</v>
      </c>
      <c r="U198" s="1"/>
      <c r="V198" s="111" t="str">
        <f t="shared" si="30"/>
        <v/>
      </c>
      <c r="W198" s="13" t="s">
        <v>249</v>
      </c>
      <c r="X198" s="110" t="s">
        <v>98</v>
      </c>
      <c r="Y198" s="1"/>
      <c r="Z198" s="111" t="str">
        <f t="shared" si="24"/>
        <v/>
      </c>
      <c r="AA198" s="13" t="s">
        <v>250</v>
      </c>
      <c r="AB198" s="110" t="s">
        <v>98</v>
      </c>
      <c r="AC198" s="1"/>
      <c r="AD198" s="111" t="str">
        <f t="shared" si="25"/>
        <v/>
      </c>
      <c r="AE198" s="13" t="s">
        <v>251</v>
      </c>
      <c r="AF198" s="110" t="s">
        <v>98</v>
      </c>
      <c r="AG198" s="1"/>
      <c r="AH198" s="111" t="str">
        <f t="shared" si="26"/>
        <v/>
      </c>
      <c r="AI198" s="13" t="s">
        <v>252</v>
      </c>
      <c r="AJ198" s="113">
        <f t="shared" si="27"/>
        <v>0</v>
      </c>
      <c r="AK198" s="192" t="str">
        <f>ご契約内容!$C$2</f>
        <v>エースサイクル</v>
      </c>
    </row>
    <row r="199" spans="1:37" ht="13.5" customHeight="1">
      <c r="A199" s="101" t="s">
        <v>815</v>
      </c>
      <c r="B199" s="102" t="s">
        <v>677</v>
      </c>
      <c r="C199" s="103" t="s">
        <v>804</v>
      </c>
      <c r="D199" s="106"/>
      <c r="E199" s="134"/>
      <c r="F199" s="105" t="s">
        <v>547</v>
      </c>
      <c r="G199" s="127"/>
      <c r="H199" s="128"/>
      <c r="I199" s="107" t="s">
        <v>703</v>
      </c>
      <c r="J199" s="108">
        <v>18000</v>
      </c>
      <c r="K199" s="109"/>
      <c r="L199" s="110" t="s">
        <v>98</v>
      </c>
      <c r="M199" s="1"/>
      <c r="N199" s="111" t="str">
        <f t="shared" si="28"/>
        <v/>
      </c>
      <c r="O199" s="13" t="s">
        <v>247</v>
      </c>
      <c r="P199" s="110" t="s">
        <v>98</v>
      </c>
      <c r="Q199" s="1"/>
      <c r="R199" s="111" t="str">
        <f t="shared" si="29"/>
        <v/>
      </c>
      <c r="S199" s="13" t="s">
        <v>248</v>
      </c>
      <c r="T199" s="110" t="s">
        <v>98</v>
      </c>
      <c r="U199" s="1"/>
      <c r="V199" s="111" t="str">
        <f t="shared" si="30"/>
        <v/>
      </c>
      <c r="W199" s="13" t="s">
        <v>249</v>
      </c>
      <c r="X199" s="110" t="s">
        <v>98</v>
      </c>
      <c r="Y199" s="1"/>
      <c r="Z199" s="111" t="str">
        <f t="shared" si="24"/>
        <v/>
      </c>
      <c r="AA199" s="13" t="s">
        <v>250</v>
      </c>
      <c r="AB199" s="110" t="s">
        <v>98</v>
      </c>
      <c r="AC199" s="1"/>
      <c r="AD199" s="111" t="str">
        <f t="shared" si="25"/>
        <v/>
      </c>
      <c r="AE199" s="13" t="s">
        <v>251</v>
      </c>
      <c r="AF199" s="110" t="s">
        <v>98</v>
      </c>
      <c r="AG199" s="1"/>
      <c r="AH199" s="111" t="str">
        <f t="shared" si="26"/>
        <v/>
      </c>
      <c r="AI199" s="13" t="s">
        <v>252</v>
      </c>
      <c r="AJ199" s="113">
        <f t="shared" si="27"/>
        <v>0</v>
      </c>
      <c r="AK199" s="192" t="str">
        <f>ご契約内容!$C$2</f>
        <v>エースサイクル</v>
      </c>
    </row>
    <row r="200" spans="1:37" ht="13.5" customHeight="1">
      <c r="A200" s="101" t="s">
        <v>816</v>
      </c>
      <c r="B200" s="102" t="s">
        <v>677</v>
      </c>
      <c r="C200" s="103" t="s">
        <v>804</v>
      </c>
      <c r="D200" s="106"/>
      <c r="E200" s="134"/>
      <c r="F200" s="105" t="s">
        <v>547</v>
      </c>
      <c r="G200" s="127"/>
      <c r="H200" s="128"/>
      <c r="I200" s="107" t="s">
        <v>707</v>
      </c>
      <c r="J200" s="108">
        <v>18000</v>
      </c>
      <c r="K200" s="109"/>
      <c r="L200" s="110" t="s">
        <v>77</v>
      </c>
      <c r="M200" s="1"/>
      <c r="N200" s="111" t="str">
        <f t="shared" si="28"/>
        <v/>
      </c>
      <c r="O200" s="13" t="s">
        <v>247</v>
      </c>
      <c r="P200" s="110" t="s">
        <v>77</v>
      </c>
      <c r="Q200" s="1"/>
      <c r="R200" s="111" t="str">
        <f t="shared" si="29"/>
        <v/>
      </c>
      <c r="S200" s="13" t="s">
        <v>248</v>
      </c>
      <c r="T200" s="110" t="s">
        <v>77</v>
      </c>
      <c r="U200" s="1"/>
      <c r="V200" s="111" t="str">
        <f t="shared" si="30"/>
        <v/>
      </c>
      <c r="W200" s="13" t="s">
        <v>249</v>
      </c>
      <c r="X200" s="110" t="s">
        <v>77</v>
      </c>
      <c r="Y200" s="1"/>
      <c r="Z200" s="111" t="str">
        <f t="shared" si="24"/>
        <v/>
      </c>
      <c r="AA200" s="13" t="s">
        <v>250</v>
      </c>
      <c r="AB200" s="110" t="s">
        <v>77</v>
      </c>
      <c r="AC200" s="1"/>
      <c r="AD200" s="111" t="str">
        <f t="shared" si="25"/>
        <v/>
      </c>
      <c r="AE200" s="13" t="s">
        <v>251</v>
      </c>
      <c r="AF200" s="110" t="s">
        <v>77</v>
      </c>
      <c r="AG200" s="1"/>
      <c r="AH200" s="111" t="str">
        <f t="shared" si="26"/>
        <v/>
      </c>
      <c r="AI200" s="13" t="s">
        <v>252</v>
      </c>
      <c r="AJ200" s="113">
        <f t="shared" si="27"/>
        <v>0</v>
      </c>
      <c r="AK200" s="192" t="str">
        <f>ご契約内容!$C$2</f>
        <v>エースサイクル</v>
      </c>
    </row>
    <row r="201" spans="1:37" ht="13.5" customHeight="1">
      <c r="A201" s="101" t="s">
        <v>817</v>
      </c>
      <c r="B201" s="102" t="s">
        <v>677</v>
      </c>
      <c r="C201" s="103" t="s">
        <v>804</v>
      </c>
      <c r="D201" s="106"/>
      <c r="E201" s="134"/>
      <c r="F201" s="105" t="s">
        <v>547</v>
      </c>
      <c r="G201" s="127"/>
      <c r="H201" s="128"/>
      <c r="I201" s="107" t="s">
        <v>711</v>
      </c>
      <c r="J201" s="108">
        <v>18000</v>
      </c>
      <c r="K201" s="109"/>
      <c r="L201" s="110" t="s">
        <v>77</v>
      </c>
      <c r="M201" s="1"/>
      <c r="N201" s="111" t="str">
        <f t="shared" si="28"/>
        <v/>
      </c>
      <c r="O201" s="13" t="s">
        <v>247</v>
      </c>
      <c r="P201" s="110" t="s">
        <v>77</v>
      </c>
      <c r="Q201" s="1"/>
      <c r="R201" s="111" t="str">
        <f t="shared" si="29"/>
        <v/>
      </c>
      <c r="S201" s="13" t="s">
        <v>248</v>
      </c>
      <c r="T201" s="110" t="s">
        <v>77</v>
      </c>
      <c r="U201" s="1"/>
      <c r="V201" s="111" t="str">
        <f t="shared" si="30"/>
        <v/>
      </c>
      <c r="W201" s="13" t="s">
        <v>249</v>
      </c>
      <c r="X201" s="110" t="s">
        <v>77</v>
      </c>
      <c r="Y201" s="1"/>
      <c r="Z201" s="111" t="str">
        <f t="shared" si="24"/>
        <v/>
      </c>
      <c r="AA201" s="13" t="s">
        <v>250</v>
      </c>
      <c r="AB201" s="110" t="s">
        <v>77</v>
      </c>
      <c r="AC201" s="1"/>
      <c r="AD201" s="111" t="str">
        <f t="shared" si="25"/>
        <v/>
      </c>
      <c r="AE201" s="13" t="s">
        <v>251</v>
      </c>
      <c r="AF201" s="110" t="s">
        <v>77</v>
      </c>
      <c r="AG201" s="1"/>
      <c r="AH201" s="111" t="str">
        <f t="shared" si="26"/>
        <v/>
      </c>
      <c r="AI201" s="13" t="s">
        <v>252</v>
      </c>
      <c r="AJ201" s="113">
        <f t="shared" si="27"/>
        <v>0</v>
      </c>
      <c r="AK201" s="192" t="str">
        <f>ご契約内容!$C$2</f>
        <v>エースサイクル</v>
      </c>
    </row>
    <row r="202" spans="1:37" ht="13.5" customHeight="1">
      <c r="A202" s="101" t="s">
        <v>818</v>
      </c>
      <c r="B202" s="102" t="s">
        <v>677</v>
      </c>
      <c r="C202" s="103" t="s">
        <v>804</v>
      </c>
      <c r="D202" s="106"/>
      <c r="E202" s="134"/>
      <c r="F202" s="105" t="s">
        <v>594</v>
      </c>
      <c r="G202" s="127"/>
      <c r="H202" s="128"/>
      <c r="I202" s="107" t="s">
        <v>687</v>
      </c>
      <c r="J202" s="108">
        <v>18000</v>
      </c>
      <c r="K202" s="109"/>
      <c r="L202" s="110" t="s">
        <v>77</v>
      </c>
      <c r="M202" s="1"/>
      <c r="N202" s="111" t="str">
        <f t="shared" si="28"/>
        <v/>
      </c>
      <c r="O202" s="13" t="s">
        <v>247</v>
      </c>
      <c r="P202" s="110" t="s">
        <v>77</v>
      </c>
      <c r="Q202" s="1"/>
      <c r="R202" s="111" t="str">
        <f t="shared" si="29"/>
        <v/>
      </c>
      <c r="S202" s="13" t="s">
        <v>248</v>
      </c>
      <c r="T202" s="110" t="s">
        <v>77</v>
      </c>
      <c r="U202" s="1"/>
      <c r="V202" s="111" t="str">
        <f t="shared" si="30"/>
        <v/>
      </c>
      <c r="W202" s="13" t="s">
        <v>249</v>
      </c>
      <c r="X202" s="110" t="s">
        <v>77</v>
      </c>
      <c r="Y202" s="1"/>
      <c r="Z202" s="111" t="str">
        <f t="shared" si="24"/>
        <v/>
      </c>
      <c r="AA202" s="13" t="s">
        <v>250</v>
      </c>
      <c r="AB202" s="110" t="s">
        <v>77</v>
      </c>
      <c r="AC202" s="1"/>
      <c r="AD202" s="111" t="str">
        <f t="shared" si="25"/>
        <v/>
      </c>
      <c r="AE202" s="13" t="s">
        <v>251</v>
      </c>
      <c r="AF202" s="110" t="s">
        <v>77</v>
      </c>
      <c r="AG202" s="1"/>
      <c r="AH202" s="111" t="str">
        <f t="shared" si="26"/>
        <v/>
      </c>
      <c r="AI202" s="13" t="s">
        <v>252</v>
      </c>
      <c r="AJ202" s="113">
        <f t="shared" si="27"/>
        <v>0</v>
      </c>
      <c r="AK202" s="192" t="str">
        <f>ご契約内容!$C$2</f>
        <v>エースサイクル</v>
      </c>
    </row>
    <row r="203" spans="1:37" ht="13.5" customHeight="1">
      <c r="A203" s="101" t="s">
        <v>819</v>
      </c>
      <c r="B203" s="102" t="s">
        <v>677</v>
      </c>
      <c r="C203" s="103" t="s">
        <v>804</v>
      </c>
      <c r="D203" s="106"/>
      <c r="E203" s="134"/>
      <c r="F203" s="105" t="s">
        <v>594</v>
      </c>
      <c r="G203" s="127"/>
      <c r="H203" s="128"/>
      <c r="I203" s="107" t="s">
        <v>691</v>
      </c>
      <c r="J203" s="108">
        <v>18000</v>
      </c>
      <c r="K203" s="109"/>
      <c r="L203" s="110" t="s">
        <v>98</v>
      </c>
      <c r="M203" s="1"/>
      <c r="N203" s="111" t="str">
        <f t="shared" si="28"/>
        <v/>
      </c>
      <c r="O203" s="13" t="s">
        <v>247</v>
      </c>
      <c r="P203" s="110" t="s">
        <v>77</v>
      </c>
      <c r="Q203" s="1"/>
      <c r="R203" s="111" t="str">
        <f t="shared" si="29"/>
        <v/>
      </c>
      <c r="S203" s="13" t="s">
        <v>248</v>
      </c>
      <c r="T203" s="110" t="s">
        <v>77</v>
      </c>
      <c r="U203" s="1"/>
      <c r="V203" s="111" t="str">
        <f t="shared" si="30"/>
        <v/>
      </c>
      <c r="W203" s="13" t="s">
        <v>249</v>
      </c>
      <c r="X203" s="110" t="s">
        <v>77</v>
      </c>
      <c r="Y203" s="1"/>
      <c r="Z203" s="111" t="str">
        <f t="shared" si="24"/>
        <v/>
      </c>
      <c r="AA203" s="13" t="s">
        <v>250</v>
      </c>
      <c r="AB203" s="110" t="s">
        <v>77</v>
      </c>
      <c r="AC203" s="1"/>
      <c r="AD203" s="111" t="str">
        <f t="shared" si="25"/>
        <v/>
      </c>
      <c r="AE203" s="13" t="s">
        <v>251</v>
      </c>
      <c r="AF203" s="110" t="s">
        <v>77</v>
      </c>
      <c r="AG203" s="1"/>
      <c r="AH203" s="111" t="str">
        <f t="shared" si="26"/>
        <v/>
      </c>
      <c r="AI203" s="13" t="s">
        <v>252</v>
      </c>
      <c r="AJ203" s="113">
        <f t="shared" si="27"/>
        <v>0</v>
      </c>
      <c r="AK203" s="192" t="str">
        <f>ご契約内容!$C$2</f>
        <v>エースサイクル</v>
      </c>
    </row>
    <row r="204" spans="1:37" ht="13.5" customHeight="1">
      <c r="A204" s="101" t="s">
        <v>820</v>
      </c>
      <c r="B204" s="102" t="s">
        <v>677</v>
      </c>
      <c r="C204" s="103" t="s">
        <v>804</v>
      </c>
      <c r="D204" s="106"/>
      <c r="E204" s="134"/>
      <c r="F204" s="105" t="s">
        <v>594</v>
      </c>
      <c r="G204" s="127"/>
      <c r="H204" s="128"/>
      <c r="I204" s="107" t="s">
        <v>695</v>
      </c>
      <c r="J204" s="108">
        <v>18000</v>
      </c>
      <c r="K204" s="109"/>
      <c r="L204" s="110" t="s">
        <v>98</v>
      </c>
      <c r="M204" s="1"/>
      <c r="N204" s="111" t="str">
        <f t="shared" si="28"/>
        <v/>
      </c>
      <c r="O204" s="13" t="s">
        <v>247</v>
      </c>
      <c r="P204" s="110" t="s">
        <v>98</v>
      </c>
      <c r="Q204" s="1"/>
      <c r="R204" s="111" t="str">
        <f t="shared" si="29"/>
        <v/>
      </c>
      <c r="S204" s="13" t="s">
        <v>248</v>
      </c>
      <c r="T204" s="110" t="s">
        <v>98</v>
      </c>
      <c r="U204" s="1"/>
      <c r="V204" s="111" t="str">
        <f t="shared" si="30"/>
        <v/>
      </c>
      <c r="W204" s="13" t="s">
        <v>249</v>
      </c>
      <c r="X204" s="110" t="s">
        <v>98</v>
      </c>
      <c r="Y204" s="1"/>
      <c r="Z204" s="111" t="str">
        <f t="shared" si="24"/>
        <v/>
      </c>
      <c r="AA204" s="13" t="s">
        <v>250</v>
      </c>
      <c r="AB204" s="110" t="s">
        <v>98</v>
      </c>
      <c r="AC204" s="1"/>
      <c r="AD204" s="111" t="str">
        <f t="shared" si="25"/>
        <v/>
      </c>
      <c r="AE204" s="13" t="s">
        <v>251</v>
      </c>
      <c r="AF204" s="110" t="s">
        <v>98</v>
      </c>
      <c r="AG204" s="1"/>
      <c r="AH204" s="111" t="str">
        <f t="shared" si="26"/>
        <v/>
      </c>
      <c r="AI204" s="13" t="s">
        <v>252</v>
      </c>
      <c r="AJ204" s="113">
        <f t="shared" si="27"/>
        <v>0</v>
      </c>
      <c r="AK204" s="192" t="str">
        <f>ご契約内容!$C$2</f>
        <v>エースサイクル</v>
      </c>
    </row>
    <row r="205" spans="1:37" ht="13.5" customHeight="1">
      <c r="A205" s="101" t="s">
        <v>821</v>
      </c>
      <c r="B205" s="102" t="s">
        <v>677</v>
      </c>
      <c r="C205" s="103" t="s">
        <v>804</v>
      </c>
      <c r="D205" s="106"/>
      <c r="E205" s="134"/>
      <c r="F205" s="105" t="s">
        <v>594</v>
      </c>
      <c r="G205" s="127"/>
      <c r="H205" s="128"/>
      <c r="I205" s="107" t="s">
        <v>699</v>
      </c>
      <c r="J205" s="108">
        <v>18000</v>
      </c>
      <c r="K205" s="109"/>
      <c r="L205" s="110" t="s">
        <v>98</v>
      </c>
      <c r="M205" s="1"/>
      <c r="N205" s="111" t="str">
        <f t="shared" si="28"/>
        <v/>
      </c>
      <c r="O205" s="13" t="s">
        <v>247</v>
      </c>
      <c r="P205" s="110" t="s">
        <v>98</v>
      </c>
      <c r="Q205" s="1"/>
      <c r="R205" s="111" t="str">
        <f t="shared" si="29"/>
        <v/>
      </c>
      <c r="S205" s="13" t="s">
        <v>248</v>
      </c>
      <c r="T205" s="110" t="s">
        <v>98</v>
      </c>
      <c r="U205" s="1"/>
      <c r="V205" s="111" t="str">
        <f t="shared" si="30"/>
        <v/>
      </c>
      <c r="W205" s="13" t="s">
        <v>249</v>
      </c>
      <c r="X205" s="110" t="s">
        <v>98</v>
      </c>
      <c r="Y205" s="1"/>
      <c r="Z205" s="111" t="str">
        <f t="shared" si="24"/>
        <v/>
      </c>
      <c r="AA205" s="13" t="s">
        <v>250</v>
      </c>
      <c r="AB205" s="110" t="s">
        <v>98</v>
      </c>
      <c r="AC205" s="1"/>
      <c r="AD205" s="111" t="str">
        <f t="shared" si="25"/>
        <v/>
      </c>
      <c r="AE205" s="13" t="s">
        <v>251</v>
      </c>
      <c r="AF205" s="110" t="s">
        <v>98</v>
      </c>
      <c r="AG205" s="1"/>
      <c r="AH205" s="111" t="str">
        <f t="shared" si="26"/>
        <v/>
      </c>
      <c r="AI205" s="13" t="s">
        <v>252</v>
      </c>
      <c r="AJ205" s="113">
        <f t="shared" si="27"/>
        <v>0</v>
      </c>
      <c r="AK205" s="192" t="str">
        <f>ご契約内容!$C$2</f>
        <v>エースサイクル</v>
      </c>
    </row>
    <row r="206" spans="1:37" ht="13.5" customHeight="1">
      <c r="A206" s="101" t="s">
        <v>822</v>
      </c>
      <c r="B206" s="102" t="s">
        <v>677</v>
      </c>
      <c r="C206" s="103" t="s">
        <v>804</v>
      </c>
      <c r="D206" s="106"/>
      <c r="E206" s="134"/>
      <c r="F206" s="105" t="s">
        <v>594</v>
      </c>
      <c r="G206" s="127"/>
      <c r="H206" s="128"/>
      <c r="I206" s="107" t="s">
        <v>703</v>
      </c>
      <c r="J206" s="108">
        <v>18000</v>
      </c>
      <c r="K206" s="109"/>
      <c r="L206" s="110" t="s">
        <v>98</v>
      </c>
      <c r="M206" s="1"/>
      <c r="N206" s="111" t="str">
        <f t="shared" si="28"/>
        <v/>
      </c>
      <c r="O206" s="13" t="s">
        <v>247</v>
      </c>
      <c r="P206" s="110" t="s">
        <v>98</v>
      </c>
      <c r="Q206" s="1"/>
      <c r="R206" s="111" t="str">
        <f t="shared" si="29"/>
        <v/>
      </c>
      <c r="S206" s="13" t="s">
        <v>248</v>
      </c>
      <c r="T206" s="110" t="s">
        <v>77</v>
      </c>
      <c r="U206" s="1"/>
      <c r="V206" s="111" t="str">
        <f t="shared" si="30"/>
        <v/>
      </c>
      <c r="W206" s="13" t="s">
        <v>249</v>
      </c>
      <c r="X206" s="110" t="s">
        <v>98</v>
      </c>
      <c r="Y206" s="1"/>
      <c r="Z206" s="111" t="str">
        <f t="shared" si="24"/>
        <v/>
      </c>
      <c r="AA206" s="13" t="s">
        <v>250</v>
      </c>
      <c r="AB206" s="110" t="s">
        <v>98</v>
      </c>
      <c r="AC206" s="1"/>
      <c r="AD206" s="111" t="str">
        <f t="shared" si="25"/>
        <v/>
      </c>
      <c r="AE206" s="13" t="s">
        <v>251</v>
      </c>
      <c r="AF206" s="110" t="s">
        <v>98</v>
      </c>
      <c r="AG206" s="1"/>
      <c r="AH206" s="111" t="str">
        <f t="shared" si="26"/>
        <v/>
      </c>
      <c r="AI206" s="13" t="s">
        <v>252</v>
      </c>
      <c r="AJ206" s="113">
        <f t="shared" si="27"/>
        <v>0</v>
      </c>
      <c r="AK206" s="192" t="str">
        <f>ご契約内容!$C$2</f>
        <v>エースサイクル</v>
      </c>
    </row>
    <row r="207" spans="1:37" ht="13.5" customHeight="1">
      <c r="A207" s="101" t="s">
        <v>823</v>
      </c>
      <c r="B207" s="102" t="s">
        <v>677</v>
      </c>
      <c r="C207" s="103" t="s">
        <v>804</v>
      </c>
      <c r="D207" s="106"/>
      <c r="E207" s="134"/>
      <c r="F207" s="105" t="s">
        <v>594</v>
      </c>
      <c r="G207" s="127"/>
      <c r="H207" s="128"/>
      <c r="I207" s="107" t="s">
        <v>707</v>
      </c>
      <c r="J207" s="108">
        <v>18000</v>
      </c>
      <c r="K207" s="109"/>
      <c r="L207" s="110" t="s">
        <v>98</v>
      </c>
      <c r="M207" s="1"/>
      <c r="N207" s="111" t="str">
        <f t="shared" si="28"/>
        <v/>
      </c>
      <c r="O207" s="13" t="s">
        <v>247</v>
      </c>
      <c r="P207" s="110" t="s">
        <v>98</v>
      </c>
      <c r="Q207" s="1"/>
      <c r="R207" s="111" t="str">
        <f t="shared" si="29"/>
        <v/>
      </c>
      <c r="S207" s="13" t="s">
        <v>248</v>
      </c>
      <c r="T207" s="110" t="s">
        <v>98</v>
      </c>
      <c r="U207" s="1"/>
      <c r="V207" s="111" t="str">
        <f t="shared" si="30"/>
        <v/>
      </c>
      <c r="W207" s="13" t="s">
        <v>249</v>
      </c>
      <c r="X207" s="110" t="s">
        <v>98</v>
      </c>
      <c r="Y207" s="1"/>
      <c r="Z207" s="111" t="str">
        <f t="shared" si="24"/>
        <v/>
      </c>
      <c r="AA207" s="13" t="s">
        <v>250</v>
      </c>
      <c r="AB207" s="110" t="s">
        <v>77</v>
      </c>
      <c r="AC207" s="1"/>
      <c r="AD207" s="111" t="str">
        <f t="shared" si="25"/>
        <v/>
      </c>
      <c r="AE207" s="13" t="s">
        <v>251</v>
      </c>
      <c r="AF207" s="110" t="s">
        <v>77</v>
      </c>
      <c r="AG207" s="1"/>
      <c r="AH207" s="111" t="str">
        <f t="shared" si="26"/>
        <v/>
      </c>
      <c r="AI207" s="13" t="s">
        <v>252</v>
      </c>
      <c r="AJ207" s="113">
        <f t="shared" si="27"/>
        <v>0</v>
      </c>
      <c r="AK207" s="192" t="str">
        <f>ご契約内容!$C$2</f>
        <v>エースサイクル</v>
      </c>
    </row>
    <row r="208" spans="1:37" ht="13.5" customHeight="1">
      <c r="A208" s="101" t="s">
        <v>824</v>
      </c>
      <c r="B208" s="102" t="s">
        <v>677</v>
      </c>
      <c r="C208" s="103" t="s">
        <v>804</v>
      </c>
      <c r="D208" s="106"/>
      <c r="E208" s="134"/>
      <c r="F208" s="105" t="s">
        <v>825</v>
      </c>
      <c r="G208" s="127"/>
      <c r="H208" s="128"/>
      <c r="I208" s="107" t="s">
        <v>687</v>
      </c>
      <c r="J208" s="108">
        <v>18000</v>
      </c>
      <c r="K208" s="109" t="s">
        <v>568</v>
      </c>
      <c r="L208" s="110" t="s">
        <v>77</v>
      </c>
      <c r="M208" s="1"/>
      <c r="N208" s="111" t="str">
        <f t="shared" si="28"/>
        <v/>
      </c>
      <c r="O208" s="13" t="s">
        <v>247</v>
      </c>
      <c r="P208" s="110" t="s">
        <v>77</v>
      </c>
      <c r="Q208" s="1"/>
      <c r="R208" s="111" t="str">
        <f t="shared" si="29"/>
        <v/>
      </c>
      <c r="S208" s="13" t="s">
        <v>248</v>
      </c>
      <c r="T208" s="110" t="s">
        <v>77</v>
      </c>
      <c r="U208" s="1"/>
      <c r="V208" s="111" t="str">
        <f t="shared" si="30"/>
        <v/>
      </c>
      <c r="W208" s="13" t="s">
        <v>249</v>
      </c>
      <c r="X208" s="110" t="s">
        <v>77</v>
      </c>
      <c r="Y208" s="1"/>
      <c r="Z208" s="111" t="str">
        <f t="shared" si="24"/>
        <v/>
      </c>
      <c r="AA208" s="13" t="s">
        <v>250</v>
      </c>
      <c r="AB208" s="110" t="s">
        <v>77</v>
      </c>
      <c r="AC208" s="1"/>
      <c r="AD208" s="111" t="str">
        <f t="shared" si="25"/>
        <v/>
      </c>
      <c r="AE208" s="13" t="s">
        <v>251</v>
      </c>
      <c r="AF208" s="110" t="s">
        <v>77</v>
      </c>
      <c r="AG208" s="1"/>
      <c r="AH208" s="111" t="str">
        <f t="shared" si="26"/>
        <v/>
      </c>
      <c r="AI208" s="13" t="s">
        <v>252</v>
      </c>
      <c r="AJ208" s="113">
        <f t="shared" si="27"/>
        <v>0</v>
      </c>
      <c r="AK208" s="192" t="str">
        <f>ご契約内容!$C$2</f>
        <v>エースサイクル</v>
      </c>
    </row>
    <row r="209" spans="1:37" ht="13.5" customHeight="1">
      <c r="A209" s="101" t="s">
        <v>826</v>
      </c>
      <c r="B209" s="102" t="s">
        <v>677</v>
      </c>
      <c r="C209" s="103" t="s">
        <v>804</v>
      </c>
      <c r="D209" s="106"/>
      <c r="E209" s="134"/>
      <c r="F209" s="105" t="s">
        <v>825</v>
      </c>
      <c r="G209" s="127"/>
      <c r="H209" s="128"/>
      <c r="I209" s="107" t="s">
        <v>691</v>
      </c>
      <c r="J209" s="108">
        <v>18000</v>
      </c>
      <c r="K209" s="109" t="s">
        <v>568</v>
      </c>
      <c r="L209" s="110" t="s">
        <v>77</v>
      </c>
      <c r="M209" s="1"/>
      <c r="N209" s="111" t="str">
        <f t="shared" si="28"/>
        <v/>
      </c>
      <c r="O209" s="13" t="s">
        <v>247</v>
      </c>
      <c r="P209" s="110" t="s">
        <v>77</v>
      </c>
      <c r="Q209" s="1"/>
      <c r="R209" s="111" t="str">
        <f t="shared" si="29"/>
        <v/>
      </c>
      <c r="S209" s="13" t="s">
        <v>248</v>
      </c>
      <c r="T209" s="110" t="s">
        <v>77</v>
      </c>
      <c r="U209" s="1"/>
      <c r="V209" s="111" t="str">
        <f t="shared" si="30"/>
        <v/>
      </c>
      <c r="W209" s="13" t="s">
        <v>249</v>
      </c>
      <c r="X209" s="110" t="s">
        <v>77</v>
      </c>
      <c r="Y209" s="1"/>
      <c r="Z209" s="111" t="str">
        <f t="shared" si="24"/>
        <v/>
      </c>
      <c r="AA209" s="13" t="s">
        <v>250</v>
      </c>
      <c r="AB209" s="110" t="s">
        <v>77</v>
      </c>
      <c r="AC209" s="1"/>
      <c r="AD209" s="111" t="str">
        <f t="shared" si="25"/>
        <v/>
      </c>
      <c r="AE209" s="13" t="s">
        <v>251</v>
      </c>
      <c r="AF209" s="110" t="s">
        <v>77</v>
      </c>
      <c r="AG209" s="1"/>
      <c r="AH209" s="111" t="str">
        <f t="shared" si="26"/>
        <v/>
      </c>
      <c r="AI209" s="13" t="s">
        <v>252</v>
      </c>
      <c r="AJ209" s="113">
        <f t="shared" si="27"/>
        <v>0</v>
      </c>
      <c r="AK209" s="192" t="str">
        <f>ご契約内容!$C$2</f>
        <v>エースサイクル</v>
      </c>
    </row>
    <row r="210" spans="1:37" ht="13.5" customHeight="1">
      <c r="A210" s="101" t="s">
        <v>827</v>
      </c>
      <c r="B210" s="102" t="s">
        <v>677</v>
      </c>
      <c r="C210" s="103" t="s">
        <v>804</v>
      </c>
      <c r="D210" s="106"/>
      <c r="E210" s="134"/>
      <c r="F210" s="105" t="s">
        <v>825</v>
      </c>
      <c r="G210" s="127"/>
      <c r="H210" s="128"/>
      <c r="I210" s="107" t="s">
        <v>695</v>
      </c>
      <c r="J210" s="108">
        <v>18000</v>
      </c>
      <c r="K210" s="109" t="s">
        <v>568</v>
      </c>
      <c r="L210" s="110" t="s">
        <v>98</v>
      </c>
      <c r="M210" s="1"/>
      <c r="N210" s="111" t="str">
        <f t="shared" si="28"/>
        <v/>
      </c>
      <c r="O210" s="13" t="s">
        <v>247</v>
      </c>
      <c r="P210" s="110" t="s">
        <v>98</v>
      </c>
      <c r="Q210" s="1"/>
      <c r="R210" s="111" t="str">
        <f t="shared" si="29"/>
        <v/>
      </c>
      <c r="S210" s="13" t="s">
        <v>248</v>
      </c>
      <c r="T210" s="110" t="s">
        <v>98</v>
      </c>
      <c r="U210" s="1"/>
      <c r="V210" s="111" t="str">
        <f t="shared" si="30"/>
        <v/>
      </c>
      <c r="W210" s="13" t="s">
        <v>249</v>
      </c>
      <c r="X210" s="110" t="s">
        <v>98</v>
      </c>
      <c r="Y210" s="1"/>
      <c r="Z210" s="111" t="str">
        <f t="shared" si="24"/>
        <v/>
      </c>
      <c r="AA210" s="13" t="s">
        <v>250</v>
      </c>
      <c r="AB210" s="110" t="s">
        <v>77</v>
      </c>
      <c r="AC210" s="1"/>
      <c r="AD210" s="111" t="str">
        <f t="shared" si="25"/>
        <v/>
      </c>
      <c r="AE210" s="13" t="s">
        <v>251</v>
      </c>
      <c r="AF210" s="110" t="s">
        <v>77</v>
      </c>
      <c r="AG210" s="1"/>
      <c r="AH210" s="111" t="str">
        <f t="shared" si="26"/>
        <v/>
      </c>
      <c r="AI210" s="13" t="s">
        <v>252</v>
      </c>
      <c r="AJ210" s="113">
        <f t="shared" si="27"/>
        <v>0</v>
      </c>
      <c r="AK210" s="192" t="str">
        <f>ご契約内容!$C$2</f>
        <v>エースサイクル</v>
      </c>
    </row>
    <row r="211" spans="1:37" ht="13.5" customHeight="1">
      <c r="A211" s="101" t="s">
        <v>828</v>
      </c>
      <c r="B211" s="102" t="s">
        <v>677</v>
      </c>
      <c r="C211" s="103" t="s">
        <v>804</v>
      </c>
      <c r="D211" s="106"/>
      <c r="E211" s="134"/>
      <c r="F211" s="105" t="s">
        <v>825</v>
      </c>
      <c r="G211" s="127"/>
      <c r="H211" s="128"/>
      <c r="I211" s="107" t="s">
        <v>699</v>
      </c>
      <c r="J211" s="108">
        <v>18000</v>
      </c>
      <c r="K211" s="109" t="s">
        <v>568</v>
      </c>
      <c r="L211" s="110" t="s">
        <v>98</v>
      </c>
      <c r="M211" s="1"/>
      <c r="N211" s="111" t="str">
        <f t="shared" si="28"/>
        <v/>
      </c>
      <c r="O211" s="13" t="s">
        <v>247</v>
      </c>
      <c r="P211" s="110" t="s">
        <v>98</v>
      </c>
      <c r="Q211" s="1"/>
      <c r="R211" s="111" t="str">
        <f t="shared" si="29"/>
        <v/>
      </c>
      <c r="S211" s="13" t="s">
        <v>248</v>
      </c>
      <c r="T211" s="110" t="s">
        <v>98</v>
      </c>
      <c r="U211" s="1"/>
      <c r="V211" s="111" t="str">
        <f t="shared" si="30"/>
        <v/>
      </c>
      <c r="W211" s="13" t="s">
        <v>249</v>
      </c>
      <c r="X211" s="110" t="s">
        <v>98</v>
      </c>
      <c r="Y211" s="1"/>
      <c r="Z211" s="111" t="str">
        <f t="shared" si="24"/>
        <v/>
      </c>
      <c r="AA211" s="13" t="s">
        <v>250</v>
      </c>
      <c r="AB211" s="110" t="s">
        <v>77</v>
      </c>
      <c r="AC211" s="1"/>
      <c r="AD211" s="111" t="str">
        <f t="shared" si="25"/>
        <v/>
      </c>
      <c r="AE211" s="13" t="s">
        <v>251</v>
      </c>
      <c r="AF211" s="110" t="s">
        <v>77</v>
      </c>
      <c r="AG211" s="1"/>
      <c r="AH211" s="111" t="str">
        <f t="shared" si="26"/>
        <v/>
      </c>
      <c r="AI211" s="13" t="s">
        <v>252</v>
      </c>
      <c r="AJ211" s="113">
        <f t="shared" si="27"/>
        <v>0</v>
      </c>
      <c r="AK211" s="192" t="str">
        <f>ご契約内容!$C$2</f>
        <v>エースサイクル</v>
      </c>
    </row>
    <row r="212" spans="1:37" ht="13.5" customHeight="1">
      <c r="A212" s="101" t="s">
        <v>829</v>
      </c>
      <c r="B212" s="102" t="s">
        <v>677</v>
      </c>
      <c r="C212" s="103" t="s">
        <v>804</v>
      </c>
      <c r="D212" s="106"/>
      <c r="E212" s="134"/>
      <c r="F212" s="105" t="s">
        <v>825</v>
      </c>
      <c r="G212" s="127"/>
      <c r="H212" s="128"/>
      <c r="I212" s="107" t="s">
        <v>703</v>
      </c>
      <c r="J212" s="108">
        <v>18000</v>
      </c>
      <c r="K212" s="109" t="s">
        <v>568</v>
      </c>
      <c r="L212" s="110" t="s">
        <v>98</v>
      </c>
      <c r="M212" s="1"/>
      <c r="N212" s="111" t="str">
        <f t="shared" si="28"/>
        <v/>
      </c>
      <c r="O212" s="13" t="s">
        <v>247</v>
      </c>
      <c r="P212" s="110" t="s">
        <v>98</v>
      </c>
      <c r="Q212" s="1"/>
      <c r="R212" s="111" t="str">
        <f t="shared" si="29"/>
        <v/>
      </c>
      <c r="S212" s="13" t="s">
        <v>248</v>
      </c>
      <c r="T212" s="110" t="s">
        <v>98</v>
      </c>
      <c r="U212" s="1"/>
      <c r="V212" s="111" t="str">
        <f t="shared" si="30"/>
        <v/>
      </c>
      <c r="W212" s="13" t="s">
        <v>249</v>
      </c>
      <c r="X212" s="110" t="s">
        <v>77</v>
      </c>
      <c r="Y212" s="1"/>
      <c r="Z212" s="111" t="str">
        <f t="shared" si="24"/>
        <v/>
      </c>
      <c r="AA212" s="13" t="s">
        <v>250</v>
      </c>
      <c r="AB212" s="110" t="s">
        <v>77</v>
      </c>
      <c r="AC212" s="1"/>
      <c r="AD212" s="111" t="str">
        <f t="shared" si="25"/>
        <v/>
      </c>
      <c r="AE212" s="13" t="s">
        <v>251</v>
      </c>
      <c r="AF212" s="110" t="s">
        <v>77</v>
      </c>
      <c r="AG212" s="1"/>
      <c r="AH212" s="111" t="str">
        <f t="shared" si="26"/>
        <v/>
      </c>
      <c r="AI212" s="13" t="s">
        <v>252</v>
      </c>
      <c r="AJ212" s="113">
        <f t="shared" si="27"/>
        <v>0</v>
      </c>
      <c r="AK212" s="192" t="str">
        <f>ご契約内容!$C$2</f>
        <v>エースサイクル</v>
      </c>
    </row>
    <row r="213" spans="1:37" ht="13.5" customHeight="1">
      <c r="A213" s="101" t="s">
        <v>830</v>
      </c>
      <c r="B213" s="102" t="s">
        <v>677</v>
      </c>
      <c r="C213" s="103" t="s">
        <v>804</v>
      </c>
      <c r="D213" s="106"/>
      <c r="E213" s="134"/>
      <c r="F213" s="105" t="s">
        <v>825</v>
      </c>
      <c r="G213" s="127"/>
      <c r="H213" s="128"/>
      <c r="I213" s="107" t="s">
        <v>707</v>
      </c>
      <c r="J213" s="108">
        <v>18000</v>
      </c>
      <c r="K213" s="109" t="s">
        <v>568</v>
      </c>
      <c r="L213" s="110" t="s">
        <v>98</v>
      </c>
      <c r="M213" s="1"/>
      <c r="N213" s="111" t="str">
        <f t="shared" si="28"/>
        <v/>
      </c>
      <c r="O213" s="13" t="s">
        <v>247</v>
      </c>
      <c r="P213" s="110" t="s">
        <v>77</v>
      </c>
      <c r="Q213" s="1"/>
      <c r="R213" s="111" t="str">
        <f t="shared" si="29"/>
        <v/>
      </c>
      <c r="S213" s="13" t="s">
        <v>248</v>
      </c>
      <c r="T213" s="110" t="s">
        <v>77</v>
      </c>
      <c r="U213" s="1"/>
      <c r="V213" s="111" t="str">
        <f t="shared" si="30"/>
        <v/>
      </c>
      <c r="W213" s="13" t="s">
        <v>249</v>
      </c>
      <c r="X213" s="110" t="s">
        <v>77</v>
      </c>
      <c r="Y213" s="1"/>
      <c r="Z213" s="111" t="str">
        <f t="shared" si="24"/>
        <v/>
      </c>
      <c r="AA213" s="13" t="s">
        <v>250</v>
      </c>
      <c r="AB213" s="110" t="s">
        <v>77</v>
      </c>
      <c r="AC213" s="1"/>
      <c r="AD213" s="111" t="str">
        <f t="shared" si="25"/>
        <v/>
      </c>
      <c r="AE213" s="13" t="s">
        <v>251</v>
      </c>
      <c r="AF213" s="110" t="s">
        <v>77</v>
      </c>
      <c r="AG213" s="1"/>
      <c r="AH213" s="111" t="str">
        <f t="shared" si="26"/>
        <v/>
      </c>
      <c r="AI213" s="13" t="s">
        <v>252</v>
      </c>
      <c r="AJ213" s="113">
        <f t="shared" si="27"/>
        <v>0</v>
      </c>
      <c r="AK213" s="192" t="str">
        <f>ご契約内容!$C$2</f>
        <v>エースサイクル</v>
      </c>
    </row>
    <row r="214" spans="1:37" ht="13.5" customHeight="1">
      <c r="A214" s="101" t="s">
        <v>831</v>
      </c>
      <c r="B214" s="102" t="s">
        <v>677</v>
      </c>
      <c r="C214" s="103" t="s">
        <v>804</v>
      </c>
      <c r="D214" s="106"/>
      <c r="E214" s="134"/>
      <c r="F214" s="105" t="s">
        <v>832</v>
      </c>
      <c r="G214" s="127"/>
      <c r="H214" s="128"/>
      <c r="I214" s="107" t="s">
        <v>687</v>
      </c>
      <c r="J214" s="108">
        <v>18000</v>
      </c>
      <c r="K214" s="109" t="s">
        <v>568</v>
      </c>
      <c r="L214" s="110" t="s">
        <v>77</v>
      </c>
      <c r="M214" s="1"/>
      <c r="N214" s="111" t="str">
        <f t="shared" si="28"/>
        <v/>
      </c>
      <c r="O214" s="13" t="s">
        <v>247</v>
      </c>
      <c r="P214" s="110" t="s">
        <v>77</v>
      </c>
      <c r="Q214" s="1"/>
      <c r="R214" s="111" t="str">
        <f t="shared" si="29"/>
        <v/>
      </c>
      <c r="S214" s="13" t="s">
        <v>248</v>
      </c>
      <c r="T214" s="110" t="s">
        <v>77</v>
      </c>
      <c r="U214" s="1"/>
      <c r="V214" s="111" t="str">
        <f t="shared" si="30"/>
        <v/>
      </c>
      <c r="W214" s="13" t="s">
        <v>249</v>
      </c>
      <c r="X214" s="110" t="s">
        <v>77</v>
      </c>
      <c r="Y214" s="1"/>
      <c r="Z214" s="111" t="str">
        <f t="shared" si="24"/>
        <v/>
      </c>
      <c r="AA214" s="13" t="s">
        <v>250</v>
      </c>
      <c r="AB214" s="110" t="s">
        <v>77</v>
      </c>
      <c r="AC214" s="1"/>
      <c r="AD214" s="111" t="str">
        <f t="shared" si="25"/>
        <v/>
      </c>
      <c r="AE214" s="13" t="s">
        <v>251</v>
      </c>
      <c r="AF214" s="110" t="s">
        <v>77</v>
      </c>
      <c r="AG214" s="1"/>
      <c r="AH214" s="111" t="str">
        <f t="shared" si="26"/>
        <v/>
      </c>
      <c r="AI214" s="13" t="s">
        <v>252</v>
      </c>
      <c r="AJ214" s="113">
        <f t="shared" si="27"/>
        <v>0</v>
      </c>
      <c r="AK214" s="192" t="str">
        <f>ご契約内容!$C$2</f>
        <v>エースサイクル</v>
      </c>
    </row>
    <row r="215" spans="1:37" ht="13.5" customHeight="1">
      <c r="A215" s="101" t="s">
        <v>833</v>
      </c>
      <c r="B215" s="102" t="s">
        <v>677</v>
      </c>
      <c r="C215" s="103" t="s">
        <v>804</v>
      </c>
      <c r="D215" s="106"/>
      <c r="E215" s="134"/>
      <c r="F215" s="105" t="s">
        <v>832</v>
      </c>
      <c r="G215" s="127"/>
      <c r="H215" s="128"/>
      <c r="I215" s="107" t="s">
        <v>691</v>
      </c>
      <c r="J215" s="108">
        <v>18000</v>
      </c>
      <c r="K215" s="109" t="s">
        <v>568</v>
      </c>
      <c r="L215" s="110" t="s">
        <v>98</v>
      </c>
      <c r="M215" s="1"/>
      <c r="N215" s="111" t="str">
        <f t="shared" si="28"/>
        <v/>
      </c>
      <c r="O215" s="13" t="s">
        <v>247</v>
      </c>
      <c r="P215" s="110" t="s">
        <v>98</v>
      </c>
      <c r="Q215" s="1"/>
      <c r="R215" s="111" t="str">
        <f t="shared" si="29"/>
        <v/>
      </c>
      <c r="S215" s="13" t="s">
        <v>248</v>
      </c>
      <c r="T215" s="110" t="s">
        <v>77</v>
      </c>
      <c r="U215" s="1"/>
      <c r="V215" s="111" t="str">
        <f t="shared" si="30"/>
        <v/>
      </c>
      <c r="W215" s="13" t="s">
        <v>249</v>
      </c>
      <c r="X215" s="110" t="s">
        <v>77</v>
      </c>
      <c r="Y215" s="1"/>
      <c r="Z215" s="111" t="str">
        <f t="shared" si="24"/>
        <v/>
      </c>
      <c r="AA215" s="13" t="s">
        <v>250</v>
      </c>
      <c r="AB215" s="110" t="s">
        <v>77</v>
      </c>
      <c r="AC215" s="1"/>
      <c r="AD215" s="111" t="str">
        <f t="shared" si="25"/>
        <v/>
      </c>
      <c r="AE215" s="13" t="s">
        <v>251</v>
      </c>
      <c r="AF215" s="110" t="s">
        <v>77</v>
      </c>
      <c r="AG215" s="1"/>
      <c r="AH215" s="111" t="str">
        <f t="shared" si="26"/>
        <v/>
      </c>
      <c r="AI215" s="13" t="s">
        <v>252</v>
      </c>
      <c r="AJ215" s="113">
        <f t="shared" si="27"/>
        <v>0</v>
      </c>
      <c r="AK215" s="192" t="str">
        <f>ご契約内容!$C$2</f>
        <v>エースサイクル</v>
      </c>
    </row>
    <row r="216" spans="1:37" ht="13.5" customHeight="1">
      <c r="A216" s="101" t="s">
        <v>834</v>
      </c>
      <c r="B216" s="102" t="s">
        <v>677</v>
      </c>
      <c r="C216" s="103" t="s">
        <v>804</v>
      </c>
      <c r="D216" s="106"/>
      <c r="E216" s="134"/>
      <c r="F216" s="105" t="s">
        <v>832</v>
      </c>
      <c r="G216" s="127"/>
      <c r="H216" s="128"/>
      <c r="I216" s="107" t="s">
        <v>695</v>
      </c>
      <c r="J216" s="108">
        <v>18000</v>
      </c>
      <c r="K216" s="109" t="s">
        <v>568</v>
      </c>
      <c r="L216" s="110" t="s">
        <v>98</v>
      </c>
      <c r="M216" s="1"/>
      <c r="N216" s="111" t="str">
        <f t="shared" si="28"/>
        <v/>
      </c>
      <c r="O216" s="13" t="s">
        <v>247</v>
      </c>
      <c r="P216" s="110" t="s">
        <v>98</v>
      </c>
      <c r="Q216" s="1"/>
      <c r="R216" s="111" t="str">
        <f t="shared" si="29"/>
        <v/>
      </c>
      <c r="S216" s="13" t="s">
        <v>248</v>
      </c>
      <c r="T216" s="110" t="s">
        <v>98</v>
      </c>
      <c r="U216" s="1"/>
      <c r="V216" s="111" t="str">
        <f t="shared" si="30"/>
        <v/>
      </c>
      <c r="W216" s="13" t="s">
        <v>249</v>
      </c>
      <c r="X216" s="110" t="s">
        <v>77</v>
      </c>
      <c r="Y216" s="1"/>
      <c r="Z216" s="111" t="str">
        <f t="shared" si="24"/>
        <v/>
      </c>
      <c r="AA216" s="13" t="s">
        <v>250</v>
      </c>
      <c r="AB216" s="110" t="s">
        <v>77</v>
      </c>
      <c r="AC216" s="1"/>
      <c r="AD216" s="111" t="str">
        <f t="shared" si="25"/>
        <v/>
      </c>
      <c r="AE216" s="13" t="s">
        <v>251</v>
      </c>
      <c r="AF216" s="110" t="s">
        <v>77</v>
      </c>
      <c r="AG216" s="1"/>
      <c r="AH216" s="111" t="str">
        <f t="shared" si="26"/>
        <v/>
      </c>
      <c r="AI216" s="13" t="s">
        <v>252</v>
      </c>
      <c r="AJ216" s="113">
        <f t="shared" si="27"/>
        <v>0</v>
      </c>
      <c r="AK216" s="192" t="str">
        <f>ご契約内容!$C$2</f>
        <v>エースサイクル</v>
      </c>
    </row>
    <row r="217" spans="1:37" ht="13.5" customHeight="1">
      <c r="A217" s="101" t="s">
        <v>835</v>
      </c>
      <c r="B217" s="102" t="s">
        <v>677</v>
      </c>
      <c r="C217" s="103" t="s">
        <v>804</v>
      </c>
      <c r="D217" s="106"/>
      <c r="E217" s="134"/>
      <c r="F217" s="105" t="s">
        <v>832</v>
      </c>
      <c r="G217" s="127"/>
      <c r="H217" s="128"/>
      <c r="I217" s="107" t="s">
        <v>699</v>
      </c>
      <c r="J217" s="108">
        <v>18000</v>
      </c>
      <c r="K217" s="109" t="s">
        <v>568</v>
      </c>
      <c r="L217" s="110" t="s">
        <v>98</v>
      </c>
      <c r="M217" s="1"/>
      <c r="N217" s="111" t="str">
        <f t="shared" ref="N217:N273" si="31">IF(M217="","",$J217*$A$4*M217)</f>
        <v/>
      </c>
      <c r="O217" s="13" t="s">
        <v>247</v>
      </c>
      <c r="P217" s="110" t="s">
        <v>98</v>
      </c>
      <c r="Q217" s="1"/>
      <c r="R217" s="111" t="str">
        <f t="shared" si="29"/>
        <v/>
      </c>
      <c r="S217" s="13" t="s">
        <v>248</v>
      </c>
      <c r="T217" s="110" t="s">
        <v>98</v>
      </c>
      <c r="U217" s="1"/>
      <c r="V217" s="111" t="str">
        <f t="shared" ref="V217:V273" si="32">IF(U217="","",$J217*$A$4*U217)</f>
        <v/>
      </c>
      <c r="W217" s="13" t="s">
        <v>249</v>
      </c>
      <c r="X217" s="110" t="s">
        <v>98</v>
      </c>
      <c r="Y217" s="1"/>
      <c r="Z217" s="111" t="str">
        <f t="shared" si="24"/>
        <v/>
      </c>
      <c r="AA217" s="13" t="s">
        <v>250</v>
      </c>
      <c r="AB217" s="110" t="s">
        <v>77</v>
      </c>
      <c r="AC217" s="1"/>
      <c r="AD217" s="111" t="str">
        <f t="shared" si="25"/>
        <v/>
      </c>
      <c r="AE217" s="13" t="s">
        <v>251</v>
      </c>
      <c r="AF217" s="110" t="s">
        <v>77</v>
      </c>
      <c r="AG217" s="1"/>
      <c r="AH217" s="111" t="str">
        <f t="shared" si="26"/>
        <v/>
      </c>
      <c r="AI217" s="13" t="s">
        <v>252</v>
      </c>
      <c r="AJ217" s="113">
        <f t="shared" ref="AJ217:AJ273" si="33">SUM(M217,Q217,U217,Y217,AC217,AG217)</f>
        <v>0</v>
      </c>
      <c r="AK217" s="192" t="str">
        <f>ご契約内容!$C$2</f>
        <v>エースサイクル</v>
      </c>
    </row>
    <row r="218" spans="1:37" ht="13.5" customHeight="1">
      <c r="A218" s="101" t="s">
        <v>836</v>
      </c>
      <c r="B218" s="102" t="s">
        <v>677</v>
      </c>
      <c r="C218" s="103" t="s">
        <v>804</v>
      </c>
      <c r="D218" s="106"/>
      <c r="E218" s="134"/>
      <c r="F218" s="105" t="s">
        <v>832</v>
      </c>
      <c r="G218" s="127"/>
      <c r="H218" s="128"/>
      <c r="I218" s="107" t="s">
        <v>703</v>
      </c>
      <c r="J218" s="108">
        <v>18000</v>
      </c>
      <c r="K218" s="109" t="s">
        <v>568</v>
      </c>
      <c r="L218" s="110" t="s">
        <v>98</v>
      </c>
      <c r="M218" s="1"/>
      <c r="N218" s="111" t="str">
        <f t="shared" si="31"/>
        <v/>
      </c>
      <c r="O218" s="13" t="s">
        <v>247</v>
      </c>
      <c r="P218" s="110" t="s">
        <v>98</v>
      </c>
      <c r="Q218" s="1"/>
      <c r="R218" s="111" t="str">
        <f t="shared" si="29"/>
        <v/>
      </c>
      <c r="S218" s="13" t="s">
        <v>248</v>
      </c>
      <c r="T218" s="110" t="s">
        <v>98</v>
      </c>
      <c r="U218" s="1"/>
      <c r="V218" s="111" t="str">
        <f t="shared" si="32"/>
        <v/>
      </c>
      <c r="W218" s="13" t="s">
        <v>249</v>
      </c>
      <c r="X218" s="110" t="s">
        <v>77</v>
      </c>
      <c r="Y218" s="1"/>
      <c r="Z218" s="111" t="str">
        <f t="shared" si="24"/>
        <v/>
      </c>
      <c r="AA218" s="13" t="s">
        <v>250</v>
      </c>
      <c r="AB218" s="110" t="s">
        <v>77</v>
      </c>
      <c r="AC218" s="1"/>
      <c r="AD218" s="111" t="str">
        <f t="shared" si="25"/>
        <v/>
      </c>
      <c r="AE218" s="13" t="s">
        <v>251</v>
      </c>
      <c r="AF218" s="110" t="s">
        <v>77</v>
      </c>
      <c r="AG218" s="1"/>
      <c r="AH218" s="111" t="str">
        <f t="shared" si="26"/>
        <v/>
      </c>
      <c r="AI218" s="13" t="s">
        <v>252</v>
      </c>
      <c r="AJ218" s="113">
        <f t="shared" si="33"/>
        <v>0</v>
      </c>
      <c r="AK218" s="192" t="str">
        <f>ご契約内容!$C$2</f>
        <v>エースサイクル</v>
      </c>
    </row>
    <row r="219" spans="1:37" ht="13.5" customHeight="1">
      <c r="A219" s="101" t="s">
        <v>837</v>
      </c>
      <c r="B219" s="102" t="s">
        <v>677</v>
      </c>
      <c r="C219" s="103" t="s">
        <v>804</v>
      </c>
      <c r="D219" s="106"/>
      <c r="E219" s="134"/>
      <c r="F219" s="105" t="s">
        <v>832</v>
      </c>
      <c r="G219" s="127"/>
      <c r="H219" s="128"/>
      <c r="I219" s="107" t="s">
        <v>707</v>
      </c>
      <c r="J219" s="108">
        <v>18000</v>
      </c>
      <c r="K219" s="109" t="s">
        <v>568</v>
      </c>
      <c r="L219" s="110" t="s">
        <v>98</v>
      </c>
      <c r="M219" s="1"/>
      <c r="N219" s="111" t="str">
        <f t="shared" si="31"/>
        <v/>
      </c>
      <c r="O219" s="13" t="s">
        <v>247</v>
      </c>
      <c r="P219" s="110" t="s">
        <v>98</v>
      </c>
      <c r="Q219" s="1"/>
      <c r="R219" s="111" t="str">
        <f t="shared" si="29"/>
        <v/>
      </c>
      <c r="S219" s="13" t="s">
        <v>248</v>
      </c>
      <c r="T219" s="110" t="s">
        <v>77</v>
      </c>
      <c r="U219" s="1"/>
      <c r="V219" s="111" t="str">
        <f t="shared" si="32"/>
        <v/>
      </c>
      <c r="W219" s="13" t="s">
        <v>249</v>
      </c>
      <c r="X219" s="110" t="s">
        <v>77</v>
      </c>
      <c r="Y219" s="1"/>
      <c r="Z219" s="111" t="str">
        <f t="shared" si="24"/>
        <v/>
      </c>
      <c r="AA219" s="13" t="s">
        <v>250</v>
      </c>
      <c r="AB219" s="110" t="s">
        <v>77</v>
      </c>
      <c r="AC219" s="1"/>
      <c r="AD219" s="111" t="str">
        <f t="shared" si="25"/>
        <v/>
      </c>
      <c r="AE219" s="13" t="s">
        <v>251</v>
      </c>
      <c r="AF219" s="110" t="s">
        <v>77</v>
      </c>
      <c r="AG219" s="1"/>
      <c r="AH219" s="111" t="str">
        <f t="shared" si="26"/>
        <v/>
      </c>
      <c r="AI219" s="13" t="s">
        <v>252</v>
      </c>
      <c r="AJ219" s="113">
        <f t="shared" si="33"/>
        <v>0</v>
      </c>
      <c r="AK219" s="192" t="str">
        <f>ご契約内容!$C$2</f>
        <v>エースサイクル</v>
      </c>
    </row>
    <row r="220" spans="1:37" ht="13.5" customHeight="1">
      <c r="A220" s="101" t="s">
        <v>838</v>
      </c>
      <c r="B220" s="102" t="s">
        <v>677</v>
      </c>
      <c r="C220" s="103" t="s">
        <v>839</v>
      </c>
      <c r="D220" s="106"/>
      <c r="E220" s="134"/>
      <c r="F220" s="105" t="s">
        <v>840</v>
      </c>
      <c r="G220" s="127"/>
      <c r="H220" s="128"/>
      <c r="I220" s="107" t="s">
        <v>681</v>
      </c>
      <c r="J220" s="108">
        <v>16000</v>
      </c>
      <c r="K220" s="135" t="s">
        <v>782</v>
      </c>
      <c r="L220" s="110" t="s">
        <v>77</v>
      </c>
      <c r="M220" s="1"/>
      <c r="N220" s="111" t="str">
        <f t="shared" si="31"/>
        <v/>
      </c>
      <c r="O220" s="13" t="s">
        <v>247</v>
      </c>
      <c r="P220" s="110" t="s">
        <v>77</v>
      </c>
      <c r="Q220" s="1"/>
      <c r="R220" s="111" t="str">
        <f t="shared" si="29"/>
        <v/>
      </c>
      <c r="S220" s="13" t="s">
        <v>248</v>
      </c>
      <c r="T220" s="110" t="s">
        <v>77</v>
      </c>
      <c r="U220" s="1"/>
      <c r="V220" s="111" t="str">
        <f t="shared" si="32"/>
        <v/>
      </c>
      <c r="W220" s="13" t="s">
        <v>249</v>
      </c>
      <c r="X220" s="110" t="s">
        <v>77</v>
      </c>
      <c r="Y220" s="1"/>
      <c r="Z220" s="111" t="str">
        <f t="shared" si="24"/>
        <v/>
      </c>
      <c r="AA220" s="13" t="s">
        <v>250</v>
      </c>
      <c r="AB220" s="110" t="s">
        <v>77</v>
      </c>
      <c r="AC220" s="1"/>
      <c r="AD220" s="111" t="str">
        <f t="shared" si="25"/>
        <v/>
      </c>
      <c r="AE220" s="13" t="s">
        <v>251</v>
      </c>
      <c r="AF220" s="110" t="s">
        <v>77</v>
      </c>
      <c r="AG220" s="1"/>
      <c r="AH220" s="111" t="str">
        <f t="shared" si="26"/>
        <v/>
      </c>
      <c r="AI220" s="13" t="s">
        <v>252</v>
      </c>
      <c r="AJ220" s="113">
        <f t="shared" si="33"/>
        <v>0</v>
      </c>
      <c r="AK220" s="192" t="str">
        <f>ご契約内容!$C$2</f>
        <v>エースサイクル</v>
      </c>
    </row>
    <row r="221" spans="1:37" ht="13.5" customHeight="1">
      <c r="A221" s="101" t="s">
        <v>841</v>
      </c>
      <c r="B221" s="102" t="s">
        <v>677</v>
      </c>
      <c r="C221" s="103" t="s">
        <v>839</v>
      </c>
      <c r="D221" s="106"/>
      <c r="E221" s="134"/>
      <c r="F221" s="105" t="s">
        <v>840</v>
      </c>
      <c r="G221" s="127"/>
      <c r="H221" s="128"/>
      <c r="I221" s="107" t="s">
        <v>683</v>
      </c>
      <c r="J221" s="108">
        <v>16000</v>
      </c>
      <c r="K221" s="135" t="s">
        <v>782</v>
      </c>
      <c r="L221" s="110" t="s">
        <v>77</v>
      </c>
      <c r="M221" s="1"/>
      <c r="N221" s="111" t="str">
        <f t="shared" si="31"/>
        <v/>
      </c>
      <c r="O221" s="13" t="s">
        <v>247</v>
      </c>
      <c r="P221" s="110" t="s">
        <v>77</v>
      </c>
      <c r="Q221" s="1"/>
      <c r="R221" s="111" t="str">
        <f t="shared" si="29"/>
        <v/>
      </c>
      <c r="S221" s="13" t="s">
        <v>248</v>
      </c>
      <c r="T221" s="110" t="s">
        <v>77</v>
      </c>
      <c r="U221" s="1"/>
      <c r="V221" s="111" t="str">
        <f t="shared" si="32"/>
        <v/>
      </c>
      <c r="W221" s="13" t="s">
        <v>249</v>
      </c>
      <c r="X221" s="110" t="s">
        <v>77</v>
      </c>
      <c r="Y221" s="1"/>
      <c r="Z221" s="111" t="str">
        <f t="shared" si="24"/>
        <v/>
      </c>
      <c r="AA221" s="13" t="s">
        <v>250</v>
      </c>
      <c r="AB221" s="110" t="s">
        <v>148</v>
      </c>
      <c r="AC221" s="115"/>
      <c r="AD221" s="116"/>
      <c r="AE221" s="117" t="s">
        <v>251</v>
      </c>
      <c r="AF221" s="110" t="s">
        <v>148</v>
      </c>
      <c r="AG221" s="115"/>
      <c r="AH221" s="116" t="str">
        <f t="shared" si="26"/>
        <v/>
      </c>
      <c r="AI221" s="117" t="s">
        <v>252</v>
      </c>
      <c r="AJ221" s="113">
        <f t="shared" si="33"/>
        <v>0</v>
      </c>
      <c r="AK221" s="192" t="str">
        <f>ご契約内容!$C$2</f>
        <v>エースサイクル</v>
      </c>
    </row>
    <row r="222" spans="1:37" ht="13.5" customHeight="1">
      <c r="A222" s="101" t="s">
        <v>842</v>
      </c>
      <c r="B222" s="102" t="s">
        <v>677</v>
      </c>
      <c r="C222" s="103" t="s">
        <v>839</v>
      </c>
      <c r="D222" s="106"/>
      <c r="E222" s="134"/>
      <c r="F222" s="105" t="s">
        <v>840</v>
      </c>
      <c r="G222" s="127"/>
      <c r="H222" s="128"/>
      <c r="I222" s="107" t="s">
        <v>687</v>
      </c>
      <c r="J222" s="108">
        <v>16000</v>
      </c>
      <c r="K222" s="135" t="s">
        <v>782</v>
      </c>
      <c r="L222" s="110" t="s">
        <v>77</v>
      </c>
      <c r="M222" s="1"/>
      <c r="N222" s="111" t="str">
        <f t="shared" si="31"/>
        <v/>
      </c>
      <c r="O222" s="13" t="s">
        <v>247</v>
      </c>
      <c r="P222" s="110" t="s">
        <v>77</v>
      </c>
      <c r="Q222" s="1"/>
      <c r="R222" s="111" t="str">
        <f t="shared" si="29"/>
        <v/>
      </c>
      <c r="S222" s="13" t="s">
        <v>248</v>
      </c>
      <c r="T222" s="110" t="s">
        <v>77</v>
      </c>
      <c r="U222" s="1"/>
      <c r="V222" s="111" t="str">
        <f t="shared" si="32"/>
        <v/>
      </c>
      <c r="W222" s="13" t="s">
        <v>249</v>
      </c>
      <c r="X222" s="110" t="s">
        <v>77</v>
      </c>
      <c r="Y222" s="1"/>
      <c r="Z222" s="111" t="str">
        <f t="shared" si="24"/>
        <v/>
      </c>
      <c r="AA222" s="13" t="s">
        <v>250</v>
      </c>
      <c r="AB222" s="110" t="s">
        <v>77</v>
      </c>
      <c r="AC222" s="1"/>
      <c r="AD222" s="111" t="str">
        <f t="shared" si="25"/>
        <v/>
      </c>
      <c r="AE222" s="13" t="s">
        <v>251</v>
      </c>
      <c r="AF222" s="110" t="s">
        <v>77</v>
      </c>
      <c r="AG222" s="1"/>
      <c r="AH222" s="111" t="str">
        <f t="shared" si="26"/>
        <v/>
      </c>
      <c r="AI222" s="13" t="s">
        <v>252</v>
      </c>
      <c r="AJ222" s="113">
        <f t="shared" si="33"/>
        <v>0</v>
      </c>
      <c r="AK222" s="192" t="str">
        <f>ご契約内容!$C$2</f>
        <v>エースサイクル</v>
      </c>
    </row>
    <row r="223" spans="1:37" ht="13.5" customHeight="1">
      <c r="A223" s="101" t="s">
        <v>843</v>
      </c>
      <c r="B223" s="102" t="s">
        <v>677</v>
      </c>
      <c r="C223" s="103" t="s">
        <v>844</v>
      </c>
      <c r="D223" s="106"/>
      <c r="E223" s="134"/>
      <c r="F223" s="105" t="s">
        <v>547</v>
      </c>
      <c r="G223" s="127"/>
      <c r="H223" s="128"/>
      <c r="I223" s="107" t="s">
        <v>687</v>
      </c>
      <c r="J223" s="108">
        <v>10000</v>
      </c>
      <c r="K223" s="109"/>
      <c r="L223" s="110" t="s">
        <v>77</v>
      </c>
      <c r="M223" s="1"/>
      <c r="N223" s="111" t="str">
        <f t="shared" si="31"/>
        <v/>
      </c>
      <c r="O223" s="13" t="s">
        <v>247</v>
      </c>
      <c r="P223" s="110" t="s">
        <v>77</v>
      </c>
      <c r="Q223" s="1"/>
      <c r="R223" s="111" t="str">
        <f t="shared" si="29"/>
        <v/>
      </c>
      <c r="S223" s="13" t="s">
        <v>248</v>
      </c>
      <c r="T223" s="110" t="s">
        <v>77</v>
      </c>
      <c r="U223" s="1"/>
      <c r="V223" s="111" t="str">
        <f t="shared" si="32"/>
        <v/>
      </c>
      <c r="W223" s="13" t="s">
        <v>249</v>
      </c>
      <c r="X223" s="110" t="s">
        <v>77</v>
      </c>
      <c r="Y223" s="1"/>
      <c r="Z223" s="111" t="str">
        <f t="shared" si="24"/>
        <v/>
      </c>
      <c r="AA223" s="13" t="s">
        <v>250</v>
      </c>
      <c r="AB223" s="110" t="s">
        <v>77</v>
      </c>
      <c r="AC223" s="1"/>
      <c r="AD223" s="111" t="str">
        <f t="shared" si="25"/>
        <v/>
      </c>
      <c r="AE223" s="13" t="s">
        <v>251</v>
      </c>
      <c r="AF223" s="110" t="s">
        <v>77</v>
      </c>
      <c r="AG223" s="1"/>
      <c r="AH223" s="111" t="str">
        <f t="shared" si="26"/>
        <v/>
      </c>
      <c r="AI223" s="13" t="s">
        <v>252</v>
      </c>
      <c r="AJ223" s="113">
        <f t="shared" si="33"/>
        <v>0</v>
      </c>
      <c r="AK223" s="192" t="str">
        <f>ご契約内容!$C$2</f>
        <v>エースサイクル</v>
      </c>
    </row>
    <row r="224" spans="1:37" ht="13.5" customHeight="1">
      <c r="A224" s="101" t="s">
        <v>845</v>
      </c>
      <c r="B224" s="102" t="s">
        <v>677</v>
      </c>
      <c r="C224" s="103" t="s">
        <v>844</v>
      </c>
      <c r="D224" s="106"/>
      <c r="E224" s="134"/>
      <c r="F224" s="105" t="s">
        <v>547</v>
      </c>
      <c r="G224" s="127"/>
      <c r="H224" s="128"/>
      <c r="I224" s="107" t="s">
        <v>691</v>
      </c>
      <c r="J224" s="108">
        <v>10000</v>
      </c>
      <c r="K224" s="109"/>
      <c r="L224" s="110" t="s">
        <v>77</v>
      </c>
      <c r="M224" s="1"/>
      <c r="N224" s="111" t="str">
        <f t="shared" si="31"/>
        <v/>
      </c>
      <c r="O224" s="13" t="s">
        <v>247</v>
      </c>
      <c r="P224" s="110" t="s">
        <v>77</v>
      </c>
      <c r="Q224" s="1"/>
      <c r="R224" s="111" t="str">
        <f t="shared" si="29"/>
        <v/>
      </c>
      <c r="S224" s="13" t="s">
        <v>248</v>
      </c>
      <c r="T224" s="110" t="s">
        <v>77</v>
      </c>
      <c r="U224" s="1"/>
      <c r="V224" s="111" t="str">
        <f t="shared" si="32"/>
        <v/>
      </c>
      <c r="W224" s="13" t="s">
        <v>249</v>
      </c>
      <c r="X224" s="110" t="s">
        <v>77</v>
      </c>
      <c r="Y224" s="1"/>
      <c r="Z224" s="111" t="str">
        <f t="shared" si="24"/>
        <v/>
      </c>
      <c r="AA224" s="13" t="s">
        <v>250</v>
      </c>
      <c r="AB224" s="110" t="s">
        <v>77</v>
      </c>
      <c r="AC224" s="1"/>
      <c r="AD224" s="111" t="str">
        <f t="shared" si="25"/>
        <v/>
      </c>
      <c r="AE224" s="13" t="s">
        <v>251</v>
      </c>
      <c r="AF224" s="110" t="s">
        <v>77</v>
      </c>
      <c r="AG224" s="1"/>
      <c r="AH224" s="111" t="str">
        <f t="shared" si="26"/>
        <v/>
      </c>
      <c r="AI224" s="13" t="s">
        <v>252</v>
      </c>
      <c r="AJ224" s="113">
        <f t="shared" si="33"/>
        <v>0</v>
      </c>
      <c r="AK224" s="192" t="str">
        <f>ご契約内容!$C$2</f>
        <v>エースサイクル</v>
      </c>
    </row>
    <row r="225" spans="1:37" ht="13.5" customHeight="1">
      <c r="A225" s="101" t="s">
        <v>846</v>
      </c>
      <c r="B225" s="102" t="s">
        <v>677</v>
      </c>
      <c r="C225" s="103" t="s">
        <v>844</v>
      </c>
      <c r="D225" s="106"/>
      <c r="E225" s="134"/>
      <c r="F225" s="105" t="s">
        <v>547</v>
      </c>
      <c r="G225" s="127"/>
      <c r="H225" s="128"/>
      <c r="I225" s="107" t="s">
        <v>695</v>
      </c>
      <c r="J225" s="108">
        <v>10000</v>
      </c>
      <c r="K225" s="109"/>
      <c r="L225" s="110" t="s">
        <v>77</v>
      </c>
      <c r="M225" s="1"/>
      <c r="N225" s="111" t="str">
        <f t="shared" si="31"/>
        <v/>
      </c>
      <c r="O225" s="13" t="s">
        <v>247</v>
      </c>
      <c r="P225" s="110" t="s">
        <v>77</v>
      </c>
      <c r="Q225" s="1"/>
      <c r="R225" s="111" t="str">
        <f t="shared" si="29"/>
        <v/>
      </c>
      <c r="S225" s="13" t="s">
        <v>248</v>
      </c>
      <c r="T225" s="110" t="s">
        <v>77</v>
      </c>
      <c r="U225" s="1"/>
      <c r="V225" s="111" t="str">
        <f t="shared" si="32"/>
        <v/>
      </c>
      <c r="W225" s="13" t="s">
        <v>249</v>
      </c>
      <c r="X225" s="110" t="s">
        <v>77</v>
      </c>
      <c r="Y225" s="1"/>
      <c r="Z225" s="111" t="str">
        <f t="shared" si="24"/>
        <v/>
      </c>
      <c r="AA225" s="13" t="s">
        <v>250</v>
      </c>
      <c r="AB225" s="110" t="s">
        <v>77</v>
      </c>
      <c r="AC225" s="1"/>
      <c r="AD225" s="111" t="str">
        <f t="shared" si="25"/>
        <v/>
      </c>
      <c r="AE225" s="13" t="s">
        <v>251</v>
      </c>
      <c r="AF225" s="110" t="s">
        <v>77</v>
      </c>
      <c r="AG225" s="1"/>
      <c r="AH225" s="111" t="str">
        <f t="shared" si="26"/>
        <v/>
      </c>
      <c r="AI225" s="13" t="s">
        <v>252</v>
      </c>
      <c r="AJ225" s="113">
        <f t="shared" si="33"/>
        <v>0</v>
      </c>
      <c r="AK225" s="192" t="str">
        <f>ご契約内容!$C$2</f>
        <v>エースサイクル</v>
      </c>
    </row>
    <row r="226" spans="1:37" ht="13.5" customHeight="1">
      <c r="A226" s="101" t="s">
        <v>847</v>
      </c>
      <c r="B226" s="102" t="s">
        <v>677</v>
      </c>
      <c r="C226" s="103" t="s">
        <v>844</v>
      </c>
      <c r="D226" s="106"/>
      <c r="E226" s="134"/>
      <c r="F226" s="105" t="s">
        <v>547</v>
      </c>
      <c r="G226" s="127"/>
      <c r="H226" s="128"/>
      <c r="I226" s="107" t="s">
        <v>699</v>
      </c>
      <c r="J226" s="108">
        <v>10000</v>
      </c>
      <c r="K226" s="109"/>
      <c r="L226" s="110" t="s">
        <v>98</v>
      </c>
      <c r="M226" s="1"/>
      <c r="N226" s="111" t="str">
        <f t="shared" si="31"/>
        <v/>
      </c>
      <c r="O226" s="13" t="s">
        <v>247</v>
      </c>
      <c r="P226" s="110" t="s">
        <v>77</v>
      </c>
      <c r="Q226" s="1"/>
      <c r="R226" s="111" t="str">
        <f t="shared" si="29"/>
        <v/>
      </c>
      <c r="S226" s="13" t="s">
        <v>248</v>
      </c>
      <c r="T226" s="110" t="s">
        <v>77</v>
      </c>
      <c r="U226" s="1"/>
      <c r="V226" s="111" t="str">
        <f t="shared" si="32"/>
        <v/>
      </c>
      <c r="W226" s="13" t="s">
        <v>249</v>
      </c>
      <c r="X226" s="110" t="s">
        <v>77</v>
      </c>
      <c r="Y226" s="1"/>
      <c r="Z226" s="111" t="str">
        <f t="shared" si="24"/>
        <v/>
      </c>
      <c r="AA226" s="13" t="s">
        <v>250</v>
      </c>
      <c r="AB226" s="110" t="s">
        <v>77</v>
      </c>
      <c r="AC226" s="1"/>
      <c r="AD226" s="111" t="str">
        <f t="shared" si="25"/>
        <v/>
      </c>
      <c r="AE226" s="13" t="s">
        <v>251</v>
      </c>
      <c r="AF226" s="110" t="s">
        <v>77</v>
      </c>
      <c r="AG226" s="1"/>
      <c r="AH226" s="111" t="str">
        <f t="shared" si="26"/>
        <v/>
      </c>
      <c r="AI226" s="13" t="s">
        <v>252</v>
      </c>
      <c r="AJ226" s="113">
        <f t="shared" si="33"/>
        <v>0</v>
      </c>
      <c r="AK226" s="192" t="str">
        <f>ご契約内容!$C$2</f>
        <v>エースサイクル</v>
      </c>
    </row>
    <row r="227" spans="1:37" ht="13.5" customHeight="1">
      <c r="A227" s="101" t="s">
        <v>848</v>
      </c>
      <c r="B227" s="102" t="s">
        <v>677</v>
      </c>
      <c r="C227" s="103" t="s">
        <v>844</v>
      </c>
      <c r="D227" s="106"/>
      <c r="E227" s="134"/>
      <c r="F227" s="105" t="s">
        <v>547</v>
      </c>
      <c r="G227" s="127"/>
      <c r="H227" s="128"/>
      <c r="I227" s="107" t="s">
        <v>703</v>
      </c>
      <c r="J227" s="108">
        <v>10000</v>
      </c>
      <c r="K227" s="109"/>
      <c r="L227" s="110" t="s">
        <v>77</v>
      </c>
      <c r="M227" s="1"/>
      <c r="N227" s="111" t="str">
        <f t="shared" si="31"/>
        <v/>
      </c>
      <c r="O227" s="13" t="s">
        <v>247</v>
      </c>
      <c r="P227" s="110" t="s">
        <v>77</v>
      </c>
      <c r="Q227" s="1"/>
      <c r="R227" s="111" t="str">
        <f t="shared" si="29"/>
        <v/>
      </c>
      <c r="S227" s="13" t="s">
        <v>248</v>
      </c>
      <c r="T227" s="110" t="s">
        <v>77</v>
      </c>
      <c r="U227" s="1"/>
      <c r="V227" s="111" t="str">
        <f t="shared" si="32"/>
        <v/>
      </c>
      <c r="W227" s="13" t="s">
        <v>249</v>
      </c>
      <c r="X227" s="110" t="s">
        <v>77</v>
      </c>
      <c r="Y227" s="1"/>
      <c r="Z227" s="111" t="str">
        <f t="shared" si="24"/>
        <v/>
      </c>
      <c r="AA227" s="13" t="s">
        <v>250</v>
      </c>
      <c r="AB227" s="110" t="s">
        <v>77</v>
      </c>
      <c r="AC227" s="1"/>
      <c r="AD227" s="111" t="str">
        <f t="shared" si="25"/>
        <v/>
      </c>
      <c r="AE227" s="13" t="s">
        <v>251</v>
      </c>
      <c r="AF227" s="110" t="s">
        <v>77</v>
      </c>
      <c r="AG227" s="1"/>
      <c r="AH227" s="111" t="str">
        <f t="shared" si="26"/>
        <v/>
      </c>
      <c r="AI227" s="13" t="s">
        <v>252</v>
      </c>
      <c r="AJ227" s="113">
        <f t="shared" si="33"/>
        <v>0</v>
      </c>
      <c r="AK227" s="192" t="str">
        <f>ご契約内容!$C$2</f>
        <v>エースサイクル</v>
      </c>
    </row>
    <row r="228" spans="1:37" ht="13.5" customHeight="1">
      <c r="A228" s="101" t="s">
        <v>849</v>
      </c>
      <c r="B228" s="102" t="s">
        <v>677</v>
      </c>
      <c r="C228" s="103" t="s">
        <v>844</v>
      </c>
      <c r="D228" s="106"/>
      <c r="E228" s="134"/>
      <c r="F228" s="105" t="s">
        <v>547</v>
      </c>
      <c r="G228" s="127"/>
      <c r="H228" s="128"/>
      <c r="I228" s="107" t="s">
        <v>707</v>
      </c>
      <c r="J228" s="108">
        <v>10000</v>
      </c>
      <c r="K228" s="109"/>
      <c r="L228" s="110" t="s">
        <v>77</v>
      </c>
      <c r="M228" s="1"/>
      <c r="N228" s="111" t="str">
        <f t="shared" si="31"/>
        <v/>
      </c>
      <c r="O228" s="13" t="s">
        <v>247</v>
      </c>
      <c r="P228" s="110" t="s">
        <v>77</v>
      </c>
      <c r="Q228" s="1"/>
      <c r="R228" s="111" t="str">
        <f t="shared" si="29"/>
        <v/>
      </c>
      <c r="S228" s="13" t="s">
        <v>248</v>
      </c>
      <c r="T228" s="110" t="s">
        <v>77</v>
      </c>
      <c r="U228" s="1"/>
      <c r="V228" s="111" t="str">
        <f t="shared" si="32"/>
        <v/>
      </c>
      <c r="W228" s="13" t="s">
        <v>249</v>
      </c>
      <c r="X228" s="110" t="s">
        <v>77</v>
      </c>
      <c r="Y228" s="1"/>
      <c r="Z228" s="111" t="str">
        <f t="shared" si="24"/>
        <v/>
      </c>
      <c r="AA228" s="13" t="s">
        <v>250</v>
      </c>
      <c r="AB228" s="110" t="s">
        <v>77</v>
      </c>
      <c r="AC228" s="1"/>
      <c r="AD228" s="111" t="str">
        <f t="shared" si="25"/>
        <v/>
      </c>
      <c r="AE228" s="13" t="s">
        <v>251</v>
      </c>
      <c r="AF228" s="110" t="s">
        <v>77</v>
      </c>
      <c r="AG228" s="1"/>
      <c r="AH228" s="111" t="str">
        <f t="shared" si="26"/>
        <v/>
      </c>
      <c r="AI228" s="13" t="s">
        <v>252</v>
      </c>
      <c r="AJ228" s="113">
        <f t="shared" si="33"/>
        <v>0</v>
      </c>
      <c r="AK228" s="192" t="str">
        <f>ご契約内容!$C$2</f>
        <v>エースサイクル</v>
      </c>
    </row>
    <row r="229" spans="1:37" ht="13.5" customHeight="1">
      <c r="A229" s="101" t="s">
        <v>850</v>
      </c>
      <c r="B229" s="102" t="s">
        <v>677</v>
      </c>
      <c r="C229" s="103" t="s">
        <v>844</v>
      </c>
      <c r="D229" s="106"/>
      <c r="E229" s="134"/>
      <c r="F229" s="105" t="s">
        <v>547</v>
      </c>
      <c r="G229" s="127"/>
      <c r="H229" s="128"/>
      <c r="I229" s="107" t="s">
        <v>711</v>
      </c>
      <c r="J229" s="108">
        <v>10000</v>
      </c>
      <c r="K229" s="109"/>
      <c r="L229" s="110" t="s">
        <v>77</v>
      </c>
      <c r="M229" s="1"/>
      <c r="N229" s="111" t="str">
        <f t="shared" si="31"/>
        <v/>
      </c>
      <c r="O229" s="13" t="s">
        <v>247</v>
      </c>
      <c r="P229" s="110" t="s">
        <v>77</v>
      </c>
      <c r="Q229" s="1"/>
      <c r="R229" s="111" t="str">
        <f t="shared" si="29"/>
        <v/>
      </c>
      <c r="S229" s="13" t="s">
        <v>248</v>
      </c>
      <c r="T229" s="110" t="s">
        <v>77</v>
      </c>
      <c r="U229" s="1"/>
      <c r="V229" s="111" t="str">
        <f t="shared" si="32"/>
        <v/>
      </c>
      <c r="W229" s="13" t="s">
        <v>249</v>
      </c>
      <c r="X229" s="110" t="s">
        <v>77</v>
      </c>
      <c r="Y229" s="1"/>
      <c r="Z229" s="111" t="str">
        <f t="shared" si="24"/>
        <v/>
      </c>
      <c r="AA229" s="13" t="s">
        <v>250</v>
      </c>
      <c r="AB229" s="110" t="s">
        <v>77</v>
      </c>
      <c r="AC229" s="1"/>
      <c r="AD229" s="111" t="str">
        <f t="shared" si="25"/>
        <v/>
      </c>
      <c r="AE229" s="13" t="s">
        <v>251</v>
      </c>
      <c r="AF229" s="110" t="s">
        <v>77</v>
      </c>
      <c r="AG229" s="1"/>
      <c r="AH229" s="111" t="str">
        <f t="shared" si="26"/>
        <v/>
      </c>
      <c r="AI229" s="13" t="s">
        <v>252</v>
      </c>
      <c r="AJ229" s="113">
        <f t="shared" si="33"/>
        <v>0</v>
      </c>
      <c r="AK229" s="192" t="str">
        <f>ご契約内容!$C$2</f>
        <v>エースサイクル</v>
      </c>
    </row>
    <row r="230" spans="1:37" ht="13.5" customHeight="1">
      <c r="A230" s="101" t="s">
        <v>851</v>
      </c>
      <c r="B230" s="102" t="s">
        <v>677</v>
      </c>
      <c r="C230" s="103" t="s">
        <v>844</v>
      </c>
      <c r="D230" s="106"/>
      <c r="E230" s="134"/>
      <c r="F230" s="105" t="s">
        <v>594</v>
      </c>
      <c r="G230" s="127"/>
      <c r="H230" s="128"/>
      <c r="I230" s="107" t="s">
        <v>687</v>
      </c>
      <c r="J230" s="108">
        <v>10000</v>
      </c>
      <c r="K230" s="109"/>
      <c r="L230" s="110" t="s">
        <v>77</v>
      </c>
      <c r="M230" s="1"/>
      <c r="N230" s="111" t="str">
        <f t="shared" si="31"/>
        <v/>
      </c>
      <c r="O230" s="13" t="s">
        <v>247</v>
      </c>
      <c r="P230" s="110" t="s">
        <v>77</v>
      </c>
      <c r="Q230" s="1"/>
      <c r="R230" s="111" t="str">
        <f t="shared" si="29"/>
        <v/>
      </c>
      <c r="S230" s="13" t="s">
        <v>248</v>
      </c>
      <c r="T230" s="110" t="s">
        <v>77</v>
      </c>
      <c r="U230" s="1"/>
      <c r="V230" s="111" t="str">
        <f t="shared" si="32"/>
        <v/>
      </c>
      <c r="W230" s="13" t="s">
        <v>249</v>
      </c>
      <c r="X230" s="110" t="s">
        <v>77</v>
      </c>
      <c r="Y230" s="1"/>
      <c r="Z230" s="111" t="str">
        <f t="shared" si="24"/>
        <v/>
      </c>
      <c r="AA230" s="13" t="s">
        <v>250</v>
      </c>
      <c r="AB230" s="110" t="s">
        <v>77</v>
      </c>
      <c r="AC230" s="1"/>
      <c r="AD230" s="111" t="str">
        <f t="shared" si="25"/>
        <v/>
      </c>
      <c r="AE230" s="13" t="s">
        <v>251</v>
      </c>
      <c r="AF230" s="110" t="s">
        <v>77</v>
      </c>
      <c r="AG230" s="1"/>
      <c r="AH230" s="111" t="str">
        <f t="shared" si="26"/>
        <v/>
      </c>
      <c r="AI230" s="13" t="s">
        <v>252</v>
      </c>
      <c r="AJ230" s="113">
        <f t="shared" si="33"/>
        <v>0</v>
      </c>
      <c r="AK230" s="192" t="str">
        <f>ご契約内容!$C$2</f>
        <v>エースサイクル</v>
      </c>
    </row>
    <row r="231" spans="1:37" ht="13.5" customHeight="1">
      <c r="A231" s="101" t="s">
        <v>852</v>
      </c>
      <c r="B231" s="102" t="s">
        <v>677</v>
      </c>
      <c r="C231" s="103" t="s">
        <v>844</v>
      </c>
      <c r="D231" s="106"/>
      <c r="E231" s="134"/>
      <c r="F231" s="105" t="s">
        <v>594</v>
      </c>
      <c r="G231" s="127"/>
      <c r="H231" s="128"/>
      <c r="I231" s="107" t="s">
        <v>691</v>
      </c>
      <c r="J231" s="108">
        <v>10000</v>
      </c>
      <c r="K231" s="109"/>
      <c r="L231" s="110" t="s">
        <v>98</v>
      </c>
      <c r="M231" s="1"/>
      <c r="N231" s="111" t="str">
        <f t="shared" si="31"/>
        <v/>
      </c>
      <c r="O231" s="13" t="s">
        <v>247</v>
      </c>
      <c r="P231" s="110" t="s">
        <v>98</v>
      </c>
      <c r="Q231" s="1"/>
      <c r="R231" s="111" t="str">
        <f t="shared" si="29"/>
        <v/>
      </c>
      <c r="S231" s="13" t="s">
        <v>248</v>
      </c>
      <c r="T231" s="110" t="s">
        <v>98</v>
      </c>
      <c r="U231" s="1"/>
      <c r="V231" s="111" t="str">
        <f t="shared" si="32"/>
        <v/>
      </c>
      <c r="W231" s="13" t="s">
        <v>249</v>
      </c>
      <c r="X231" s="110" t="s">
        <v>98</v>
      </c>
      <c r="Y231" s="1"/>
      <c r="Z231" s="111" t="str">
        <f t="shared" si="24"/>
        <v/>
      </c>
      <c r="AA231" s="13" t="s">
        <v>250</v>
      </c>
      <c r="AB231" s="110" t="s">
        <v>77</v>
      </c>
      <c r="AC231" s="1"/>
      <c r="AD231" s="111" t="str">
        <f t="shared" si="25"/>
        <v/>
      </c>
      <c r="AE231" s="13" t="s">
        <v>251</v>
      </c>
      <c r="AF231" s="110" t="s">
        <v>77</v>
      </c>
      <c r="AG231" s="1"/>
      <c r="AH231" s="111" t="str">
        <f t="shared" si="26"/>
        <v/>
      </c>
      <c r="AI231" s="13" t="s">
        <v>252</v>
      </c>
      <c r="AJ231" s="113">
        <f t="shared" si="33"/>
        <v>0</v>
      </c>
      <c r="AK231" s="192" t="str">
        <f>ご契約内容!$C$2</f>
        <v>エースサイクル</v>
      </c>
    </row>
    <row r="232" spans="1:37" ht="13.5" customHeight="1">
      <c r="A232" s="101" t="s">
        <v>853</v>
      </c>
      <c r="B232" s="102" t="s">
        <v>677</v>
      </c>
      <c r="C232" s="103" t="s">
        <v>844</v>
      </c>
      <c r="D232" s="106"/>
      <c r="E232" s="134"/>
      <c r="F232" s="105" t="s">
        <v>594</v>
      </c>
      <c r="G232" s="127"/>
      <c r="H232" s="128"/>
      <c r="I232" s="107" t="s">
        <v>695</v>
      </c>
      <c r="J232" s="108">
        <v>10000</v>
      </c>
      <c r="K232" s="109"/>
      <c r="L232" s="110" t="s">
        <v>98</v>
      </c>
      <c r="M232" s="1"/>
      <c r="N232" s="111" t="str">
        <f t="shared" si="31"/>
        <v/>
      </c>
      <c r="O232" s="13" t="s">
        <v>247</v>
      </c>
      <c r="P232" s="110" t="s">
        <v>98</v>
      </c>
      <c r="Q232" s="1"/>
      <c r="R232" s="111" t="str">
        <f t="shared" si="29"/>
        <v/>
      </c>
      <c r="S232" s="13" t="s">
        <v>248</v>
      </c>
      <c r="T232" s="110" t="s">
        <v>98</v>
      </c>
      <c r="U232" s="1"/>
      <c r="V232" s="111" t="str">
        <f t="shared" si="32"/>
        <v/>
      </c>
      <c r="W232" s="13" t="s">
        <v>249</v>
      </c>
      <c r="X232" s="110" t="s">
        <v>98</v>
      </c>
      <c r="Y232" s="1"/>
      <c r="Z232" s="111" t="str">
        <f t="shared" si="24"/>
        <v/>
      </c>
      <c r="AA232" s="13" t="s">
        <v>250</v>
      </c>
      <c r="AB232" s="110" t="s">
        <v>98</v>
      </c>
      <c r="AC232" s="1"/>
      <c r="AD232" s="111" t="str">
        <f t="shared" si="25"/>
        <v/>
      </c>
      <c r="AE232" s="13" t="s">
        <v>251</v>
      </c>
      <c r="AF232" s="110" t="s">
        <v>98</v>
      </c>
      <c r="AG232" s="1"/>
      <c r="AH232" s="111" t="str">
        <f t="shared" si="26"/>
        <v/>
      </c>
      <c r="AI232" s="13" t="s">
        <v>252</v>
      </c>
      <c r="AJ232" s="113">
        <f t="shared" si="33"/>
        <v>0</v>
      </c>
      <c r="AK232" s="192" t="str">
        <f>ご契約内容!$C$2</f>
        <v>エースサイクル</v>
      </c>
    </row>
    <row r="233" spans="1:37" ht="13.5" customHeight="1">
      <c r="A233" s="101" t="s">
        <v>854</v>
      </c>
      <c r="B233" s="102" t="s">
        <v>677</v>
      </c>
      <c r="C233" s="103" t="s">
        <v>844</v>
      </c>
      <c r="D233" s="106"/>
      <c r="E233" s="134"/>
      <c r="F233" s="105" t="s">
        <v>594</v>
      </c>
      <c r="G233" s="127"/>
      <c r="H233" s="128"/>
      <c r="I233" s="107" t="s">
        <v>699</v>
      </c>
      <c r="J233" s="108">
        <v>10000</v>
      </c>
      <c r="K233" s="109"/>
      <c r="L233" s="110" t="s">
        <v>98</v>
      </c>
      <c r="M233" s="1"/>
      <c r="N233" s="111" t="str">
        <f t="shared" si="31"/>
        <v/>
      </c>
      <c r="O233" s="13" t="s">
        <v>247</v>
      </c>
      <c r="P233" s="110" t="s">
        <v>98</v>
      </c>
      <c r="Q233" s="1"/>
      <c r="R233" s="111" t="str">
        <f t="shared" si="29"/>
        <v/>
      </c>
      <c r="S233" s="13" t="s">
        <v>248</v>
      </c>
      <c r="T233" s="110" t="s">
        <v>98</v>
      </c>
      <c r="U233" s="1"/>
      <c r="V233" s="111" t="str">
        <f t="shared" si="32"/>
        <v/>
      </c>
      <c r="W233" s="13" t="s">
        <v>249</v>
      </c>
      <c r="X233" s="110" t="s">
        <v>98</v>
      </c>
      <c r="Y233" s="1"/>
      <c r="Z233" s="111" t="str">
        <f t="shared" si="24"/>
        <v/>
      </c>
      <c r="AA233" s="13" t="s">
        <v>250</v>
      </c>
      <c r="AB233" s="110" t="s">
        <v>98</v>
      </c>
      <c r="AC233" s="1"/>
      <c r="AD233" s="111" t="str">
        <f t="shared" si="25"/>
        <v/>
      </c>
      <c r="AE233" s="13" t="s">
        <v>251</v>
      </c>
      <c r="AF233" s="110" t="s">
        <v>98</v>
      </c>
      <c r="AG233" s="1"/>
      <c r="AH233" s="111" t="str">
        <f t="shared" si="26"/>
        <v/>
      </c>
      <c r="AI233" s="13" t="s">
        <v>252</v>
      </c>
      <c r="AJ233" s="113">
        <f t="shared" si="33"/>
        <v>0</v>
      </c>
      <c r="AK233" s="192" t="str">
        <f>ご契約内容!$C$2</f>
        <v>エースサイクル</v>
      </c>
    </row>
    <row r="234" spans="1:37" ht="13.5" customHeight="1">
      <c r="A234" s="101" t="s">
        <v>855</v>
      </c>
      <c r="B234" s="102" t="s">
        <v>677</v>
      </c>
      <c r="C234" s="103" t="s">
        <v>844</v>
      </c>
      <c r="D234" s="106"/>
      <c r="E234" s="134"/>
      <c r="F234" s="105" t="s">
        <v>594</v>
      </c>
      <c r="G234" s="127"/>
      <c r="H234" s="128"/>
      <c r="I234" s="107" t="s">
        <v>703</v>
      </c>
      <c r="J234" s="108">
        <v>10000</v>
      </c>
      <c r="K234" s="109"/>
      <c r="L234" s="110" t="s">
        <v>98</v>
      </c>
      <c r="M234" s="1"/>
      <c r="N234" s="111" t="str">
        <f t="shared" si="31"/>
        <v/>
      </c>
      <c r="O234" s="13" t="s">
        <v>247</v>
      </c>
      <c r="P234" s="110" t="s">
        <v>98</v>
      </c>
      <c r="Q234" s="1"/>
      <c r="R234" s="111" t="str">
        <f t="shared" si="29"/>
        <v/>
      </c>
      <c r="S234" s="13" t="s">
        <v>248</v>
      </c>
      <c r="T234" s="110" t="s">
        <v>98</v>
      </c>
      <c r="U234" s="1"/>
      <c r="V234" s="111" t="str">
        <f t="shared" si="32"/>
        <v/>
      </c>
      <c r="W234" s="13" t="s">
        <v>249</v>
      </c>
      <c r="X234" s="110" t="s">
        <v>98</v>
      </c>
      <c r="Y234" s="1"/>
      <c r="Z234" s="111" t="str">
        <f t="shared" si="24"/>
        <v/>
      </c>
      <c r="AA234" s="13" t="s">
        <v>250</v>
      </c>
      <c r="AB234" s="110" t="s">
        <v>98</v>
      </c>
      <c r="AC234" s="1"/>
      <c r="AD234" s="111" t="str">
        <f t="shared" si="25"/>
        <v/>
      </c>
      <c r="AE234" s="13" t="s">
        <v>251</v>
      </c>
      <c r="AF234" s="110" t="s">
        <v>98</v>
      </c>
      <c r="AG234" s="1"/>
      <c r="AH234" s="111" t="str">
        <f t="shared" si="26"/>
        <v/>
      </c>
      <c r="AI234" s="13" t="s">
        <v>252</v>
      </c>
      <c r="AJ234" s="113">
        <f t="shared" si="33"/>
        <v>0</v>
      </c>
      <c r="AK234" s="192" t="str">
        <f>ご契約内容!$C$2</f>
        <v>エースサイクル</v>
      </c>
    </row>
    <row r="235" spans="1:37" ht="13.5" customHeight="1">
      <c r="A235" s="101" t="s">
        <v>856</v>
      </c>
      <c r="B235" s="102" t="s">
        <v>677</v>
      </c>
      <c r="C235" s="103" t="s">
        <v>844</v>
      </c>
      <c r="D235" s="106"/>
      <c r="E235" s="134"/>
      <c r="F235" s="105" t="s">
        <v>594</v>
      </c>
      <c r="G235" s="127"/>
      <c r="H235" s="128"/>
      <c r="I235" s="107" t="s">
        <v>707</v>
      </c>
      <c r="J235" s="108">
        <v>10000</v>
      </c>
      <c r="K235" s="109"/>
      <c r="L235" s="110" t="s">
        <v>98</v>
      </c>
      <c r="M235" s="1"/>
      <c r="N235" s="111" t="str">
        <f t="shared" si="31"/>
        <v/>
      </c>
      <c r="O235" s="13" t="s">
        <v>247</v>
      </c>
      <c r="P235" s="110" t="s">
        <v>98</v>
      </c>
      <c r="Q235" s="1"/>
      <c r="R235" s="111" t="str">
        <f t="shared" si="29"/>
        <v/>
      </c>
      <c r="S235" s="13" t="s">
        <v>248</v>
      </c>
      <c r="T235" s="110" t="s">
        <v>98</v>
      </c>
      <c r="U235" s="1"/>
      <c r="V235" s="111" t="str">
        <f t="shared" si="32"/>
        <v/>
      </c>
      <c r="W235" s="13" t="s">
        <v>249</v>
      </c>
      <c r="X235" s="110" t="s">
        <v>98</v>
      </c>
      <c r="Y235" s="1"/>
      <c r="Z235" s="111" t="str">
        <f t="shared" si="24"/>
        <v/>
      </c>
      <c r="AA235" s="13" t="s">
        <v>250</v>
      </c>
      <c r="AB235" s="110" t="s">
        <v>98</v>
      </c>
      <c r="AC235" s="1"/>
      <c r="AD235" s="111" t="str">
        <f t="shared" si="25"/>
        <v/>
      </c>
      <c r="AE235" s="13" t="s">
        <v>251</v>
      </c>
      <c r="AF235" s="110" t="s">
        <v>98</v>
      </c>
      <c r="AG235" s="1"/>
      <c r="AH235" s="111" t="str">
        <f t="shared" si="26"/>
        <v/>
      </c>
      <c r="AI235" s="13" t="s">
        <v>252</v>
      </c>
      <c r="AJ235" s="113">
        <f t="shared" si="33"/>
        <v>0</v>
      </c>
      <c r="AK235" s="192" t="str">
        <f>ご契約内容!$C$2</f>
        <v>エースサイクル</v>
      </c>
    </row>
    <row r="236" spans="1:37" ht="13.5" customHeight="1">
      <c r="A236" s="101" t="s">
        <v>857</v>
      </c>
      <c r="B236" s="102" t="s">
        <v>677</v>
      </c>
      <c r="C236" s="103" t="s">
        <v>844</v>
      </c>
      <c r="D236" s="106"/>
      <c r="E236" s="134"/>
      <c r="F236" s="105" t="s">
        <v>594</v>
      </c>
      <c r="G236" s="127"/>
      <c r="H236" s="128"/>
      <c r="I236" s="107" t="s">
        <v>711</v>
      </c>
      <c r="J236" s="108">
        <v>10000</v>
      </c>
      <c r="K236" s="109"/>
      <c r="L236" s="110" t="s">
        <v>77</v>
      </c>
      <c r="M236" s="1"/>
      <c r="N236" s="111" t="str">
        <f t="shared" si="31"/>
        <v/>
      </c>
      <c r="O236" s="13" t="s">
        <v>247</v>
      </c>
      <c r="P236" s="110" t="s">
        <v>77</v>
      </c>
      <c r="Q236" s="1"/>
      <c r="R236" s="111" t="str">
        <f t="shared" si="29"/>
        <v/>
      </c>
      <c r="S236" s="13" t="s">
        <v>248</v>
      </c>
      <c r="T236" s="110" t="s">
        <v>77</v>
      </c>
      <c r="U236" s="1"/>
      <c r="V236" s="111" t="str">
        <f t="shared" si="32"/>
        <v/>
      </c>
      <c r="W236" s="13" t="s">
        <v>249</v>
      </c>
      <c r="X236" s="110" t="s">
        <v>77</v>
      </c>
      <c r="Y236" s="1"/>
      <c r="Z236" s="111" t="str">
        <f t="shared" si="24"/>
        <v/>
      </c>
      <c r="AA236" s="13" t="s">
        <v>250</v>
      </c>
      <c r="AB236" s="110" t="s">
        <v>77</v>
      </c>
      <c r="AC236" s="1"/>
      <c r="AD236" s="111" t="str">
        <f t="shared" si="25"/>
        <v/>
      </c>
      <c r="AE236" s="13" t="s">
        <v>251</v>
      </c>
      <c r="AF236" s="110" t="s">
        <v>77</v>
      </c>
      <c r="AG236" s="1"/>
      <c r="AH236" s="111" t="str">
        <f t="shared" si="26"/>
        <v/>
      </c>
      <c r="AI236" s="13" t="s">
        <v>252</v>
      </c>
      <c r="AJ236" s="113">
        <f t="shared" si="33"/>
        <v>0</v>
      </c>
      <c r="AK236" s="192" t="str">
        <f>ご契約内容!$C$2</f>
        <v>エースサイクル</v>
      </c>
    </row>
    <row r="237" spans="1:37" ht="13.5" customHeight="1">
      <c r="A237" s="101" t="s">
        <v>858</v>
      </c>
      <c r="B237" s="102" t="s">
        <v>677</v>
      </c>
      <c r="C237" s="103" t="s">
        <v>859</v>
      </c>
      <c r="D237" s="106"/>
      <c r="E237" s="134"/>
      <c r="F237" s="105" t="s">
        <v>594</v>
      </c>
      <c r="G237" s="127"/>
      <c r="H237" s="128"/>
      <c r="I237" s="107" t="s">
        <v>679</v>
      </c>
      <c r="J237" s="108">
        <v>10000</v>
      </c>
      <c r="K237" s="109"/>
      <c r="L237" s="110" t="s">
        <v>77</v>
      </c>
      <c r="M237" s="1"/>
      <c r="N237" s="111" t="str">
        <f t="shared" si="31"/>
        <v/>
      </c>
      <c r="O237" s="13" t="s">
        <v>247</v>
      </c>
      <c r="P237" s="110" t="s">
        <v>77</v>
      </c>
      <c r="Q237" s="1"/>
      <c r="R237" s="111" t="str">
        <f t="shared" si="29"/>
        <v/>
      </c>
      <c r="S237" s="13" t="s">
        <v>248</v>
      </c>
      <c r="T237" s="110" t="s">
        <v>148</v>
      </c>
      <c r="U237" s="115"/>
      <c r="V237" s="116" t="str">
        <f t="shared" si="32"/>
        <v/>
      </c>
      <c r="W237" s="117" t="s">
        <v>249</v>
      </c>
      <c r="X237" s="110" t="s">
        <v>148</v>
      </c>
      <c r="Y237" s="115"/>
      <c r="Z237" s="116" t="str">
        <f t="shared" si="24"/>
        <v/>
      </c>
      <c r="AA237" s="117" t="s">
        <v>250</v>
      </c>
      <c r="AB237" s="110" t="s">
        <v>148</v>
      </c>
      <c r="AC237" s="115"/>
      <c r="AD237" s="116" t="str">
        <f t="shared" si="25"/>
        <v/>
      </c>
      <c r="AE237" s="117" t="s">
        <v>251</v>
      </c>
      <c r="AF237" s="110" t="s">
        <v>148</v>
      </c>
      <c r="AG237" s="115"/>
      <c r="AH237" s="116" t="str">
        <f t="shared" si="26"/>
        <v/>
      </c>
      <c r="AI237" s="117" t="s">
        <v>252</v>
      </c>
      <c r="AJ237" s="113">
        <f t="shared" si="33"/>
        <v>0</v>
      </c>
      <c r="AK237" s="192" t="str">
        <f>ご契約内容!$C$2</f>
        <v>エースサイクル</v>
      </c>
    </row>
    <row r="238" spans="1:37" ht="13.5" customHeight="1">
      <c r="A238" s="101" t="s">
        <v>860</v>
      </c>
      <c r="B238" s="102" t="s">
        <v>677</v>
      </c>
      <c r="C238" s="103" t="s">
        <v>859</v>
      </c>
      <c r="D238" s="106"/>
      <c r="E238" s="134"/>
      <c r="F238" s="105" t="s">
        <v>594</v>
      </c>
      <c r="G238" s="127"/>
      <c r="H238" s="128"/>
      <c r="I238" s="107" t="s">
        <v>681</v>
      </c>
      <c r="J238" s="108">
        <v>10000</v>
      </c>
      <c r="K238" s="109"/>
      <c r="L238" s="110" t="s">
        <v>77</v>
      </c>
      <c r="M238" s="1"/>
      <c r="N238" s="111" t="str">
        <f t="shared" si="31"/>
        <v/>
      </c>
      <c r="O238" s="13" t="s">
        <v>247</v>
      </c>
      <c r="P238" s="110" t="s">
        <v>77</v>
      </c>
      <c r="Q238" s="1"/>
      <c r="R238" s="111" t="str">
        <f t="shared" si="29"/>
        <v/>
      </c>
      <c r="S238" s="13" t="s">
        <v>248</v>
      </c>
      <c r="T238" s="110" t="s">
        <v>148</v>
      </c>
      <c r="U238" s="115"/>
      <c r="V238" s="116" t="str">
        <f t="shared" si="32"/>
        <v/>
      </c>
      <c r="W238" s="117" t="s">
        <v>249</v>
      </c>
      <c r="X238" s="110" t="s">
        <v>148</v>
      </c>
      <c r="Y238" s="115"/>
      <c r="Z238" s="116" t="str">
        <f t="shared" ref="Z238:Z301" si="34">IF(Y238="","",$J238*$A$4*Y238)</f>
        <v/>
      </c>
      <c r="AA238" s="117" t="s">
        <v>250</v>
      </c>
      <c r="AB238" s="110" t="s">
        <v>148</v>
      </c>
      <c r="AC238" s="115"/>
      <c r="AD238" s="116" t="str">
        <f t="shared" ref="AD238:AD300" si="35">IF(AC238="","",$J238*$A$4*AC238)</f>
        <v/>
      </c>
      <c r="AE238" s="117" t="s">
        <v>251</v>
      </c>
      <c r="AF238" s="110" t="s">
        <v>148</v>
      </c>
      <c r="AG238" s="115"/>
      <c r="AH238" s="116" t="str">
        <f t="shared" ref="AH238:AH301" si="36">IF(AG238="","",$J238*$A$4*AG238)</f>
        <v/>
      </c>
      <c r="AI238" s="117" t="s">
        <v>252</v>
      </c>
      <c r="AJ238" s="113">
        <f t="shared" si="33"/>
        <v>0</v>
      </c>
      <c r="AK238" s="192" t="str">
        <f>ご契約内容!$C$2</f>
        <v>エースサイクル</v>
      </c>
    </row>
    <row r="239" spans="1:37" ht="13.5" customHeight="1">
      <c r="A239" s="101" t="s">
        <v>861</v>
      </c>
      <c r="B239" s="102" t="s">
        <v>677</v>
      </c>
      <c r="C239" s="103" t="s">
        <v>859</v>
      </c>
      <c r="D239" s="106"/>
      <c r="E239" s="134"/>
      <c r="F239" s="105" t="s">
        <v>594</v>
      </c>
      <c r="G239" s="127"/>
      <c r="H239" s="128"/>
      <c r="I239" s="107" t="s">
        <v>683</v>
      </c>
      <c r="J239" s="108">
        <v>10000</v>
      </c>
      <c r="K239" s="109"/>
      <c r="L239" s="110" t="s">
        <v>77</v>
      </c>
      <c r="M239" s="1"/>
      <c r="N239" s="111" t="str">
        <f t="shared" si="31"/>
        <v/>
      </c>
      <c r="O239" s="13" t="s">
        <v>247</v>
      </c>
      <c r="P239" s="110" t="s">
        <v>77</v>
      </c>
      <c r="Q239" s="1"/>
      <c r="R239" s="111" t="str">
        <f t="shared" si="29"/>
        <v/>
      </c>
      <c r="S239" s="13" t="s">
        <v>248</v>
      </c>
      <c r="T239" s="110" t="s">
        <v>77</v>
      </c>
      <c r="U239" s="1"/>
      <c r="V239" s="111" t="str">
        <f t="shared" si="32"/>
        <v/>
      </c>
      <c r="W239" s="13" t="s">
        <v>249</v>
      </c>
      <c r="X239" s="110" t="s">
        <v>77</v>
      </c>
      <c r="Y239" s="1"/>
      <c r="Z239" s="111" t="str">
        <f t="shared" si="34"/>
        <v/>
      </c>
      <c r="AA239" s="13" t="s">
        <v>250</v>
      </c>
      <c r="AB239" s="110" t="s">
        <v>148</v>
      </c>
      <c r="AC239" s="115"/>
      <c r="AD239" s="116"/>
      <c r="AE239" s="117" t="s">
        <v>251</v>
      </c>
      <c r="AF239" s="110" t="s">
        <v>148</v>
      </c>
      <c r="AG239" s="115"/>
      <c r="AH239" s="116"/>
      <c r="AI239" s="117" t="s">
        <v>252</v>
      </c>
      <c r="AJ239" s="113">
        <f t="shared" si="33"/>
        <v>0</v>
      </c>
      <c r="AK239" s="192" t="str">
        <f>ご契約内容!$C$2</f>
        <v>エースサイクル</v>
      </c>
    </row>
    <row r="240" spans="1:37" ht="13.5" customHeight="1">
      <c r="A240" s="101" t="s">
        <v>862</v>
      </c>
      <c r="B240" s="102" t="s">
        <v>677</v>
      </c>
      <c r="C240" s="103" t="s">
        <v>859</v>
      </c>
      <c r="D240" s="106"/>
      <c r="E240" s="134"/>
      <c r="F240" s="105" t="s">
        <v>594</v>
      </c>
      <c r="G240" s="127"/>
      <c r="H240" s="128"/>
      <c r="I240" s="107" t="s">
        <v>687</v>
      </c>
      <c r="J240" s="108">
        <v>10000</v>
      </c>
      <c r="K240" s="109"/>
      <c r="L240" s="110" t="s">
        <v>77</v>
      </c>
      <c r="M240" s="1"/>
      <c r="N240" s="111" t="str">
        <f t="shared" si="31"/>
        <v/>
      </c>
      <c r="O240" s="13" t="s">
        <v>247</v>
      </c>
      <c r="P240" s="110" t="s">
        <v>77</v>
      </c>
      <c r="Q240" s="1"/>
      <c r="R240" s="111" t="str">
        <f t="shared" si="29"/>
        <v/>
      </c>
      <c r="S240" s="13" t="s">
        <v>248</v>
      </c>
      <c r="T240" s="110" t="s">
        <v>77</v>
      </c>
      <c r="U240" s="1"/>
      <c r="V240" s="111" t="str">
        <f t="shared" si="32"/>
        <v/>
      </c>
      <c r="W240" s="13" t="s">
        <v>249</v>
      </c>
      <c r="X240" s="110" t="s">
        <v>77</v>
      </c>
      <c r="Y240" s="1"/>
      <c r="Z240" s="111" t="str">
        <f t="shared" si="34"/>
        <v/>
      </c>
      <c r="AA240" s="13" t="s">
        <v>250</v>
      </c>
      <c r="AB240" s="110" t="s">
        <v>148</v>
      </c>
      <c r="AC240" s="115"/>
      <c r="AD240" s="116"/>
      <c r="AE240" s="117" t="s">
        <v>251</v>
      </c>
      <c r="AF240" s="110" t="s">
        <v>148</v>
      </c>
      <c r="AG240" s="115"/>
      <c r="AH240" s="116"/>
      <c r="AI240" s="117" t="s">
        <v>252</v>
      </c>
      <c r="AJ240" s="113">
        <f t="shared" si="33"/>
        <v>0</v>
      </c>
      <c r="AK240" s="192" t="str">
        <f>ご契約内容!$C$2</f>
        <v>エースサイクル</v>
      </c>
    </row>
    <row r="241" spans="1:37" ht="13.5" customHeight="1">
      <c r="A241" s="101" t="s">
        <v>863</v>
      </c>
      <c r="B241" s="102" t="s">
        <v>677</v>
      </c>
      <c r="C241" s="103" t="s">
        <v>864</v>
      </c>
      <c r="D241" s="106"/>
      <c r="E241" s="134"/>
      <c r="F241" s="105" t="s">
        <v>594</v>
      </c>
      <c r="G241" s="127"/>
      <c r="H241" s="128"/>
      <c r="I241" s="107" t="s">
        <v>679</v>
      </c>
      <c r="J241" s="108">
        <v>37000</v>
      </c>
      <c r="K241" s="109" t="s">
        <v>568</v>
      </c>
      <c r="L241" s="110" t="s">
        <v>77</v>
      </c>
      <c r="M241" s="1"/>
      <c r="N241" s="111" t="str">
        <f t="shared" si="31"/>
        <v/>
      </c>
      <c r="O241" s="13" t="s">
        <v>247</v>
      </c>
      <c r="P241" s="110" t="s">
        <v>77</v>
      </c>
      <c r="Q241" s="1"/>
      <c r="R241" s="111" t="str">
        <f t="shared" si="29"/>
        <v/>
      </c>
      <c r="S241" s="13" t="s">
        <v>248</v>
      </c>
      <c r="T241" s="110" t="s">
        <v>77</v>
      </c>
      <c r="U241" s="1"/>
      <c r="V241" s="111" t="str">
        <f t="shared" si="32"/>
        <v/>
      </c>
      <c r="W241" s="13" t="s">
        <v>249</v>
      </c>
      <c r="X241" s="110" t="s">
        <v>77</v>
      </c>
      <c r="Y241" s="1"/>
      <c r="Z241" s="111" t="str">
        <f t="shared" si="34"/>
        <v/>
      </c>
      <c r="AA241" s="13" t="s">
        <v>250</v>
      </c>
      <c r="AB241" s="110" t="s">
        <v>77</v>
      </c>
      <c r="AC241" s="1"/>
      <c r="AD241" s="111" t="str">
        <f t="shared" si="35"/>
        <v/>
      </c>
      <c r="AE241" s="13" t="s">
        <v>251</v>
      </c>
      <c r="AF241" s="110" t="s">
        <v>77</v>
      </c>
      <c r="AG241" s="1"/>
      <c r="AH241" s="111" t="str">
        <f t="shared" si="36"/>
        <v/>
      </c>
      <c r="AI241" s="13" t="s">
        <v>252</v>
      </c>
      <c r="AJ241" s="113">
        <f t="shared" si="33"/>
        <v>0</v>
      </c>
      <c r="AK241" s="192" t="str">
        <f>ご契約内容!$C$2</f>
        <v>エースサイクル</v>
      </c>
    </row>
    <row r="242" spans="1:37" ht="13.5" customHeight="1">
      <c r="A242" s="101" t="s">
        <v>865</v>
      </c>
      <c r="B242" s="102" t="s">
        <v>677</v>
      </c>
      <c r="C242" s="103" t="s">
        <v>864</v>
      </c>
      <c r="D242" s="106"/>
      <c r="E242" s="134"/>
      <c r="F242" s="105" t="s">
        <v>594</v>
      </c>
      <c r="G242" s="127"/>
      <c r="H242" s="128"/>
      <c r="I242" s="107" t="s">
        <v>681</v>
      </c>
      <c r="J242" s="108">
        <v>37000</v>
      </c>
      <c r="K242" s="109" t="s">
        <v>568</v>
      </c>
      <c r="L242" s="110" t="s">
        <v>77</v>
      </c>
      <c r="M242" s="1"/>
      <c r="N242" s="111" t="str">
        <f t="shared" si="31"/>
        <v/>
      </c>
      <c r="O242" s="13" t="s">
        <v>247</v>
      </c>
      <c r="P242" s="110" t="s">
        <v>77</v>
      </c>
      <c r="Q242" s="1"/>
      <c r="R242" s="111" t="str">
        <f t="shared" ref="R242:R305" si="37">IF(Q242="","",$J242*$A$4*Q242)</f>
        <v/>
      </c>
      <c r="S242" s="13" t="s">
        <v>248</v>
      </c>
      <c r="T242" s="110" t="s">
        <v>77</v>
      </c>
      <c r="U242" s="1"/>
      <c r="V242" s="111" t="str">
        <f t="shared" si="32"/>
        <v/>
      </c>
      <c r="W242" s="13" t="s">
        <v>249</v>
      </c>
      <c r="X242" s="110" t="s">
        <v>77</v>
      </c>
      <c r="Y242" s="1"/>
      <c r="Z242" s="111" t="str">
        <f t="shared" si="34"/>
        <v/>
      </c>
      <c r="AA242" s="13" t="s">
        <v>250</v>
      </c>
      <c r="AB242" s="110" t="s">
        <v>77</v>
      </c>
      <c r="AC242" s="1"/>
      <c r="AD242" s="111" t="str">
        <f t="shared" si="35"/>
        <v/>
      </c>
      <c r="AE242" s="13" t="s">
        <v>251</v>
      </c>
      <c r="AF242" s="110" t="s">
        <v>77</v>
      </c>
      <c r="AG242" s="1"/>
      <c r="AH242" s="111" t="str">
        <f t="shared" si="36"/>
        <v/>
      </c>
      <c r="AI242" s="13" t="s">
        <v>252</v>
      </c>
      <c r="AJ242" s="113">
        <f t="shared" si="33"/>
        <v>0</v>
      </c>
      <c r="AK242" s="192" t="str">
        <f>ご契約内容!$C$2</f>
        <v>エースサイクル</v>
      </c>
    </row>
    <row r="243" spans="1:37" ht="13.5" customHeight="1">
      <c r="A243" s="101" t="s">
        <v>866</v>
      </c>
      <c r="B243" s="102" t="s">
        <v>677</v>
      </c>
      <c r="C243" s="103" t="s">
        <v>864</v>
      </c>
      <c r="D243" s="106"/>
      <c r="E243" s="134"/>
      <c r="F243" s="105" t="s">
        <v>594</v>
      </c>
      <c r="G243" s="127"/>
      <c r="H243" s="128"/>
      <c r="I243" s="107" t="s">
        <v>683</v>
      </c>
      <c r="J243" s="108">
        <v>37000</v>
      </c>
      <c r="K243" s="109" t="s">
        <v>568</v>
      </c>
      <c r="L243" s="110" t="s">
        <v>77</v>
      </c>
      <c r="M243" s="1"/>
      <c r="N243" s="111" t="str">
        <f t="shared" si="31"/>
        <v/>
      </c>
      <c r="O243" s="13" t="s">
        <v>247</v>
      </c>
      <c r="P243" s="110" t="s">
        <v>77</v>
      </c>
      <c r="Q243" s="1"/>
      <c r="R243" s="111" t="str">
        <f t="shared" si="37"/>
        <v/>
      </c>
      <c r="S243" s="13" t="s">
        <v>248</v>
      </c>
      <c r="T243" s="110" t="s">
        <v>77</v>
      </c>
      <c r="U243" s="1"/>
      <c r="V243" s="111" t="str">
        <f t="shared" si="32"/>
        <v/>
      </c>
      <c r="W243" s="13" t="s">
        <v>249</v>
      </c>
      <c r="X243" s="110" t="s">
        <v>77</v>
      </c>
      <c r="Y243" s="1"/>
      <c r="Z243" s="111" t="str">
        <f t="shared" si="34"/>
        <v/>
      </c>
      <c r="AA243" s="13" t="s">
        <v>250</v>
      </c>
      <c r="AB243" s="110" t="s">
        <v>77</v>
      </c>
      <c r="AC243" s="1"/>
      <c r="AD243" s="111" t="str">
        <f t="shared" si="35"/>
        <v/>
      </c>
      <c r="AE243" s="13" t="s">
        <v>251</v>
      </c>
      <c r="AF243" s="110" t="s">
        <v>148</v>
      </c>
      <c r="AG243" s="115"/>
      <c r="AH243" s="116"/>
      <c r="AI243" s="117" t="s">
        <v>252</v>
      </c>
      <c r="AJ243" s="113">
        <f t="shared" si="33"/>
        <v>0</v>
      </c>
      <c r="AK243" s="192" t="str">
        <f>ご契約内容!$C$2</f>
        <v>エースサイクル</v>
      </c>
    </row>
    <row r="244" spans="1:37" ht="13.5" customHeight="1">
      <c r="A244" s="101" t="s">
        <v>867</v>
      </c>
      <c r="B244" s="102" t="s">
        <v>677</v>
      </c>
      <c r="C244" s="103" t="s">
        <v>864</v>
      </c>
      <c r="D244" s="106"/>
      <c r="E244" s="134"/>
      <c r="F244" s="105" t="s">
        <v>594</v>
      </c>
      <c r="G244" s="127"/>
      <c r="H244" s="128"/>
      <c r="I244" s="107" t="s">
        <v>687</v>
      </c>
      <c r="J244" s="108">
        <v>37000</v>
      </c>
      <c r="K244" s="109" t="s">
        <v>568</v>
      </c>
      <c r="L244" s="110" t="s">
        <v>77</v>
      </c>
      <c r="M244" s="1"/>
      <c r="N244" s="111" t="str">
        <f t="shared" si="31"/>
        <v/>
      </c>
      <c r="O244" s="13" t="s">
        <v>247</v>
      </c>
      <c r="P244" s="110" t="s">
        <v>77</v>
      </c>
      <c r="Q244" s="1"/>
      <c r="R244" s="111" t="str">
        <f t="shared" si="37"/>
        <v/>
      </c>
      <c r="S244" s="13" t="s">
        <v>248</v>
      </c>
      <c r="T244" s="110" t="s">
        <v>77</v>
      </c>
      <c r="U244" s="1"/>
      <c r="V244" s="111" t="str">
        <f t="shared" si="32"/>
        <v/>
      </c>
      <c r="W244" s="13" t="s">
        <v>249</v>
      </c>
      <c r="X244" s="110" t="s">
        <v>77</v>
      </c>
      <c r="Y244" s="1"/>
      <c r="Z244" s="111" t="str">
        <f t="shared" si="34"/>
        <v/>
      </c>
      <c r="AA244" s="13" t="s">
        <v>250</v>
      </c>
      <c r="AB244" s="110" t="s">
        <v>77</v>
      </c>
      <c r="AC244" s="1"/>
      <c r="AD244" s="111" t="str">
        <f t="shared" si="35"/>
        <v/>
      </c>
      <c r="AE244" s="13" t="s">
        <v>251</v>
      </c>
      <c r="AF244" s="110" t="s">
        <v>148</v>
      </c>
      <c r="AG244" s="115"/>
      <c r="AH244" s="116"/>
      <c r="AI244" s="117" t="s">
        <v>252</v>
      </c>
      <c r="AJ244" s="113">
        <f t="shared" si="33"/>
        <v>0</v>
      </c>
      <c r="AK244" s="192" t="str">
        <f>ご契約内容!$C$2</f>
        <v>エースサイクル</v>
      </c>
    </row>
    <row r="245" spans="1:37" ht="13.5" customHeight="1">
      <c r="A245" s="101" t="s">
        <v>868</v>
      </c>
      <c r="B245" s="102" t="s">
        <v>677</v>
      </c>
      <c r="C245" s="103" t="s">
        <v>864</v>
      </c>
      <c r="D245" s="106"/>
      <c r="E245" s="134"/>
      <c r="F245" s="105" t="s">
        <v>594</v>
      </c>
      <c r="G245" s="127"/>
      <c r="H245" s="128"/>
      <c r="I245" s="107" t="s">
        <v>691</v>
      </c>
      <c r="J245" s="108">
        <v>37000</v>
      </c>
      <c r="K245" s="109" t="s">
        <v>568</v>
      </c>
      <c r="L245" s="110" t="s">
        <v>77</v>
      </c>
      <c r="M245" s="1"/>
      <c r="N245" s="111" t="str">
        <f t="shared" si="31"/>
        <v/>
      </c>
      <c r="O245" s="13" t="s">
        <v>247</v>
      </c>
      <c r="P245" s="110" t="s">
        <v>77</v>
      </c>
      <c r="Q245" s="1"/>
      <c r="R245" s="111" t="str">
        <f t="shared" si="37"/>
        <v/>
      </c>
      <c r="S245" s="13" t="s">
        <v>248</v>
      </c>
      <c r="T245" s="110" t="s">
        <v>77</v>
      </c>
      <c r="U245" s="1"/>
      <c r="V245" s="111" t="str">
        <f t="shared" si="32"/>
        <v/>
      </c>
      <c r="W245" s="13" t="s">
        <v>249</v>
      </c>
      <c r="X245" s="110" t="s">
        <v>77</v>
      </c>
      <c r="Y245" s="1"/>
      <c r="Z245" s="111" t="str">
        <f t="shared" si="34"/>
        <v/>
      </c>
      <c r="AA245" s="13" t="s">
        <v>250</v>
      </c>
      <c r="AB245" s="110" t="s">
        <v>77</v>
      </c>
      <c r="AC245" s="1"/>
      <c r="AD245" s="111" t="str">
        <f t="shared" si="35"/>
        <v/>
      </c>
      <c r="AE245" s="13" t="s">
        <v>251</v>
      </c>
      <c r="AF245" s="110" t="s">
        <v>77</v>
      </c>
      <c r="AG245" s="1"/>
      <c r="AH245" s="111" t="str">
        <f t="shared" si="36"/>
        <v/>
      </c>
      <c r="AI245" s="13" t="s">
        <v>252</v>
      </c>
      <c r="AJ245" s="113">
        <f t="shared" si="33"/>
        <v>0</v>
      </c>
      <c r="AK245" s="192" t="str">
        <f>ご契約内容!$C$2</f>
        <v>エースサイクル</v>
      </c>
    </row>
    <row r="246" spans="1:37" ht="13.5" customHeight="1">
      <c r="A246" s="101" t="s">
        <v>869</v>
      </c>
      <c r="B246" s="102" t="s">
        <v>677</v>
      </c>
      <c r="C246" s="103" t="s">
        <v>864</v>
      </c>
      <c r="D246" s="106"/>
      <c r="E246" s="134"/>
      <c r="F246" s="105" t="s">
        <v>594</v>
      </c>
      <c r="G246" s="127"/>
      <c r="H246" s="128"/>
      <c r="I246" s="107" t="s">
        <v>695</v>
      </c>
      <c r="J246" s="108">
        <v>37000</v>
      </c>
      <c r="K246" s="109" t="s">
        <v>568</v>
      </c>
      <c r="L246" s="110" t="s">
        <v>77</v>
      </c>
      <c r="M246" s="1"/>
      <c r="N246" s="111" t="str">
        <f t="shared" si="31"/>
        <v/>
      </c>
      <c r="O246" s="13" t="s">
        <v>247</v>
      </c>
      <c r="P246" s="110" t="s">
        <v>77</v>
      </c>
      <c r="Q246" s="1"/>
      <c r="R246" s="111" t="str">
        <f t="shared" si="37"/>
        <v/>
      </c>
      <c r="S246" s="13" t="s">
        <v>248</v>
      </c>
      <c r="T246" s="110" t="s">
        <v>77</v>
      </c>
      <c r="U246" s="1"/>
      <c r="V246" s="111" t="str">
        <f t="shared" si="32"/>
        <v/>
      </c>
      <c r="W246" s="13" t="s">
        <v>249</v>
      </c>
      <c r="X246" s="110" t="s">
        <v>77</v>
      </c>
      <c r="Y246" s="1"/>
      <c r="Z246" s="111" t="str">
        <f t="shared" si="34"/>
        <v/>
      </c>
      <c r="AA246" s="13" t="s">
        <v>250</v>
      </c>
      <c r="AB246" s="110" t="s">
        <v>77</v>
      </c>
      <c r="AC246" s="1"/>
      <c r="AD246" s="111" t="str">
        <f t="shared" si="35"/>
        <v/>
      </c>
      <c r="AE246" s="13" t="s">
        <v>251</v>
      </c>
      <c r="AF246" s="110" t="s">
        <v>77</v>
      </c>
      <c r="AG246" s="1"/>
      <c r="AH246" s="111" t="str">
        <f t="shared" si="36"/>
        <v/>
      </c>
      <c r="AI246" s="13" t="s">
        <v>252</v>
      </c>
      <c r="AJ246" s="113">
        <f t="shared" si="33"/>
        <v>0</v>
      </c>
      <c r="AK246" s="192" t="str">
        <f>ご契約内容!$C$2</f>
        <v>エースサイクル</v>
      </c>
    </row>
    <row r="247" spans="1:37" ht="13.5" customHeight="1">
      <c r="A247" s="101" t="s">
        <v>870</v>
      </c>
      <c r="B247" s="102" t="s">
        <v>677</v>
      </c>
      <c r="C247" s="103" t="s">
        <v>864</v>
      </c>
      <c r="D247" s="106"/>
      <c r="E247" s="134"/>
      <c r="F247" s="105" t="s">
        <v>594</v>
      </c>
      <c r="G247" s="127"/>
      <c r="H247" s="128"/>
      <c r="I247" s="107" t="s">
        <v>699</v>
      </c>
      <c r="J247" s="108">
        <v>37000</v>
      </c>
      <c r="K247" s="109" t="s">
        <v>568</v>
      </c>
      <c r="L247" s="110" t="s">
        <v>77</v>
      </c>
      <c r="M247" s="1"/>
      <c r="N247" s="111" t="str">
        <f t="shared" si="31"/>
        <v/>
      </c>
      <c r="O247" s="13" t="s">
        <v>247</v>
      </c>
      <c r="P247" s="110" t="s">
        <v>77</v>
      </c>
      <c r="Q247" s="1"/>
      <c r="R247" s="111" t="str">
        <f t="shared" si="37"/>
        <v/>
      </c>
      <c r="S247" s="13" t="s">
        <v>248</v>
      </c>
      <c r="T247" s="110" t="s">
        <v>77</v>
      </c>
      <c r="U247" s="1"/>
      <c r="V247" s="111" t="str">
        <f t="shared" si="32"/>
        <v/>
      </c>
      <c r="W247" s="13" t="s">
        <v>249</v>
      </c>
      <c r="X247" s="110" t="s">
        <v>77</v>
      </c>
      <c r="Y247" s="1"/>
      <c r="Z247" s="111" t="str">
        <f t="shared" si="34"/>
        <v/>
      </c>
      <c r="AA247" s="13" t="s">
        <v>250</v>
      </c>
      <c r="AB247" s="110" t="s">
        <v>77</v>
      </c>
      <c r="AC247" s="1"/>
      <c r="AD247" s="111" t="str">
        <f t="shared" si="35"/>
        <v/>
      </c>
      <c r="AE247" s="13" t="s">
        <v>251</v>
      </c>
      <c r="AF247" s="110" t="s">
        <v>77</v>
      </c>
      <c r="AG247" s="1"/>
      <c r="AH247" s="111" t="str">
        <f t="shared" si="36"/>
        <v/>
      </c>
      <c r="AI247" s="13" t="s">
        <v>252</v>
      </c>
      <c r="AJ247" s="113">
        <f t="shared" si="33"/>
        <v>0</v>
      </c>
      <c r="AK247" s="192" t="str">
        <f>ご契約内容!$C$2</f>
        <v>エースサイクル</v>
      </c>
    </row>
    <row r="248" spans="1:37" ht="13.5" customHeight="1">
      <c r="A248" s="101" t="s">
        <v>871</v>
      </c>
      <c r="B248" s="102" t="s">
        <v>677</v>
      </c>
      <c r="C248" s="103" t="s">
        <v>864</v>
      </c>
      <c r="D248" s="106"/>
      <c r="E248" s="134"/>
      <c r="F248" s="105" t="s">
        <v>594</v>
      </c>
      <c r="G248" s="127"/>
      <c r="H248" s="128"/>
      <c r="I248" s="107" t="s">
        <v>703</v>
      </c>
      <c r="J248" s="108">
        <v>37000</v>
      </c>
      <c r="K248" s="109" t="s">
        <v>568</v>
      </c>
      <c r="L248" s="110" t="s">
        <v>77</v>
      </c>
      <c r="M248" s="1"/>
      <c r="N248" s="111" t="str">
        <f t="shared" si="31"/>
        <v/>
      </c>
      <c r="O248" s="13" t="s">
        <v>247</v>
      </c>
      <c r="P248" s="110" t="s">
        <v>77</v>
      </c>
      <c r="Q248" s="1"/>
      <c r="R248" s="111" t="str">
        <f t="shared" si="37"/>
        <v/>
      </c>
      <c r="S248" s="13" t="s">
        <v>248</v>
      </c>
      <c r="T248" s="110" t="s">
        <v>77</v>
      </c>
      <c r="U248" s="1"/>
      <c r="V248" s="111" t="str">
        <f t="shared" si="32"/>
        <v/>
      </c>
      <c r="W248" s="13" t="s">
        <v>249</v>
      </c>
      <c r="X248" s="110" t="s">
        <v>77</v>
      </c>
      <c r="Y248" s="1"/>
      <c r="Z248" s="111" t="str">
        <f t="shared" si="34"/>
        <v/>
      </c>
      <c r="AA248" s="13" t="s">
        <v>250</v>
      </c>
      <c r="AB248" s="110" t="s">
        <v>77</v>
      </c>
      <c r="AC248" s="1"/>
      <c r="AD248" s="111" t="str">
        <f t="shared" si="35"/>
        <v/>
      </c>
      <c r="AE248" s="13" t="s">
        <v>251</v>
      </c>
      <c r="AF248" s="110" t="s">
        <v>77</v>
      </c>
      <c r="AG248" s="1"/>
      <c r="AH248" s="111" t="str">
        <f t="shared" si="36"/>
        <v/>
      </c>
      <c r="AI248" s="13" t="s">
        <v>252</v>
      </c>
      <c r="AJ248" s="113">
        <f t="shared" si="33"/>
        <v>0</v>
      </c>
      <c r="AK248" s="192" t="str">
        <f>ご契約内容!$C$2</f>
        <v>エースサイクル</v>
      </c>
    </row>
    <row r="249" spans="1:37" ht="13.5" customHeight="1">
      <c r="A249" s="101" t="s">
        <v>872</v>
      </c>
      <c r="B249" s="102" t="s">
        <v>677</v>
      </c>
      <c r="C249" s="103" t="s">
        <v>864</v>
      </c>
      <c r="D249" s="106"/>
      <c r="E249" s="134"/>
      <c r="F249" s="105" t="s">
        <v>594</v>
      </c>
      <c r="G249" s="127"/>
      <c r="H249" s="128"/>
      <c r="I249" s="107" t="s">
        <v>707</v>
      </c>
      <c r="J249" s="108">
        <v>37000</v>
      </c>
      <c r="K249" s="109" t="s">
        <v>568</v>
      </c>
      <c r="L249" s="110" t="s">
        <v>77</v>
      </c>
      <c r="M249" s="1"/>
      <c r="N249" s="111" t="str">
        <f t="shared" si="31"/>
        <v/>
      </c>
      <c r="O249" s="13" t="s">
        <v>247</v>
      </c>
      <c r="P249" s="110" t="s">
        <v>77</v>
      </c>
      <c r="Q249" s="1"/>
      <c r="R249" s="111" t="str">
        <f t="shared" si="37"/>
        <v/>
      </c>
      <c r="S249" s="13" t="s">
        <v>248</v>
      </c>
      <c r="T249" s="110" t="s">
        <v>77</v>
      </c>
      <c r="U249" s="1"/>
      <c r="V249" s="111" t="str">
        <f t="shared" si="32"/>
        <v/>
      </c>
      <c r="W249" s="13" t="s">
        <v>249</v>
      </c>
      <c r="X249" s="110" t="s">
        <v>77</v>
      </c>
      <c r="Y249" s="1"/>
      <c r="Z249" s="111" t="str">
        <f t="shared" si="34"/>
        <v/>
      </c>
      <c r="AA249" s="13" t="s">
        <v>250</v>
      </c>
      <c r="AB249" s="110" t="s">
        <v>77</v>
      </c>
      <c r="AC249" s="1"/>
      <c r="AD249" s="111" t="str">
        <f t="shared" si="35"/>
        <v/>
      </c>
      <c r="AE249" s="13" t="s">
        <v>251</v>
      </c>
      <c r="AF249" s="110" t="s">
        <v>148</v>
      </c>
      <c r="AG249" s="115"/>
      <c r="AH249" s="116"/>
      <c r="AI249" s="117" t="s">
        <v>252</v>
      </c>
      <c r="AJ249" s="113">
        <f t="shared" si="33"/>
        <v>0</v>
      </c>
      <c r="AK249" s="192" t="str">
        <f>ご契約内容!$C$2</f>
        <v>エースサイクル</v>
      </c>
    </row>
    <row r="250" spans="1:37" ht="13.5" customHeight="1">
      <c r="A250" s="101" t="s">
        <v>873</v>
      </c>
      <c r="B250" s="102" t="s">
        <v>677</v>
      </c>
      <c r="C250" s="103" t="s">
        <v>864</v>
      </c>
      <c r="D250" s="106"/>
      <c r="E250" s="134"/>
      <c r="F250" s="105" t="s">
        <v>594</v>
      </c>
      <c r="G250" s="127"/>
      <c r="H250" s="128"/>
      <c r="I250" s="107" t="s">
        <v>711</v>
      </c>
      <c r="J250" s="108">
        <v>37000</v>
      </c>
      <c r="K250" s="109" t="s">
        <v>568</v>
      </c>
      <c r="L250" s="110" t="s">
        <v>77</v>
      </c>
      <c r="M250" s="1"/>
      <c r="N250" s="111" t="str">
        <f t="shared" si="31"/>
        <v/>
      </c>
      <c r="O250" s="13" t="s">
        <v>247</v>
      </c>
      <c r="P250" s="110" t="s">
        <v>77</v>
      </c>
      <c r="Q250" s="1"/>
      <c r="R250" s="111" t="str">
        <f t="shared" si="37"/>
        <v/>
      </c>
      <c r="S250" s="13" t="s">
        <v>248</v>
      </c>
      <c r="T250" s="110" t="s">
        <v>77</v>
      </c>
      <c r="U250" s="218"/>
      <c r="V250" s="116" t="str">
        <f t="shared" si="32"/>
        <v/>
      </c>
      <c r="W250" s="219" t="s">
        <v>249</v>
      </c>
      <c r="X250" s="110" t="s">
        <v>148</v>
      </c>
      <c r="Y250" s="115"/>
      <c r="Z250" s="116" t="str">
        <f t="shared" si="34"/>
        <v/>
      </c>
      <c r="AA250" s="117" t="s">
        <v>250</v>
      </c>
      <c r="AB250" s="110" t="s">
        <v>148</v>
      </c>
      <c r="AC250" s="115"/>
      <c r="AD250" s="116" t="str">
        <f t="shared" si="35"/>
        <v/>
      </c>
      <c r="AE250" s="117" t="s">
        <v>251</v>
      </c>
      <c r="AF250" s="110" t="s">
        <v>148</v>
      </c>
      <c r="AG250" s="115"/>
      <c r="AH250" s="116" t="str">
        <f t="shared" si="36"/>
        <v/>
      </c>
      <c r="AI250" s="117" t="s">
        <v>252</v>
      </c>
      <c r="AJ250" s="113">
        <f t="shared" si="33"/>
        <v>0</v>
      </c>
      <c r="AK250" s="192" t="str">
        <f>ご契約内容!$C$2</f>
        <v>エースサイクル</v>
      </c>
    </row>
    <row r="251" spans="1:37" ht="13.5" customHeight="1">
      <c r="A251" s="101" t="s">
        <v>874</v>
      </c>
      <c r="B251" s="102" t="s">
        <v>677</v>
      </c>
      <c r="C251" s="103" t="s">
        <v>875</v>
      </c>
      <c r="D251" s="106"/>
      <c r="E251" s="134"/>
      <c r="F251" s="105" t="s">
        <v>876</v>
      </c>
      <c r="G251" s="127"/>
      <c r="H251" s="128"/>
      <c r="I251" s="107" t="s">
        <v>687</v>
      </c>
      <c r="J251" s="108">
        <v>13000</v>
      </c>
      <c r="K251" s="135" t="s">
        <v>782</v>
      </c>
      <c r="L251" s="110" t="s">
        <v>77</v>
      </c>
      <c r="M251" s="1"/>
      <c r="N251" s="111" t="str">
        <f t="shared" si="31"/>
        <v/>
      </c>
      <c r="O251" s="13" t="s">
        <v>247</v>
      </c>
      <c r="P251" s="110" t="s">
        <v>77</v>
      </c>
      <c r="Q251" s="1"/>
      <c r="R251" s="111" t="str">
        <f t="shared" si="37"/>
        <v/>
      </c>
      <c r="S251" s="13" t="s">
        <v>248</v>
      </c>
      <c r="T251" s="110" t="s">
        <v>77</v>
      </c>
      <c r="U251" s="1"/>
      <c r="V251" s="111" t="str">
        <f t="shared" si="32"/>
        <v/>
      </c>
      <c r="W251" s="13" t="s">
        <v>249</v>
      </c>
      <c r="X251" s="110" t="s">
        <v>77</v>
      </c>
      <c r="Y251" s="1"/>
      <c r="Z251" s="111" t="str">
        <f t="shared" si="34"/>
        <v/>
      </c>
      <c r="AA251" s="13" t="s">
        <v>250</v>
      </c>
      <c r="AB251" s="110" t="s">
        <v>77</v>
      </c>
      <c r="AC251" s="1"/>
      <c r="AD251" s="111" t="str">
        <f t="shared" si="35"/>
        <v/>
      </c>
      <c r="AE251" s="13" t="s">
        <v>251</v>
      </c>
      <c r="AF251" s="110" t="s">
        <v>77</v>
      </c>
      <c r="AG251" s="1"/>
      <c r="AH251" s="111" t="str">
        <f t="shared" si="36"/>
        <v/>
      </c>
      <c r="AI251" s="13" t="s">
        <v>252</v>
      </c>
      <c r="AJ251" s="113">
        <f t="shared" si="33"/>
        <v>0</v>
      </c>
      <c r="AK251" s="192" t="str">
        <f>ご契約内容!$C$2</f>
        <v>エースサイクル</v>
      </c>
    </row>
    <row r="252" spans="1:37" ht="13.5" customHeight="1">
      <c r="A252" s="101" t="s">
        <v>877</v>
      </c>
      <c r="B252" s="102" t="s">
        <v>677</v>
      </c>
      <c r="C252" s="103" t="s">
        <v>875</v>
      </c>
      <c r="D252" s="106"/>
      <c r="E252" s="134"/>
      <c r="F252" s="105" t="s">
        <v>876</v>
      </c>
      <c r="G252" s="127"/>
      <c r="H252" s="128"/>
      <c r="I252" s="107" t="s">
        <v>691</v>
      </c>
      <c r="J252" s="108">
        <v>13000</v>
      </c>
      <c r="K252" s="135" t="s">
        <v>782</v>
      </c>
      <c r="L252" s="110" t="s">
        <v>77</v>
      </c>
      <c r="M252" s="1"/>
      <c r="N252" s="111" t="str">
        <f t="shared" si="31"/>
        <v/>
      </c>
      <c r="O252" s="13" t="s">
        <v>247</v>
      </c>
      <c r="P252" s="110" t="s">
        <v>77</v>
      </c>
      <c r="Q252" s="1"/>
      <c r="R252" s="111" t="str">
        <f t="shared" si="37"/>
        <v/>
      </c>
      <c r="S252" s="13" t="s">
        <v>248</v>
      </c>
      <c r="T252" s="110" t="s">
        <v>77</v>
      </c>
      <c r="U252" s="1"/>
      <c r="V252" s="111" t="str">
        <f t="shared" si="32"/>
        <v/>
      </c>
      <c r="W252" s="13" t="s">
        <v>249</v>
      </c>
      <c r="X252" s="110" t="s">
        <v>77</v>
      </c>
      <c r="Y252" s="1"/>
      <c r="Z252" s="111" t="str">
        <f t="shared" si="34"/>
        <v/>
      </c>
      <c r="AA252" s="13" t="s">
        <v>250</v>
      </c>
      <c r="AB252" s="110" t="s">
        <v>77</v>
      </c>
      <c r="AC252" s="1"/>
      <c r="AD252" s="111" t="str">
        <f t="shared" si="35"/>
        <v/>
      </c>
      <c r="AE252" s="13" t="s">
        <v>251</v>
      </c>
      <c r="AF252" s="110" t="s">
        <v>77</v>
      </c>
      <c r="AG252" s="1"/>
      <c r="AH252" s="111" t="str">
        <f t="shared" si="36"/>
        <v/>
      </c>
      <c r="AI252" s="13" t="s">
        <v>252</v>
      </c>
      <c r="AJ252" s="113">
        <f t="shared" si="33"/>
        <v>0</v>
      </c>
      <c r="AK252" s="192" t="str">
        <f>ご契約内容!$C$2</f>
        <v>エースサイクル</v>
      </c>
    </row>
    <row r="253" spans="1:37" ht="13.5" customHeight="1">
      <c r="A253" s="101" t="s">
        <v>878</v>
      </c>
      <c r="B253" s="102" t="s">
        <v>677</v>
      </c>
      <c r="C253" s="103" t="s">
        <v>875</v>
      </c>
      <c r="D253" s="106"/>
      <c r="E253" s="134"/>
      <c r="F253" s="105" t="s">
        <v>876</v>
      </c>
      <c r="G253" s="127"/>
      <c r="H253" s="128"/>
      <c r="I253" s="107" t="s">
        <v>695</v>
      </c>
      <c r="J253" s="108">
        <v>13000</v>
      </c>
      <c r="K253" s="135" t="s">
        <v>782</v>
      </c>
      <c r="L253" s="110" t="s">
        <v>77</v>
      </c>
      <c r="M253" s="1"/>
      <c r="N253" s="111" t="str">
        <f t="shared" si="31"/>
        <v/>
      </c>
      <c r="O253" s="13" t="s">
        <v>247</v>
      </c>
      <c r="P253" s="110" t="s">
        <v>77</v>
      </c>
      <c r="Q253" s="1"/>
      <c r="R253" s="111" t="str">
        <f t="shared" si="37"/>
        <v/>
      </c>
      <c r="S253" s="13" t="s">
        <v>248</v>
      </c>
      <c r="T253" s="110" t="s">
        <v>148</v>
      </c>
      <c r="U253" s="115"/>
      <c r="V253" s="116" t="str">
        <f t="shared" si="32"/>
        <v/>
      </c>
      <c r="W253" s="117" t="s">
        <v>249</v>
      </c>
      <c r="X253" s="110" t="s">
        <v>148</v>
      </c>
      <c r="Y253" s="115"/>
      <c r="Z253" s="116" t="str">
        <f t="shared" si="34"/>
        <v/>
      </c>
      <c r="AA253" s="117" t="s">
        <v>250</v>
      </c>
      <c r="AB253" s="110" t="s">
        <v>148</v>
      </c>
      <c r="AC253" s="115"/>
      <c r="AD253" s="116" t="str">
        <f t="shared" si="35"/>
        <v/>
      </c>
      <c r="AE253" s="117" t="s">
        <v>251</v>
      </c>
      <c r="AF253" s="110" t="s">
        <v>148</v>
      </c>
      <c r="AG253" s="115"/>
      <c r="AH253" s="116" t="str">
        <f t="shared" si="36"/>
        <v/>
      </c>
      <c r="AI253" s="117" t="s">
        <v>252</v>
      </c>
      <c r="AJ253" s="113">
        <f t="shared" si="33"/>
        <v>0</v>
      </c>
      <c r="AK253" s="192" t="str">
        <f>ご契約内容!$C$2</f>
        <v>エースサイクル</v>
      </c>
    </row>
    <row r="254" spans="1:37" ht="13.5" customHeight="1">
      <c r="A254" s="101" t="s">
        <v>879</v>
      </c>
      <c r="B254" s="102" t="s">
        <v>677</v>
      </c>
      <c r="C254" s="103" t="s">
        <v>875</v>
      </c>
      <c r="D254" s="106"/>
      <c r="E254" s="134"/>
      <c r="F254" s="105" t="s">
        <v>876</v>
      </c>
      <c r="G254" s="127"/>
      <c r="H254" s="128"/>
      <c r="I254" s="107" t="s">
        <v>699</v>
      </c>
      <c r="J254" s="108">
        <v>13000</v>
      </c>
      <c r="K254" s="135" t="s">
        <v>782</v>
      </c>
      <c r="L254" s="110" t="s">
        <v>77</v>
      </c>
      <c r="M254" s="1"/>
      <c r="N254" s="111" t="str">
        <f t="shared" si="31"/>
        <v/>
      </c>
      <c r="O254" s="13" t="s">
        <v>247</v>
      </c>
      <c r="P254" s="110" t="s">
        <v>77</v>
      </c>
      <c r="Q254" s="1"/>
      <c r="R254" s="111" t="str">
        <f t="shared" si="37"/>
        <v/>
      </c>
      <c r="S254" s="13" t="s">
        <v>248</v>
      </c>
      <c r="T254" s="110" t="s">
        <v>77</v>
      </c>
      <c r="U254" s="1"/>
      <c r="V254" s="111" t="str">
        <f t="shared" si="32"/>
        <v/>
      </c>
      <c r="W254" s="13" t="s">
        <v>249</v>
      </c>
      <c r="X254" s="110" t="s">
        <v>77</v>
      </c>
      <c r="Y254" s="1"/>
      <c r="Z254" s="111" t="str">
        <f t="shared" si="34"/>
        <v/>
      </c>
      <c r="AA254" s="13" t="s">
        <v>250</v>
      </c>
      <c r="AB254" s="110" t="s">
        <v>148</v>
      </c>
      <c r="AC254" s="115"/>
      <c r="AD254" s="116"/>
      <c r="AE254" s="117" t="s">
        <v>251</v>
      </c>
      <c r="AF254" s="110" t="s">
        <v>148</v>
      </c>
      <c r="AG254" s="115"/>
      <c r="AH254" s="116"/>
      <c r="AI254" s="117" t="s">
        <v>252</v>
      </c>
      <c r="AJ254" s="113">
        <f t="shared" si="33"/>
        <v>0</v>
      </c>
      <c r="AK254" s="192" t="str">
        <f>ご契約内容!$C$2</f>
        <v>エースサイクル</v>
      </c>
    </row>
    <row r="255" spans="1:37" ht="13.5" customHeight="1">
      <c r="A255" s="101" t="s">
        <v>880</v>
      </c>
      <c r="B255" s="102" t="s">
        <v>677</v>
      </c>
      <c r="C255" s="103" t="s">
        <v>875</v>
      </c>
      <c r="D255" s="106"/>
      <c r="E255" s="134"/>
      <c r="F255" s="105" t="s">
        <v>876</v>
      </c>
      <c r="G255" s="127"/>
      <c r="H255" s="128"/>
      <c r="I255" s="107" t="s">
        <v>703</v>
      </c>
      <c r="J255" s="108">
        <v>13000</v>
      </c>
      <c r="K255" s="135" t="s">
        <v>782</v>
      </c>
      <c r="L255" s="110" t="s">
        <v>77</v>
      </c>
      <c r="M255" s="1"/>
      <c r="N255" s="111" t="str">
        <f t="shared" si="31"/>
        <v/>
      </c>
      <c r="O255" s="13" t="s">
        <v>247</v>
      </c>
      <c r="P255" s="110" t="s">
        <v>77</v>
      </c>
      <c r="Q255" s="1"/>
      <c r="R255" s="111" t="str">
        <f t="shared" si="37"/>
        <v/>
      </c>
      <c r="S255" s="13" t="s">
        <v>248</v>
      </c>
      <c r="T255" s="110" t="s">
        <v>148</v>
      </c>
      <c r="U255" s="115"/>
      <c r="V255" s="116" t="str">
        <f t="shared" si="32"/>
        <v/>
      </c>
      <c r="W255" s="117" t="s">
        <v>249</v>
      </c>
      <c r="X255" s="110" t="s">
        <v>148</v>
      </c>
      <c r="Y255" s="115"/>
      <c r="Z255" s="116" t="str">
        <f t="shared" si="34"/>
        <v/>
      </c>
      <c r="AA255" s="117" t="s">
        <v>250</v>
      </c>
      <c r="AB255" s="110" t="s">
        <v>148</v>
      </c>
      <c r="AC255" s="115"/>
      <c r="AD255" s="116" t="str">
        <f t="shared" si="35"/>
        <v/>
      </c>
      <c r="AE255" s="117" t="s">
        <v>251</v>
      </c>
      <c r="AF255" s="110" t="s">
        <v>148</v>
      </c>
      <c r="AG255" s="115"/>
      <c r="AH255" s="116" t="str">
        <f t="shared" si="36"/>
        <v/>
      </c>
      <c r="AI255" s="117" t="s">
        <v>252</v>
      </c>
      <c r="AJ255" s="113">
        <f t="shared" si="33"/>
        <v>0</v>
      </c>
      <c r="AK255" s="192" t="str">
        <f>ご契約内容!$C$2</f>
        <v>エースサイクル</v>
      </c>
    </row>
    <row r="256" spans="1:37" ht="13.5" customHeight="1">
      <c r="A256" s="101" t="s">
        <v>881</v>
      </c>
      <c r="B256" s="102" t="s">
        <v>677</v>
      </c>
      <c r="C256" s="103" t="s">
        <v>882</v>
      </c>
      <c r="D256" s="106"/>
      <c r="E256" s="134"/>
      <c r="F256" s="105" t="s">
        <v>883</v>
      </c>
      <c r="G256" s="127"/>
      <c r="H256" s="128"/>
      <c r="I256" s="107" t="s">
        <v>687</v>
      </c>
      <c r="J256" s="108">
        <v>10000</v>
      </c>
      <c r="K256" s="135" t="s">
        <v>782</v>
      </c>
      <c r="L256" s="110" t="s">
        <v>77</v>
      </c>
      <c r="M256" s="1"/>
      <c r="N256" s="111" t="str">
        <f t="shared" si="31"/>
        <v/>
      </c>
      <c r="O256" s="13" t="s">
        <v>247</v>
      </c>
      <c r="P256" s="110" t="s">
        <v>77</v>
      </c>
      <c r="Q256" s="1"/>
      <c r="R256" s="111" t="str">
        <f t="shared" si="37"/>
        <v/>
      </c>
      <c r="S256" s="13" t="s">
        <v>248</v>
      </c>
      <c r="T256" s="110" t="s">
        <v>77</v>
      </c>
      <c r="U256" s="1"/>
      <c r="V256" s="111" t="str">
        <f t="shared" si="32"/>
        <v/>
      </c>
      <c r="W256" s="13" t="s">
        <v>249</v>
      </c>
      <c r="X256" s="110" t="s">
        <v>77</v>
      </c>
      <c r="Y256" s="1"/>
      <c r="Z256" s="111" t="str">
        <f t="shared" si="34"/>
        <v/>
      </c>
      <c r="AA256" s="13" t="s">
        <v>250</v>
      </c>
      <c r="AB256" s="110" t="s">
        <v>77</v>
      </c>
      <c r="AC256" s="1"/>
      <c r="AD256" s="111" t="str">
        <f t="shared" si="35"/>
        <v/>
      </c>
      <c r="AE256" s="13" t="s">
        <v>251</v>
      </c>
      <c r="AF256" s="110" t="s">
        <v>77</v>
      </c>
      <c r="AG256" s="1"/>
      <c r="AH256" s="111" t="str">
        <f t="shared" si="36"/>
        <v/>
      </c>
      <c r="AI256" s="13" t="s">
        <v>252</v>
      </c>
      <c r="AJ256" s="113">
        <f t="shared" si="33"/>
        <v>0</v>
      </c>
      <c r="AK256" s="192" t="str">
        <f>ご契約内容!$C$2</f>
        <v>エースサイクル</v>
      </c>
    </row>
    <row r="257" spans="1:37" ht="13.5" customHeight="1">
      <c r="A257" s="101" t="s">
        <v>884</v>
      </c>
      <c r="B257" s="102" t="s">
        <v>677</v>
      </c>
      <c r="C257" s="103" t="s">
        <v>882</v>
      </c>
      <c r="D257" s="106"/>
      <c r="E257" s="134"/>
      <c r="F257" s="105" t="s">
        <v>883</v>
      </c>
      <c r="G257" s="127"/>
      <c r="H257" s="128"/>
      <c r="I257" s="107" t="s">
        <v>691</v>
      </c>
      <c r="J257" s="108">
        <v>10000</v>
      </c>
      <c r="K257" s="135" t="s">
        <v>782</v>
      </c>
      <c r="L257" s="110" t="s">
        <v>77</v>
      </c>
      <c r="M257" s="1"/>
      <c r="N257" s="111" t="str">
        <f t="shared" si="31"/>
        <v/>
      </c>
      <c r="O257" s="13" t="s">
        <v>247</v>
      </c>
      <c r="P257" s="110" t="s">
        <v>77</v>
      </c>
      <c r="Q257" s="1"/>
      <c r="R257" s="111" t="str">
        <f t="shared" si="37"/>
        <v/>
      </c>
      <c r="S257" s="13" t="s">
        <v>248</v>
      </c>
      <c r="T257" s="110" t="s">
        <v>77</v>
      </c>
      <c r="U257" s="1"/>
      <c r="V257" s="111" t="str">
        <f t="shared" si="32"/>
        <v/>
      </c>
      <c r="W257" s="13" t="s">
        <v>249</v>
      </c>
      <c r="X257" s="110" t="s">
        <v>77</v>
      </c>
      <c r="Y257" s="1"/>
      <c r="Z257" s="111" t="str">
        <f t="shared" si="34"/>
        <v/>
      </c>
      <c r="AA257" s="13" t="s">
        <v>250</v>
      </c>
      <c r="AB257" s="110" t="s">
        <v>148</v>
      </c>
      <c r="AC257" s="115"/>
      <c r="AD257" s="116"/>
      <c r="AE257" s="117" t="s">
        <v>251</v>
      </c>
      <c r="AF257" s="110" t="s">
        <v>148</v>
      </c>
      <c r="AG257" s="115"/>
      <c r="AH257" s="116" t="str">
        <f t="shared" si="36"/>
        <v/>
      </c>
      <c r="AI257" s="117" t="s">
        <v>252</v>
      </c>
      <c r="AJ257" s="113">
        <f t="shared" si="33"/>
        <v>0</v>
      </c>
      <c r="AK257" s="192" t="str">
        <f>ご契約内容!$C$2</f>
        <v>エースサイクル</v>
      </c>
    </row>
    <row r="258" spans="1:37" ht="13.5" customHeight="1">
      <c r="A258" s="101" t="s">
        <v>885</v>
      </c>
      <c r="B258" s="102" t="s">
        <v>677</v>
      </c>
      <c r="C258" s="103" t="s">
        <v>882</v>
      </c>
      <c r="D258" s="106"/>
      <c r="E258" s="134"/>
      <c r="F258" s="105" t="s">
        <v>883</v>
      </c>
      <c r="G258" s="127"/>
      <c r="H258" s="128"/>
      <c r="I258" s="107" t="s">
        <v>695</v>
      </c>
      <c r="J258" s="108">
        <v>10000</v>
      </c>
      <c r="K258" s="135" t="s">
        <v>782</v>
      </c>
      <c r="L258" s="110" t="s">
        <v>77</v>
      </c>
      <c r="M258" s="1"/>
      <c r="N258" s="111" t="str">
        <f t="shared" si="31"/>
        <v/>
      </c>
      <c r="O258" s="13" t="s">
        <v>247</v>
      </c>
      <c r="P258" s="110" t="s">
        <v>77</v>
      </c>
      <c r="Q258" s="1"/>
      <c r="R258" s="111" t="str">
        <f t="shared" si="37"/>
        <v/>
      </c>
      <c r="S258" s="13" t="s">
        <v>248</v>
      </c>
      <c r="T258" s="110" t="s">
        <v>77</v>
      </c>
      <c r="U258" s="1"/>
      <c r="V258" s="111" t="str">
        <f t="shared" si="32"/>
        <v/>
      </c>
      <c r="W258" s="13" t="s">
        <v>249</v>
      </c>
      <c r="X258" s="110" t="s">
        <v>77</v>
      </c>
      <c r="Y258" s="1"/>
      <c r="Z258" s="111" t="str">
        <f t="shared" si="34"/>
        <v/>
      </c>
      <c r="AA258" s="13" t="s">
        <v>250</v>
      </c>
      <c r="AB258" s="110" t="s">
        <v>148</v>
      </c>
      <c r="AC258" s="115"/>
      <c r="AD258" s="116"/>
      <c r="AE258" s="117" t="s">
        <v>251</v>
      </c>
      <c r="AF258" s="110" t="s">
        <v>148</v>
      </c>
      <c r="AG258" s="115"/>
      <c r="AH258" s="116" t="str">
        <f t="shared" si="36"/>
        <v/>
      </c>
      <c r="AI258" s="117" t="s">
        <v>252</v>
      </c>
      <c r="AJ258" s="113">
        <f t="shared" si="33"/>
        <v>0</v>
      </c>
      <c r="AK258" s="192" t="str">
        <f>ご契約内容!$C$2</f>
        <v>エースサイクル</v>
      </c>
    </row>
    <row r="259" spans="1:37" ht="13.5" customHeight="1">
      <c r="A259" s="101" t="s">
        <v>886</v>
      </c>
      <c r="B259" s="102" t="s">
        <v>677</v>
      </c>
      <c r="C259" s="103" t="s">
        <v>882</v>
      </c>
      <c r="D259" s="106"/>
      <c r="E259" s="134"/>
      <c r="F259" s="105" t="s">
        <v>883</v>
      </c>
      <c r="G259" s="127"/>
      <c r="H259" s="128"/>
      <c r="I259" s="107" t="s">
        <v>699</v>
      </c>
      <c r="J259" s="108">
        <v>10000</v>
      </c>
      <c r="K259" s="135" t="s">
        <v>782</v>
      </c>
      <c r="L259" s="110" t="s">
        <v>77</v>
      </c>
      <c r="M259" s="1"/>
      <c r="N259" s="111" t="str">
        <f t="shared" si="31"/>
        <v/>
      </c>
      <c r="O259" s="13" t="s">
        <v>247</v>
      </c>
      <c r="P259" s="110" t="s">
        <v>148</v>
      </c>
      <c r="Q259" s="115"/>
      <c r="R259" s="116" t="str">
        <f t="shared" si="37"/>
        <v/>
      </c>
      <c r="S259" s="117" t="s">
        <v>248</v>
      </c>
      <c r="T259" s="110" t="s">
        <v>148</v>
      </c>
      <c r="U259" s="115"/>
      <c r="V259" s="116" t="str">
        <f t="shared" si="32"/>
        <v/>
      </c>
      <c r="W259" s="117" t="s">
        <v>249</v>
      </c>
      <c r="X259" s="110" t="s">
        <v>148</v>
      </c>
      <c r="Y259" s="115"/>
      <c r="Z259" s="116" t="str">
        <f t="shared" si="34"/>
        <v/>
      </c>
      <c r="AA259" s="117" t="s">
        <v>250</v>
      </c>
      <c r="AB259" s="110" t="s">
        <v>148</v>
      </c>
      <c r="AC259" s="115"/>
      <c r="AD259" s="116" t="str">
        <f t="shared" si="35"/>
        <v/>
      </c>
      <c r="AE259" s="117" t="s">
        <v>251</v>
      </c>
      <c r="AF259" s="110" t="s">
        <v>148</v>
      </c>
      <c r="AG259" s="115"/>
      <c r="AH259" s="116" t="str">
        <f t="shared" si="36"/>
        <v/>
      </c>
      <c r="AI259" s="117" t="s">
        <v>252</v>
      </c>
      <c r="AJ259" s="113">
        <f t="shared" si="33"/>
        <v>0</v>
      </c>
      <c r="AK259" s="192" t="str">
        <f>ご契約内容!$C$2</f>
        <v>エースサイクル</v>
      </c>
    </row>
    <row r="260" spans="1:37" ht="13.5" customHeight="1">
      <c r="A260" s="101" t="s">
        <v>887</v>
      </c>
      <c r="B260" s="102" t="s">
        <v>677</v>
      </c>
      <c r="C260" s="103" t="s">
        <v>882</v>
      </c>
      <c r="D260" s="106"/>
      <c r="E260" s="134"/>
      <c r="F260" s="105" t="s">
        <v>883</v>
      </c>
      <c r="G260" s="127"/>
      <c r="H260" s="128"/>
      <c r="I260" s="107" t="s">
        <v>703</v>
      </c>
      <c r="J260" s="108">
        <v>10000</v>
      </c>
      <c r="K260" s="135" t="s">
        <v>782</v>
      </c>
      <c r="L260" s="110" t="s">
        <v>77</v>
      </c>
      <c r="M260" s="1"/>
      <c r="N260" s="111" t="str">
        <f t="shared" si="31"/>
        <v/>
      </c>
      <c r="O260" s="13" t="s">
        <v>247</v>
      </c>
      <c r="P260" s="110" t="s">
        <v>77</v>
      </c>
      <c r="Q260" s="1"/>
      <c r="R260" s="111" t="str">
        <f t="shared" si="37"/>
        <v/>
      </c>
      <c r="S260" s="13" t="s">
        <v>248</v>
      </c>
      <c r="T260" s="110" t="s">
        <v>148</v>
      </c>
      <c r="U260" s="115"/>
      <c r="V260" s="116" t="str">
        <f t="shared" si="32"/>
        <v/>
      </c>
      <c r="W260" s="117" t="s">
        <v>249</v>
      </c>
      <c r="X260" s="110" t="s">
        <v>148</v>
      </c>
      <c r="Y260" s="115"/>
      <c r="Z260" s="116" t="str">
        <f t="shared" si="34"/>
        <v/>
      </c>
      <c r="AA260" s="117" t="s">
        <v>250</v>
      </c>
      <c r="AB260" s="110" t="s">
        <v>148</v>
      </c>
      <c r="AC260" s="115"/>
      <c r="AD260" s="116" t="str">
        <f t="shared" si="35"/>
        <v/>
      </c>
      <c r="AE260" s="117" t="s">
        <v>251</v>
      </c>
      <c r="AF260" s="110" t="s">
        <v>148</v>
      </c>
      <c r="AG260" s="115"/>
      <c r="AH260" s="116" t="str">
        <f t="shared" si="36"/>
        <v/>
      </c>
      <c r="AI260" s="117" t="s">
        <v>252</v>
      </c>
      <c r="AJ260" s="113">
        <f t="shared" si="33"/>
        <v>0</v>
      </c>
      <c r="AK260" s="192" t="str">
        <f>ご契約内容!$C$2</f>
        <v>エースサイクル</v>
      </c>
    </row>
    <row r="261" spans="1:37" ht="13.5" customHeight="1">
      <c r="A261" s="101" t="s">
        <v>888</v>
      </c>
      <c r="B261" s="102" t="s">
        <v>677</v>
      </c>
      <c r="C261" s="103" t="s">
        <v>882</v>
      </c>
      <c r="D261" s="106"/>
      <c r="E261" s="134"/>
      <c r="F261" s="105" t="s">
        <v>883</v>
      </c>
      <c r="G261" s="127"/>
      <c r="H261" s="128"/>
      <c r="I261" s="107" t="s">
        <v>707</v>
      </c>
      <c r="J261" s="108">
        <v>10000</v>
      </c>
      <c r="K261" s="135" t="s">
        <v>782</v>
      </c>
      <c r="L261" s="110" t="s">
        <v>77</v>
      </c>
      <c r="M261" s="1"/>
      <c r="N261" s="111" t="str">
        <f t="shared" si="31"/>
        <v/>
      </c>
      <c r="O261" s="13" t="s">
        <v>247</v>
      </c>
      <c r="P261" s="110" t="s">
        <v>77</v>
      </c>
      <c r="Q261" s="1"/>
      <c r="R261" s="111" t="str">
        <f t="shared" si="37"/>
        <v/>
      </c>
      <c r="S261" s="13" t="s">
        <v>248</v>
      </c>
      <c r="T261" s="110" t="s">
        <v>77</v>
      </c>
      <c r="U261" s="1"/>
      <c r="V261" s="111" t="str">
        <f t="shared" si="32"/>
        <v/>
      </c>
      <c r="W261" s="13" t="s">
        <v>249</v>
      </c>
      <c r="X261" s="110" t="s">
        <v>77</v>
      </c>
      <c r="Y261" s="1"/>
      <c r="Z261" s="111" t="str">
        <f t="shared" si="34"/>
        <v/>
      </c>
      <c r="AA261" s="13" t="s">
        <v>250</v>
      </c>
      <c r="AB261" s="110" t="s">
        <v>77</v>
      </c>
      <c r="AC261" s="1"/>
      <c r="AD261" s="111" t="str">
        <f t="shared" si="35"/>
        <v/>
      </c>
      <c r="AE261" s="13" t="s">
        <v>251</v>
      </c>
      <c r="AF261" s="110" t="s">
        <v>77</v>
      </c>
      <c r="AG261" s="1"/>
      <c r="AH261" s="111" t="str">
        <f t="shared" si="36"/>
        <v/>
      </c>
      <c r="AI261" s="13" t="s">
        <v>252</v>
      </c>
      <c r="AJ261" s="113">
        <f t="shared" si="33"/>
        <v>0</v>
      </c>
      <c r="AK261" s="192" t="str">
        <f>ご契約内容!$C$2</f>
        <v>エースサイクル</v>
      </c>
    </row>
    <row r="262" spans="1:37" ht="13.5" customHeight="1">
      <c r="A262" s="101" t="s">
        <v>889</v>
      </c>
      <c r="B262" s="102" t="s">
        <v>677</v>
      </c>
      <c r="C262" s="103" t="s">
        <v>890</v>
      </c>
      <c r="D262" s="106"/>
      <c r="E262" s="134"/>
      <c r="F262" s="105" t="s">
        <v>891</v>
      </c>
      <c r="G262" s="127"/>
      <c r="H262" s="128"/>
      <c r="I262" s="107" t="s">
        <v>687</v>
      </c>
      <c r="J262" s="108">
        <v>17000</v>
      </c>
      <c r="K262" s="109"/>
      <c r="L262" s="110" t="s">
        <v>77</v>
      </c>
      <c r="M262" s="1"/>
      <c r="N262" s="111" t="str">
        <f t="shared" si="31"/>
        <v/>
      </c>
      <c r="O262" s="13" t="s">
        <v>247</v>
      </c>
      <c r="P262" s="110" t="s">
        <v>77</v>
      </c>
      <c r="Q262" s="1"/>
      <c r="R262" s="111" t="str">
        <f t="shared" si="37"/>
        <v/>
      </c>
      <c r="S262" s="13" t="s">
        <v>248</v>
      </c>
      <c r="T262" s="110" t="s">
        <v>77</v>
      </c>
      <c r="U262" s="1"/>
      <c r="V262" s="111" t="str">
        <f t="shared" si="32"/>
        <v/>
      </c>
      <c r="W262" s="13" t="s">
        <v>249</v>
      </c>
      <c r="X262" s="110" t="s">
        <v>77</v>
      </c>
      <c r="Y262" s="1"/>
      <c r="Z262" s="111" t="str">
        <f t="shared" si="34"/>
        <v/>
      </c>
      <c r="AA262" s="13" t="s">
        <v>250</v>
      </c>
      <c r="AB262" s="110" t="s">
        <v>77</v>
      </c>
      <c r="AC262" s="1"/>
      <c r="AD262" s="111" t="str">
        <f t="shared" si="35"/>
        <v/>
      </c>
      <c r="AE262" s="13" t="s">
        <v>251</v>
      </c>
      <c r="AF262" s="110" t="s">
        <v>77</v>
      </c>
      <c r="AG262" s="1"/>
      <c r="AH262" s="111" t="str">
        <f t="shared" si="36"/>
        <v/>
      </c>
      <c r="AI262" s="13" t="s">
        <v>252</v>
      </c>
      <c r="AJ262" s="113">
        <f t="shared" si="33"/>
        <v>0</v>
      </c>
      <c r="AK262" s="192" t="str">
        <f>ご契約内容!$C$2</f>
        <v>エースサイクル</v>
      </c>
    </row>
    <row r="263" spans="1:37" ht="13.5" customHeight="1">
      <c r="A263" s="101" t="s">
        <v>892</v>
      </c>
      <c r="B263" s="102" t="s">
        <v>677</v>
      </c>
      <c r="C263" s="103" t="s">
        <v>890</v>
      </c>
      <c r="D263" s="106"/>
      <c r="E263" s="134"/>
      <c r="F263" s="105" t="s">
        <v>891</v>
      </c>
      <c r="G263" s="127"/>
      <c r="H263" s="128"/>
      <c r="I263" s="107" t="s">
        <v>691</v>
      </c>
      <c r="J263" s="108">
        <v>17000</v>
      </c>
      <c r="K263" s="109"/>
      <c r="L263" s="110" t="s">
        <v>77</v>
      </c>
      <c r="M263" s="1"/>
      <c r="N263" s="111" t="str">
        <f t="shared" si="31"/>
        <v/>
      </c>
      <c r="O263" s="13" t="s">
        <v>247</v>
      </c>
      <c r="P263" s="110" t="s">
        <v>77</v>
      </c>
      <c r="Q263" s="1"/>
      <c r="R263" s="111" t="str">
        <f t="shared" si="37"/>
        <v/>
      </c>
      <c r="S263" s="13" t="s">
        <v>248</v>
      </c>
      <c r="T263" s="110" t="s">
        <v>77</v>
      </c>
      <c r="U263" s="1"/>
      <c r="V263" s="111" t="str">
        <f t="shared" si="32"/>
        <v/>
      </c>
      <c r="W263" s="13" t="s">
        <v>249</v>
      </c>
      <c r="X263" s="110" t="s">
        <v>77</v>
      </c>
      <c r="Y263" s="1"/>
      <c r="Z263" s="111" t="str">
        <f t="shared" si="34"/>
        <v/>
      </c>
      <c r="AA263" s="13" t="s">
        <v>250</v>
      </c>
      <c r="AB263" s="110" t="s">
        <v>77</v>
      </c>
      <c r="AC263" s="1"/>
      <c r="AD263" s="111" t="str">
        <f t="shared" si="35"/>
        <v/>
      </c>
      <c r="AE263" s="13" t="s">
        <v>251</v>
      </c>
      <c r="AF263" s="110" t="s">
        <v>77</v>
      </c>
      <c r="AG263" s="1"/>
      <c r="AH263" s="111" t="str">
        <f t="shared" si="36"/>
        <v/>
      </c>
      <c r="AI263" s="13" t="s">
        <v>252</v>
      </c>
      <c r="AJ263" s="113">
        <f t="shared" si="33"/>
        <v>0</v>
      </c>
      <c r="AK263" s="192" t="str">
        <f>ご契約内容!$C$2</f>
        <v>エースサイクル</v>
      </c>
    </row>
    <row r="264" spans="1:37" ht="13.5" customHeight="1">
      <c r="A264" s="101" t="s">
        <v>893</v>
      </c>
      <c r="B264" s="102" t="s">
        <v>677</v>
      </c>
      <c r="C264" s="103" t="s">
        <v>890</v>
      </c>
      <c r="D264" s="106"/>
      <c r="E264" s="134"/>
      <c r="F264" s="105" t="s">
        <v>891</v>
      </c>
      <c r="G264" s="127"/>
      <c r="H264" s="128"/>
      <c r="I264" s="107" t="s">
        <v>695</v>
      </c>
      <c r="J264" s="108">
        <v>17000</v>
      </c>
      <c r="K264" s="109"/>
      <c r="L264" s="110" t="s">
        <v>77</v>
      </c>
      <c r="M264" s="1"/>
      <c r="N264" s="111" t="str">
        <f t="shared" si="31"/>
        <v/>
      </c>
      <c r="O264" s="13" t="s">
        <v>247</v>
      </c>
      <c r="P264" s="110" t="s">
        <v>77</v>
      </c>
      <c r="Q264" s="1"/>
      <c r="R264" s="111" t="str">
        <f t="shared" si="37"/>
        <v/>
      </c>
      <c r="S264" s="13" t="s">
        <v>248</v>
      </c>
      <c r="T264" s="110" t="s">
        <v>77</v>
      </c>
      <c r="U264" s="1"/>
      <c r="V264" s="111" t="str">
        <f t="shared" si="32"/>
        <v/>
      </c>
      <c r="W264" s="13" t="s">
        <v>249</v>
      </c>
      <c r="X264" s="110" t="s">
        <v>77</v>
      </c>
      <c r="Y264" s="1"/>
      <c r="Z264" s="111" t="str">
        <f t="shared" si="34"/>
        <v/>
      </c>
      <c r="AA264" s="13" t="s">
        <v>250</v>
      </c>
      <c r="AB264" s="110" t="s">
        <v>77</v>
      </c>
      <c r="AC264" s="1"/>
      <c r="AD264" s="111" t="str">
        <f t="shared" si="35"/>
        <v/>
      </c>
      <c r="AE264" s="13" t="s">
        <v>251</v>
      </c>
      <c r="AF264" s="110" t="s">
        <v>77</v>
      </c>
      <c r="AG264" s="1"/>
      <c r="AH264" s="111" t="str">
        <f t="shared" si="36"/>
        <v/>
      </c>
      <c r="AI264" s="13" t="s">
        <v>252</v>
      </c>
      <c r="AJ264" s="113">
        <f t="shared" si="33"/>
        <v>0</v>
      </c>
      <c r="AK264" s="192" t="str">
        <f>ご契約内容!$C$2</f>
        <v>エースサイクル</v>
      </c>
    </row>
    <row r="265" spans="1:37" ht="13.5" customHeight="1">
      <c r="A265" s="101" t="s">
        <v>894</v>
      </c>
      <c r="B265" s="102" t="s">
        <v>677</v>
      </c>
      <c r="C265" s="103" t="s">
        <v>890</v>
      </c>
      <c r="D265" s="106"/>
      <c r="E265" s="134"/>
      <c r="F265" s="105" t="s">
        <v>891</v>
      </c>
      <c r="G265" s="127"/>
      <c r="H265" s="128"/>
      <c r="I265" s="107" t="s">
        <v>699</v>
      </c>
      <c r="J265" s="108">
        <v>17000</v>
      </c>
      <c r="K265" s="109"/>
      <c r="L265" s="110" t="s">
        <v>77</v>
      </c>
      <c r="M265" s="1"/>
      <c r="N265" s="111" t="str">
        <f t="shared" si="31"/>
        <v/>
      </c>
      <c r="O265" s="13" t="s">
        <v>247</v>
      </c>
      <c r="P265" s="110" t="s">
        <v>77</v>
      </c>
      <c r="Q265" s="1"/>
      <c r="R265" s="111" t="str">
        <f t="shared" si="37"/>
        <v/>
      </c>
      <c r="S265" s="13" t="s">
        <v>248</v>
      </c>
      <c r="T265" s="110" t="s">
        <v>77</v>
      </c>
      <c r="U265" s="1"/>
      <c r="V265" s="111" t="str">
        <f t="shared" si="32"/>
        <v/>
      </c>
      <c r="W265" s="13" t="s">
        <v>249</v>
      </c>
      <c r="X265" s="110" t="s">
        <v>77</v>
      </c>
      <c r="Y265" s="1"/>
      <c r="Z265" s="111" t="str">
        <f t="shared" si="34"/>
        <v/>
      </c>
      <c r="AA265" s="13" t="s">
        <v>250</v>
      </c>
      <c r="AB265" s="110" t="s">
        <v>77</v>
      </c>
      <c r="AC265" s="1"/>
      <c r="AD265" s="111" t="str">
        <f t="shared" si="35"/>
        <v/>
      </c>
      <c r="AE265" s="13" t="s">
        <v>251</v>
      </c>
      <c r="AF265" s="110" t="s">
        <v>77</v>
      </c>
      <c r="AG265" s="1"/>
      <c r="AH265" s="111" t="str">
        <f t="shared" si="36"/>
        <v/>
      </c>
      <c r="AI265" s="13" t="s">
        <v>252</v>
      </c>
      <c r="AJ265" s="113">
        <f t="shared" si="33"/>
        <v>0</v>
      </c>
      <c r="AK265" s="192" t="str">
        <f>ご契約内容!$C$2</f>
        <v>エースサイクル</v>
      </c>
    </row>
    <row r="266" spans="1:37" ht="13.5" customHeight="1">
      <c r="A266" s="101" t="s">
        <v>895</v>
      </c>
      <c r="B266" s="102" t="s">
        <v>677</v>
      </c>
      <c r="C266" s="103" t="s">
        <v>890</v>
      </c>
      <c r="D266" s="106"/>
      <c r="E266" s="134"/>
      <c r="F266" s="105" t="s">
        <v>891</v>
      </c>
      <c r="G266" s="127"/>
      <c r="H266" s="128"/>
      <c r="I266" s="107" t="s">
        <v>703</v>
      </c>
      <c r="J266" s="108">
        <v>17000</v>
      </c>
      <c r="K266" s="109"/>
      <c r="L266" s="110" t="s">
        <v>77</v>
      </c>
      <c r="M266" s="1"/>
      <c r="N266" s="111" t="str">
        <f t="shared" si="31"/>
        <v/>
      </c>
      <c r="O266" s="13" t="s">
        <v>247</v>
      </c>
      <c r="P266" s="110" t="s">
        <v>77</v>
      </c>
      <c r="Q266" s="1"/>
      <c r="R266" s="111" t="str">
        <f t="shared" si="37"/>
        <v/>
      </c>
      <c r="S266" s="13" t="s">
        <v>248</v>
      </c>
      <c r="T266" s="110" t="s">
        <v>77</v>
      </c>
      <c r="U266" s="1"/>
      <c r="V266" s="111" t="str">
        <f t="shared" si="32"/>
        <v/>
      </c>
      <c r="W266" s="13" t="s">
        <v>249</v>
      </c>
      <c r="X266" s="110" t="s">
        <v>77</v>
      </c>
      <c r="Y266" s="1"/>
      <c r="Z266" s="111" t="str">
        <f t="shared" si="34"/>
        <v/>
      </c>
      <c r="AA266" s="13" t="s">
        <v>250</v>
      </c>
      <c r="AB266" s="110" t="s">
        <v>77</v>
      </c>
      <c r="AC266" s="1"/>
      <c r="AD266" s="111" t="str">
        <f t="shared" si="35"/>
        <v/>
      </c>
      <c r="AE266" s="13" t="s">
        <v>251</v>
      </c>
      <c r="AF266" s="110" t="s">
        <v>77</v>
      </c>
      <c r="AG266" s="1"/>
      <c r="AH266" s="111" t="str">
        <f t="shared" si="36"/>
        <v/>
      </c>
      <c r="AI266" s="13" t="s">
        <v>252</v>
      </c>
      <c r="AJ266" s="113">
        <f t="shared" si="33"/>
        <v>0</v>
      </c>
      <c r="AK266" s="192" t="str">
        <f>ご契約内容!$C$2</f>
        <v>エースサイクル</v>
      </c>
    </row>
    <row r="267" spans="1:37" ht="13.5" customHeight="1">
      <c r="A267" s="101" t="s">
        <v>896</v>
      </c>
      <c r="B267" s="102" t="s">
        <v>677</v>
      </c>
      <c r="C267" s="103" t="s">
        <v>890</v>
      </c>
      <c r="D267" s="106"/>
      <c r="E267" s="134"/>
      <c r="F267" s="105" t="s">
        <v>891</v>
      </c>
      <c r="G267" s="127"/>
      <c r="H267" s="128"/>
      <c r="I267" s="107" t="s">
        <v>707</v>
      </c>
      <c r="J267" s="108">
        <v>17000</v>
      </c>
      <c r="K267" s="109"/>
      <c r="L267" s="110" t="s">
        <v>77</v>
      </c>
      <c r="M267" s="1"/>
      <c r="N267" s="111" t="str">
        <f t="shared" si="31"/>
        <v/>
      </c>
      <c r="O267" s="13" t="s">
        <v>247</v>
      </c>
      <c r="P267" s="110" t="s">
        <v>77</v>
      </c>
      <c r="Q267" s="1"/>
      <c r="R267" s="111" t="str">
        <f t="shared" si="37"/>
        <v/>
      </c>
      <c r="S267" s="13" t="s">
        <v>248</v>
      </c>
      <c r="T267" s="110" t="s">
        <v>77</v>
      </c>
      <c r="U267" s="1"/>
      <c r="V267" s="111" t="str">
        <f t="shared" si="32"/>
        <v/>
      </c>
      <c r="W267" s="13" t="s">
        <v>249</v>
      </c>
      <c r="X267" s="110" t="s">
        <v>77</v>
      </c>
      <c r="Y267" s="1"/>
      <c r="Z267" s="111" t="str">
        <f t="shared" si="34"/>
        <v/>
      </c>
      <c r="AA267" s="13" t="s">
        <v>250</v>
      </c>
      <c r="AB267" s="110" t="s">
        <v>77</v>
      </c>
      <c r="AC267" s="1"/>
      <c r="AD267" s="111" t="str">
        <f t="shared" si="35"/>
        <v/>
      </c>
      <c r="AE267" s="13" t="s">
        <v>251</v>
      </c>
      <c r="AF267" s="110" t="s">
        <v>77</v>
      </c>
      <c r="AG267" s="1"/>
      <c r="AH267" s="111" t="str">
        <f t="shared" si="36"/>
        <v/>
      </c>
      <c r="AI267" s="13" t="s">
        <v>252</v>
      </c>
      <c r="AJ267" s="113">
        <f t="shared" si="33"/>
        <v>0</v>
      </c>
      <c r="AK267" s="192" t="str">
        <f>ご契約内容!$C$2</f>
        <v>エースサイクル</v>
      </c>
    </row>
    <row r="268" spans="1:37" ht="13.5" customHeight="1">
      <c r="A268" s="101" t="s">
        <v>897</v>
      </c>
      <c r="B268" s="102" t="s">
        <v>677</v>
      </c>
      <c r="C268" s="103" t="s">
        <v>898</v>
      </c>
      <c r="D268" s="106"/>
      <c r="E268" s="134"/>
      <c r="F268" s="105" t="s">
        <v>547</v>
      </c>
      <c r="G268" s="127"/>
      <c r="H268" s="128"/>
      <c r="I268" s="107" t="s">
        <v>683</v>
      </c>
      <c r="J268" s="108">
        <v>11000</v>
      </c>
      <c r="K268" s="109"/>
      <c r="L268" s="110" t="s">
        <v>77</v>
      </c>
      <c r="M268" s="1"/>
      <c r="N268" s="111" t="str">
        <f t="shared" si="31"/>
        <v/>
      </c>
      <c r="O268" s="13" t="s">
        <v>247</v>
      </c>
      <c r="P268" s="110" t="s">
        <v>77</v>
      </c>
      <c r="Q268" s="1"/>
      <c r="R268" s="111" t="str">
        <f t="shared" si="37"/>
        <v/>
      </c>
      <c r="S268" s="13" t="s">
        <v>248</v>
      </c>
      <c r="T268" s="110" t="s">
        <v>77</v>
      </c>
      <c r="U268" s="1"/>
      <c r="V268" s="111" t="str">
        <f t="shared" si="32"/>
        <v/>
      </c>
      <c r="W268" s="13" t="s">
        <v>249</v>
      </c>
      <c r="X268" s="110" t="s">
        <v>77</v>
      </c>
      <c r="Y268" s="1"/>
      <c r="Z268" s="111" t="str">
        <f t="shared" si="34"/>
        <v/>
      </c>
      <c r="AA268" s="13" t="s">
        <v>250</v>
      </c>
      <c r="AB268" s="110" t="s">
        <v>77</v>
      </c>
      <c r="AC268" s="1"/>
      <c r="AD268" s="111" t="str">
        <f t="shared" si="35"/>
        <v/>
      </c>
      <c r="AE268" s="13" t="s">
        <v>251</v>
      </c>
      <c r="AF268" s="110" t="s">
        <v>77</v>
      </c>
      <c r="AG268" s="1"/>
      <c r="AH268" s="111" t="str">
        <f t="shared" si="36"/>
        <v/>
      </c>
      <c r="AI268" s="13" t="s">
        <v>252</v>
      </c>
      <c r="AJ268" s="113">
        <f t="shared" si="33"/>
        <v>0</v>
      </c>
      <c r="AK268" s="192" t="str">
        <f>ご契約内容!$C$2</f>
        <v>エースサイクル</v>
      </c>
    </row>
    <row r="269" spans="1:37" ht="13.5" customHeight="1">
      <c r="A269" s="101" t="s">
        <v>899</v>
      </c>
      <c r="B269" s="102" t="s">
        <v>677</v>
      </c>
      <c r="C269" s="103" t="s">
        <v>898</v>
      </c>
      <c r="D269" s="106"/>
      <c r="E269" s="134"/>
      <c r="F269" s="105" t="s">
        <v>547</v>
      </c>
      <c r="G269" s="127"/>
      <c r="H269" s="128"/>
      <c r="I269" s="107" t="s">
        <v>687</v>
      </c>
      <c r="J269" s="108">
        <v>11000</v>
      </c>
      <c r="K269" s="109"/>
      <c r="L269" s="110" t="s">
        <v>77</v>
      </c>
      <c r="M269" s="1"/>
      <c r="N269" s="111" t="str">
        <f t="shared" si="31"/>
        <v/>
      </c>
      <c r="O269" s="13" t="s">
        <v>247</v>
      </c>
      <c r="P269" s="110" t="s">
        <v>77</v>
      </c>
      <c r="Q269" s="1"/>
      <c r="R269" s="111" t="str">
        <f t="shared" si="37"/>
        <v/>
      </c>
      <c r="S269" s="13" t="s">
        <v>248</v>
      </c>
      <c r="T269" s="110" t="s">
        <v>77</v>
      </c>
      <c r="U269" s="1"/>
      <c r="V269" s="111" t="str">
        <f t="shared" si="32"/>
        <v/>
      </c>
      <c r="W269" s="13" t="s">
        <v>249</v>
      </c>
      <c r="X269" s="110" t="s">
        <v>77</v>
      </c>
      <c r="Y269" s="1"/>
      <c r="Z269" s="111" t="str">
        <f t="shared" si="34"/>
        <v/>
      </c>
      <c r="AA269" s="13" t="s">
        <v>250</v>
      </c>
      <c r="AB269" s="110" t="s">
        <v>77</v>
      </c>
      <c r="AC269" s="1"/>
      <c r="AD269" s="111" t="str">
        <f t="shared" si="35"/>
        <v/>
      </c>
      <c r="AE269" s="13" t="s">
        <v>251</v>
      </c>
      <c r="AF269" s="110" t="s">
        <v>77</v>
      </c>
      <c r="AG269" s="1"/>
      <c r="AH269" s="111" t="str">
        <f t="shared" si="36"/>
        <v/>
      </c>
      <c r="AI269" s="13" t="s">
        <v>252</v>
      </c>
      <c r="AJ269" s="113">
        <f t="shared" si="33"/>
        <v>0</v>
      </c>
      <c r="AK269" s="192" t="str">
        <f>ご契約内容!$C$2</f>
        <v>エースサイクル</v>
      </c>
    </row>
    <row r="270" spans="1:37" ht="13.5" customHeight="1">
      <c r="A270" s="101" t="s">
        <v>900</v>
      </c>
      <c r="B270" s="102" t="s">
        <v>677</v>
      </c>
      <c r="C270" s="103" t="s">
        <v>898</v>
      </c>
      <c r="D270" s="106"/>
      <c r="E270" s="134"/>
      <c r="F270" s="105" t="s">
        <v>547</v>
      </c>
      <c r="G270" s="127"/>
      <c r="H270" s="128"/>
      <c r="I270" s="107" t="s">
        <v>691</v>
      </c>
      <c r="J270" s="108">
        <v>11000</v>
      </c>
      <c r="K270" s="109"/>
      <c r="L270" s="110" t="s">
        <v>77</v>
      </c>
      <c r="M270" s="1"/>
      <c r="N270" s="111" t="str">
        <f t="shared" si="31"/>
        <v/>
      </c>
      <c r="O270" s="13" t="s">
        <v>247</v>
      </c>
      <c r="P270" s="110" t="s">
        <v>77</v>
      </c>
      <c r="Q270" s="1"/>
      <c r="R270" s="111" t="str">
        <f t="shared" si="37"/>
        <v/>
      </c>
      <c r="S270" s="13" t="s">
        <v>248</v>
      </c>
      <c r="T270" s="110" t="s">
        <v>77</v>
      </c>
      <c r="U270" s="1"/>
      <c r="V270" s="111" t="str">
        <f t="shared" si="32"/>
        <v/>
      </c>
      <c r="W270" s="13" t="s">
        <v>249</v>
      </c>
      <c r="X270" s="110" t="s">
        <v>77</v>
      </c>
      <c r="Y270" s="1"/>
      <c r="Z270" s="111" t="str">
        <f t="shared" si="34"/>
        <v/>
      </c>
      <c r="AA270" s="13" t="s">
        <v>250</v>
      </c>
      <c r="AB270" s="110" t="s">
        <v>77</v>
      </c>
      <c r="AC270" s="1"/>
      <c r="AD270" s="111" t="str">
        <f t="shared" si="35"/>
        <v/>
      </c>
      <c r="AE270" s="13" t="s">
        <v>251</v>
      </c>
      <c r="AF270" s="110" t="s">
        <v>77</v>
      </c>
      <c r="AG270" s="1"/>
      <c r="AH270" s="111" t="str">
        <f t="shared" si="36"/>
        <v/>
      </c>
      <c r="AI270" s="13" t="s">
        <v>252</v>
      </c>
      <c r="AJ270" s="113">
        <f t="shared" si="33"/>
        <v>0</v>
      </c>
      <c r="AK270" s="192" t="str">
        <f>ご契約内容!$C$2</f>
        <v>エースサイクル</v>
      </c>
    </row>
    <row r="271" spans="1:37" ht="13.5" customHeight="1">
      <c r="A271" s="101" t="s">
        <v>901</v>
      </c>
      <c r="B271" s="102" t="s">
        <v>677</v>
      </c>
      <c r="C271" s="103" t="s">
        <v>898</v>
      </c>
      <c r="D271" s="106"/>
      <c r="E271" s="134"/>
      <c r="F271" s="105" t="s">
        <v>547</v>
      </c>
      <c r="G271" s="127"/>
      <c r="H271" s="128"/>
      <c r="I271" s="107" t="s">
        <v>695</v>
      </c>
      <c r="J271" s="108">
        <v>11000</v>
      </c>
      <c r="K271" s="109"/>
      <c r="L271" s="110" t="s">
        <v>77</v>
      </c>
      <c r="M271" s="1"/>
      <c r="N271" s="111" t="str">
        <f t="shared" si="31"/>
        <v/>
      </c>
      <c r="O271" s="13" t="s">
        <v>247</v>
      </c>
      <c r="P271" s="110" t="s">
        <v>77</v>
      </c>
      <c r="Q271" s="1"/>
      <c r="R271" s="111" t="str">
        <f t="shared" si="37"/>
        <v/>
      </c>
      <c r="S271" s="13" t="s">
        <v>248</v>
      </c>
      <c r="T271" s="110" t="s">
        <v>77</v>
      </c>
      <c r="U271" s="1"/>
      <c r="V271" s="111" t="str">
        <f t="shared" si="32"/>
        <v/>
      </c>
      <c r="W271" s="13" t="s">
        <v>249</v>
      </c>
      <c r="X271" s="110" t="s">
        <v>77</v>
      </c>
      <c r="Y271" s="1"/>
      <c r="Z271" s="111" t="str">
        <f t="shared" si="34"/>
        <v/>
      </c>
      <c r="AA271" s="13" t="s">
        <v>250</v>
      </c>
      <c r="AB271" s="110" t="s">
        <v>77</v>
      </c>
      <c r="AC271" s="1"/>
      <c r="AD271" s="111" t="str">
        <f t="shared" si="35"/>
        <v/>
      </c>
      <c r="AE271" s="13" t="s">
        <v>251</v>
      </c>
      <c r="AF271" s="110" t="s">
        <v>77</v>
      </c>
      <c r="AG271" s="1"/>
      <c r="AH271" s="111" t="str">
        <f t="shared" si="36"/>
        <v/>
      </c>
      <c r="AI271" s="13" t="s">
        <v>252</v>
      </c>
      <c r="AJ271" s="113">
        <f t="shared" si="33"/>
        <v>0</v>
      </c>
      <c r="AK271" s="192" t="str">
        <f>ご契約内容!$C$2</f>
        <v>エースサイクル</v>
      </c>
    </row>
    <row r="272" spans="1:37" ht="13.5" customHeight="1">
      <c r="A272" s="101" t="s">
        <v>902</v>
      </c>
      <c r="B272" s="102" t="s">
        <v>677</v>
      </c>
      <c r="C272" s="103" t="s">
        <v>898</v>
      </c>
      <c r="D272" s="106"/>
      <c r="E272" s="134"/>
      <c r="F272" s="105" t="s">
        <v>547</v>
      </c>
      <c r="G272" s="127"/>
      <c r="H272" s="128"/>
      <c r="I272" s="107" t="s">
        <v>699</v>
      </c>
      <c r="J272" s="108">
        <v>11000</v>
      </c>
      <c r="K272" s="109"/>
      <c r="L272" s="110" t="s">
        <v>77</v>
      </c>
      <c r="M272" s="1"/>
      <c r="N272" s="111" t="str">
        <f t="shared" si="31"/>
        <v/>
      </c>
      <c r="O272" s="13" t="s">
        <v>247</v>
      </c>
      <c r="P272" s="110" t="s">
        <v>77</v>
      </c>
      <c r="Q272" s="1"/>
      <c r="R272" s="111" t="str">
        <f t="shared" si="37"/>
        <v/>
      </c>
      <c r="S272" s="13" t="s">
        <v>248</v>
      </c>
      <c r="T272" s="110" t="s">
        <v>77</v>
      </c>
      <c r="U272" s="1"/>
      <c r="V272" s="111" t="str">
        <f t="shared" si="32"/>
        <v/>
      </c>
      <c r="W272" s="13" t="s">
        <v>249</v>
      </c>
      <c r="X272" s="110" t="s">
        <v>77</v>
      </c>
      <c r="Y272" s="1"/>
      <c r="Z272" s="111" t="str">
        <f t="shared" si="34"/>
        <v/>
      </c>
      <c r="AA272" s="13" t="s">
        <v>250</v>
      </c>
      <c r="AB272" s="110" t="s">
        <v>77</v>
      </c>
      <c r="AC272" s="1"/>
      <c r="AD272" s="111" t="str">
        <f t="shared" si="35"/>
        <v/>
      </c>
      <c r="AE272" s="13" t="s">
        <v>251</v>
      </c>
      <c r="AF272" s="110" t="s">
        <v>77</v>
      </c>
      <c r="AG272" s="1"/>
      <c r="AH272" s="111" t="str">
        <f t="shared" si="36"/>
        <v/>
      </c>
      <c r="AI272" s="13" t="s">
        <v>252</v>
      </c>
      <c r="AJ272" s="113">
        <f t="shared" si="33"/>
        <v>0</v>
      </c>
      <c r="AK272" s="192" t="str">
        <f>ご契約内容!$C$2</f>
        <v>エースサイクル</v>
      </c>
    </row>
    <row r="273" spans="1:37" ht="13.5" customHeight="1">
      <c r="A273" s="101" t="s">
        <v>903</v>
      </c>
      <c r="B273" s="102" t="s">
        <v>677</v>
      </c>
      <c r="C273" s="103" t="s">
        <v>898</v>
      </c>
      <c r="D273" s="106"/>
      <c r="E273" s="134"/>
      <c r="F273" s="105" t="s">
        <v>547</v>
      </c>
      <c r="G273" s="127"/>
      <c r="H273" s="128"/>
      <c r="I273" s="107" t="s">
        <v>703</v>
      </c>
      <c r="J273" s="108">
        <v>11000</v>
      </c>
      <c r="K273" s="109"/>
      <c r="L273" s="110" t="s">
        <v>77</v>
      </c>
      <c r="M273" s="1"/>
      <c r="N273" s="111" t="str">
        <f t="shared" si="31"/>
        <v/>
      </c>
      <c r="O273" s="13" t="s">
        <v>247</v>
      </c>
      <c r="P273" s="110" t="s">
        <v>77</v>
      </c>
      <c r="Q273" s="1"/>
      <c r="R273" s="111" t="str">
        <f t="shared" si="37"/>
        <v/>
      </c>
      <c r="S273" s="13" t="s">
        <v>248</v>
      </c>
      <c r="T273" s="110" t="s">
        <v>77</v>
      </c>
      <c r="U273" s="1"/>
      <c r="V273" s="111" t="str">
        <f t="shared" si="32"/>
        <v/>
      </c>
      <c r="W273" s="13" t="s">
        <v>249</v>
      </c>
      <c r="X273" s="110" t="s">
        <v>77</v>
      </c>
      <c r="Y273" s="1"/>
      <c r="Z273" s="111" t="str">
        <f t="shared" si="34"/>
        <v/>
      </c>
      <c r="AA273" s="13" t="s">
        <v>250</v>
      </c>
      <c r="AB273" s="110" t="s">
        <v>77</v>
      </c>
      <c r="AC273" s="1"/>
      <c r="AD273" s="111" t="str">
        <f t="shared" si="35"/>
        <v/>
      </c>
      <c r="AE273" s="13" t="s">
        <v>251</v>
      </c>
      <c r="AF273" s="110" t="s">
        <v>77</v>
      </c>
      <c r="AG273" s="1"/>
      <c r="AH273" s="111" t="str">
        <f t="shared" si="36"/>
        <v/>
      </c>
      <c r="AI273" s="13" t="s">
        <v>252</v>
      </c>
      <c r="AJ273" s="113">
        <f t="shared" si="33"/>
        <v>0</v>
      </c>
      <c r="AK273" s="192" t="str">
        <f>ご契約内容!$C$2</f>
        <v>エースサイクル</v>
      </c>
    </row>
    <row r="274" spans="1:37" ht="13.5" customHeight="1">
      <c r="A274" s="101" t="s">
        <v>904</v>
      </c>
      <c r="B274" s="102" t="s">
        <v>677</v>
      </c>
      <c r="C274" s="103" t="s">
        <v>898</v>
      </c>
      <c r="D274" s="106"/>
      <c r="E274" s="134"/>
      <c r="F274" s="105" t="s">
        <v>547</v>
      </c>
      <c r="G274" s="127"/>
      <c r="H274" s="128"/>
      <c r="I274" s="107" t="s">
        <v>707</v>
      </c>
      <c r="J274" s="108">
        <v>11000</v>
      </c>
      <c r="K274" s="109"/>
      <c r="L274" s="110" t="s">
        <v>77</v>
      </c>
      <c r="M274" s="1"/>
      <c r="N274" s="111" t="str">
        <f t="shared" ref="N274:N337" si="38">IF(M274="","",$J274*$A$4*M274)</f>
        <v/>
      </c>
      <c r="O274" s="13" t="s">
        <v>247</v>
      </c>
      <c r="P274" s="110" t="s">
        <v>77</v>
      </c>
      <c r="Q274" s="1"/>
      <c r="R274" s="111" t="str">
        <f t="shared" si="37"/>
        <v/>
      </c>
      <c r="S274" s="13" t="s">
        <v>248</v>
      </c>
      <c r="T274" s="110" t="s">
        <v>77</v>
      </c>
      <c r="U274" s="1"/>
      <c r="V274" s="111" t="str">
        <f t="shared" ref="V274:V337" si="39">IF(U274="","",$J274*$A$4*U274)</f>
        <v/>
      </c>
      <c r="W274" s="13" t="s">
        <v>249</v>
      </c>
      <c r="X274" s="110" t="s">
        <v>77</v>
      </c>
      <c r="Y274" s="1"/>
      <c r="Z274" s="111" t="str">
        <f t="shared" si="34"/>
        <v/>
      </c>
      <c r="AA274" s="13" t="s">
        <v>250</v>
      </c>
      <c r="AB274" s="110" t="s">
        <v>77</v>
      </c>
      <c r="AC274" s="1"/>
      <c r="AD274" s="111" t="str">
        <f t="shared" si="35"/>
        <v/>
      </c>
      <c r="AE274" s="13" t="s">
        <v>251</v>
      </c>
      <c r="AF274" s="110" t="s">
        <v>77</v>
      </c>
      <c r="AG274" s="1"/>
      <c r="AH274" s="111" t="str">
        <f t="shared" si="36"/>
        <v/>
      </c>
      <c r="AI274" s="13" t="s">
        <v>252</v>
      </c>
      <c r="AJ274" s="113">
        <f t="shared" ref="AJ274:AJ337" si="40">SUM(M274,Q274,U274,Y274,AC274,AG274)</f>
        <v>0</v>
      </c>
      <c r="AK274" s="192" t="str">
        <f>ご契約内容!$C$2</f>
        <v>エースサイクル</v>
      </c>
    </row>
    <row r="275" spans="1:37" ht="13.5" customHeight="1">
      <c r="A275" s="101" t="s">
        <v>905</v>
      </c>
      <c r="B275" s="102" t="s">
        <v>677</v>
      </c>
      <c r="C275" s="103" t="s">
        <v>898</v>
      </c>
      <c r="D275" s="106"/>
      <c r="E275" s="134"/>
      <c r="F275" s="105" t="s">
        <v>547</v>
      </c>
      <c r="G275" s="127"/>
      <c r="H275" s="128"/>
      <c r="I275" s="107" t="s">
        <v>711</v>
      </c>
      <c r="J275" s="108">
        <v>11000</v>
      </c>
      <c r="K275" s="109"/>
      <c r="L275" s="110" t="s">
        <v>77</v>
      </c>
      <c r="M275" s="1"/>
      <c r="N275" s="111" t="str">
        <f t="shared" si="38"/>
        <v/>
      </c>
      <c r="O275" s="13" t="s">
        <v>247</v>
      </c>
      <c r="P275" s="110" t="s">
        <v>77</v>
      </c>
      <c r="Q275" s="1"/>
      <c r="R275" s="111" t="str">
        <f t="shared" si="37"/>
        <v/>
      </c>
      <c r="S275" s="13" t="s">
        <v>248</v>
      </c>
      <c r="T275" s="110" t="s">
        <v>77</v>
      </c>
      <c r="U275" s="1"/>
      <c r="V275" s="111" t="str">
        <f t="shared" si="39"/>
        <v/>
      </c>
      <c r="W275" s="13" t="s">
        <v>249</v>
      </c>
      <c r="X275" s="110" t="s">
        <v>77</v>
      </c>
      <c r="Y275" s="1"/>
      <c r="Z275" s="111" t="str">
        <f t="shared" si="34"/>
        <v/>
      </c>
      <c r="AA275" s="13" t="s">
        <v>250</v>
      </c>
      <c r="AB275" s="110" t="s">
        <v>77</v>
      </c>
      <c r="AC275" s="1"/>
      <c r="AD275" s="111" t="str">
        <f t="shared" si="35"/>
        <v/>
      </c>
      <c r="AE275" s="13" t="s">
        <v>251</v>
      </c>
      <c r="AF275" s="110" t="s">
        <v>77</v>
      </c>
      <c r="AG275" s="1"/>
      <c r="AH275" s="111" t="str">
        <f t="shared" si="36"/>
        <v/>
      </c>
      <c r="AI275" s="13" t="s">
        <v>252</v>
      </c>
      <c r="AJ275" s="113">
        <f t="shared" si="40"/>
        <v>0</v>
      </c>
      <c r="AK275" s="192" t="str">
        <f>ご契約内容!$C$2</f>
        <v>エースサイクル</v>
      </c>
    </row>
    <row r="276" spans="1:37" ht="13.5" customHeight="1">
      <c r="A276" s="101" t="s">
        <v>906</v>
      </c>
      <c r="B276" s="102" t="s">
        <v>677</v>
      </c>
      <c r="C276" s="103" t="s">
        <v>907</v>
      </c>
      <c r="D276" s="106"/>
      <c r="E276" s="134"/>
      <c r="F276" s="105" t="s">
        <v>805</v>
      </c>
      <c r="G276" s="127"/>
      <c r="H276" s="128"/>
      <c r="I276" s="107" t="s">
        <v>687</v>
      </c>
      <c r="J276" s="108">
        <v>20000</v>
      </c>
      <c r="K276" s="109"/>
      <c r="L276" s="110" t="s">
        <v>77</v>
      </c>
      <c r="M276" s="1"/>
      <c r="N276" s="111" t="str">
        <f t="shared" si="38"/>
        <v/>
      </c>
      <c r="O276" s="13" t="s">
        <v>247</v>
      </c>
      <c r="P276" s="110" t="s">
        <v>77</v>
      </c>
      <c r="Q276" s="1"/>
      <c r="R276" s="111" t="str">
        <f t="shared" si="37"/>
        <v/>
      </c>
      <c r="S276" s="13" t="s">
        <v>248</v>
      </c>
      <c r="T276" s="110" t="s">
        <v>77</v>
      </c>
      <c r="U276" s="1"/>
      <c r="V276" s="111" t="str">
        <f t="shared" si="39"/>
        <v/>
      </c>
      <c r="W276" s="13" t="s">
        <v>249</v>
      </c>
      <c r="X276" s="110" t="s">
        <v>77</v>
      </c>
      <c r="Y276" s="1"/>
      <c r="Z276" s="111" t="str">
        <f t="shared" si="34"/>
        <v/>
      </c>
      <c r="AA276" s="13" t="s">
        <v>250</v>
      </c>
      <c r="AB276" s="110" t="s">
        <v>77</v>
      </c>
      <c r="AC276" s="1"/>
      <c r="AD276" s="111" t="str">
        <f t="shared" si="35"/>
        <v/>
      </c>
      <c r="AE276" s="13" t="s">
        <v>251</v>
      </c>
      <c r="AF276" s="110" t="s">
        <v>77</v>
      </c>
      <c r="AG276" s="1"/>
      <c r="AH276" s="111" t="str">
        <f t="shared" si="36"/>
        <v/>
      </c>
      <c r="AI276" s="13" t="s">
        <v>252</v>
      </c>
      <c r="AJ276" s="113">
        <f t="shared" si="40"/>
        <v>0</v>
      </c>
      <c r="AK276" s="192" t="str">
        <f>ご契約内容!$C$2</f>
        <v>エースサイクル</v>
      </c>
    </row>
    <row r="277" spans="1:37" ht="13.5" customHeight="1">
      <c r="A277" s="101" t="s">
        <v>908</v>
      </c>
      <c r="B277" s="102" t="s">
        <v>677</v>
      </c>
      <c r="C277" s="103" t="s">
        <v>907</v>
      </c>
      <c r="D277" s="106"/>
      <c r="E277" s="134"/>
      <c r="F277" s="105" t="s">
        <v>805</v>
      </c>
      <c r="G277" s="127"/>
      <c r="H277" s="128"/>
      <c r="I277" s="107" t="s">
        <v>691</v>
      </c>
      <c r="J277" s="108">
        <v>20000</v>
      </c>
      <c r="K277" s="109"/>
      <c r="L277" s="110" t="s">
        <v>77</v>
      </c>
      <c r="M277" s="1"/>
      <c r="N277" s="111" t="str">
        <f t="shared" si="38"/>
        <v/>
      </c>
      <c r="O277" s="13" t="s">
        <v>247</v>
      </c>
      <c r="P277" s="110" t="s">
        <v>77</v>
      </c>
      <c r="Q277" s="1"/>
      <c r="R277" s="111" t="str">
        <f t="shared" si="37"/>
        <v/>
      </c>
      <c r="S277" s="13" t="s">
        <v>248</v>
      </c>
      <c r="T277" s="110" t="s">
        <v>77</v>
      </c>
      <c r="U277" s="1"/>
      <c r="V277" s="111" t="str">
        <f t="shared" si="39"/>
        <v/>
      </c>
      <c r="W277" s="13" t="s">
        <v>249</v>
      </c>
      <c r="X277" s="110" t="s">
        <v>77</v>
      </c>
      <c r="Y277" s="1"/>
      <c r="Z277" s="111" t="str">
        <f t="shared" si="34"/>
        <v/>
      </c>
      <c r="AA277" s="13" t="s">
        <v>250</v>
      </c>
      <c r="AB277" s="110" t="s">
        <v>77</v>
      </c>
      <c r="AC277" s="1"/>
      <c r="AD277" s="111" t="str">
        <f t="shared" si="35"/>
        <v/>
      </c>
      <c r="AE277" s="13" t="s">
        <v>251</v>
      </c>
      <c r="AF277" s="110" t="s">
        <v>77</v>
      </c>
      <c r="AG277" s="1"/>
      <c r="AH277" s="111" t="str">
        <f t="shared" si="36"/>
        <v/>
      </c>
      <c r="AI277" s="13" t="s">
        <v>252</v>
      </c>
      <c r="AJ277" s="113">
        <f t="shared" si="40"/>
        <v>0</v>
      </c>
      <c r="AK277" s="192" t="str">
        <f>ご契約内容!$C$2</f>
        <v>エースサイクル</v>
      </c>
    </row>
    <row r="278" spans="1:37" ht="13.5" customHeight="1">
      <c r="A278" s="101" t="s">
        <v>909</v>
      </c>
      <c r="B278" s="102" t="s">
        <v>677</v>
      </c>
      <c r="C278" s="103" t="s">
        <v>907</v>
      </c>
      <c r="D278" s="106"/>
      <c r="E278" s="134"/>
      <c r="F278" s="105" t="s">
        <v>805</v>
      </c>
      <c r="G278" s="127"/>
      <c r="H278" s="128"/>
      <c r="I278" s="107" t="s">
        <v>695</v>
      </c>
      <c r="J278" s="108">
        <v>20000</v>
      </c>
      <c r="K278" s="109"/>
      <c r="L278" s="110" t="s">
        <v>98</v>
      </c>
      <c r="M278" s="1"/>
      <c r="N278" s="111" t="str">
        <f t="shared" si="38"/>
        <v/>
      </c>
      <c r="O278" s="13" t="s">
        <v>247</v>
      </c>
      <c r="P278" s="110" t="s">
        <v>98</v>
      </c>
      <c r="Q278" s="1"/>
      <c r="R278" s="111" t="str">
        <f t="shared" si="37"/>
        <v/>
      </c>
      <c r="S278" s="13" t="s">
        <v>248</v>
      </c>
      <c r="T278" s="110" t="s">
        <v>98</v>
      </c>
      <c r="U278" s="1"/>
      <c r="V278" s="111" t="str">
        <f t="shared" si="39"/>
        <v/>
      </c>
      <c r="W278" s="13" t="s">
        <v>249</v>
      </c>
      <c r="X278" s="110" t="s">
        <v>98</v>
      </c>
      <c r="Y278" s="1"/>
      <c r="Z278" s="111" t="str">
        <f t="shared" si="34"/>
        <v/>
      </c>
      <c r="AA278" s="13" t="s">
        <v>250</v>
      </c>
      <c r="AB278" s="110" t="s">
        <v>77</v>
      </c>
      <c r="AC278" s="1"/>
      <c r="AD278" s="111" t="str">
        <f t="shared" si="35"/>
        <v/>
      </c>
      <c r="AE278" s="13" t="s">
        <v>251</v>
      </c>
      <c r="AF278" s="110" t="s">
        <v>77</v>
      </c>
      <c r="AG278" s="1"/>
      <c r="AH278" s="111" t="str">
        <f t="shared" si="36"/>
        <v/>
      </c>
      <c r="AI278" s="13" t="s">
        <v>252</v>
      </c>
      <c r="AJ278" s="113">
        <f t="shared" si="40"/>
        <v>0</v>
      </c>
      <c r="AK278" s="192" t="str">
        <f>ご契約内容!$C$2</f>
        <v>エースサイクル</v>
      </c>
    </row>
    <row r="279" spans="1:37" ht="13.5" customHeight="1">
      <c r="A279" s="101" t="s">
        <v>910</v>
      </c>
      <c r="B279" s="102" t="s">
        <v>677</v>
      </c>
      <c r="C279" s="103" t="s">
        <v>907</v>
      </c>
      <c r="D279" s="106"/>
      <c r="E279" s="134"/>
      <c r="F279" s="105" t="s">
        <v>805</v>
      </c>
      <c r="G279" s="127"/>
      <c r="H279" s="128"/>
      <c r="I279" s="107" t="s">
        <v>699</v>
      </c>
      <c r="J279" s="108">
        <v>20000</v>
      </c>
      <c r="K279" s="109"/>
      <c r="L279" s="110" t="s">
        <v>77</v>
      </c>
      <c r="M279" s="1"/>
      <c r="N279" s="111" t="str">
        <f t="shared" si="38"/>
        <v/>
      </c>
      <c r="O279" s="13" t="s">
        <v>247</v>
      </c>
      <c r="P279" s="110" t="s">
        <v>77</v>
      </c>
      <c r="Q279" s="1"/>
      <c r="R279" s="111" t="str">
        <f t="shared" si="37"/>
        <v/>
      </c>
      <c r="S279" s="13" t="s">
        <v>248</v>
      </c>
      <c r="T279" s="110" t="s">
        <v>77</v>
      </c>
      <c r="U279" s="1"/>
      <c r="V279" s="111" t="str">
        <f t="shared" si="39"/>
        <v/>
      </c>
      <c r="W279" s="13" t="s">
        <v>249</v>
      </c>
      <c r="X279" s="110" t="s">
        <v>77</v>
      </c>
      <c r="Y279" s="1"/>
      <c r="Z279" s="111" t="str">
        <f t="shared" si="34"/>
        <v/>
      </c>
      <c r="AA279" s="13" t="s">
        <v>250</v>
      </c>
      <c r="AB279" s="110" t="s">
        <v>77</v>
      </c>
      <c r="AC279" s="1"/>
      <c r="AD279" s="111" t="str">
        <f t="shared" si="35"/>
        <v/>
      </c>
      <c r="AE279" s="13" t="s">
        <v>251</v>
      </c>
      <c r="AF279" s="110" t="s">
        <v>77</v>
      </c>
      <c r="AG279" s="1"/>
      <c r="AH279" s="111" t="str">
        <f t="shared" si="36"/>
        <v/>
      </c>
      <c r="AI279" s="13" t="s">
        <v>252</v>
      </c>
      <c r="AJ279" s="113">
        <f t="shared" si="40"/>
        <v>0</v>
      </c>
      <c r="AK279" s="192" t="str">
        <f>ご契約内容!$C$2</f>
        <v>エースサイクル</v>
      </c>
    </row>
    <row r="280" spans="1:37" ht="13.5" customHeight="1">
      <c r="A280" s="101" t="s">
        <v>911</v>
      </c>
      <c r="B280" s="102" t="s">
        <v>677</v>
      </c>
      <c r="C280" s="103" t="s">
        <v>907</v>
      </c>
      <c r="D280" s="106"/>
      <c r="E280" s="134"/>
      <c r="F280" s="105" t="s">
        <v>805</v>
      </c>
      <c r="G280" s="127"/>
      <c r="H280" s="128"/>
      <c r="I280" s="107" t="s">
        <v>703</v>
      </c>
      <c r="J280" s="108">
        <v>20000</v>
      </c>
      <c r="K280" s="109"/>
      <c r="L280" s="110" t="s">
        <v>77</v>
      </c>
      <c r="M280" s="1"/>
      <c r="N280" s="111" t="str">
        <f t="shared" si="38"/>
        <v/>
      </c>
      <c r="O280" s="13" t="s">
        <v>247</v>
      </c>
      <c r="P280" s="110" t="s">
        <v>77</v>
      </c>
      <c r="Q280" s="1"/>
      <c r="R280" s="111" t="str">
        <f t="shared" si="37"/>
        <v/>
      </c>
      <c r="S280" s="13" t="s">
        <v>248</v>
      </c>
      <c r="T280" s="110" t="s">
        <v>77</v>
      </c>
      <c r="U280" s="1"/>
      <c r="V280" s="111" t="str">
        <f t="shared" si="39"/>
        <v/>
      </c>
      <c r="W280" s="13" t="s">
        <v>249</v>
      </c>
      <c r="X280" s="110" t="s">
        <v>77</v>
      </c>
      <c r="Y280" s="1"/>
      <c r="Z280" s="111" t="str">
        <f t="shared" si="34"/>
        <v/>
      </c>
      <c r="AA280" s="13" t="s">
        <v>250</v>
      </c>
      <c r="AB280" s="110" t="s">
        <v>77</v>
      </c>
      <c r="AC280" s="1"/>
      <c r="AD280" s="111" t="str">
        <f t="shared" si="35"/>
        <v/>
      </c>
      <c r="AE280" s="13" t="s">
        <v>251</v>
      </c>
      <c r="AF280" s="110" t="s">
        <v>77</v>
      </c>
      <c r="AG280" s="1"/>
      <c r="AH280" s="111" t="str">
        <f t="shared" si="36"/>
        <v/>
      </c>
      <c r="AI280" s="13" t="s">
        <v>252</v>
      </c>
      <c r="AJ280" s="113">
        <f t="shared" si="40"/>
        <v>0</v>
      </c>
      <c r="AK280" s="192" t="str">
        <f>ご契約内容!$C$2</f>
        <v>エースサイクル</v>
      </c>
    </row>
    <row r="281" spans="1:37" ht="13.5" customHeight="1">
      <c r="A281" s="101" t="s">
        <v>912</v>
      </c>
      <c r="B281" s="102" t="s">
        <v>677</v>
      </c>
      <c r="C281" s="103" t="s">
        <v>907</v>
      </c>
      <c r="D281" s="106"/>
      <c r="E281" s="134"/>
      <c r="F281" s="105" t="s">
        <v>805</v>
      </c>
      <c r="G281" s="127"/>
      <c r="H281" s="128"/>
      <c r="I281" s="107" t="s">
        <v>707</v>
      </c>
      <c r="J281" s="108">
        <v>20000</v>
      </c>
      <c r="K281" s="109"/>
      <c r="L281" s="110" t="s">
        <v>77</v>
      </c>
      <c r="M281" s="1"/>
      <c r="N281" s="111" t="str">
        <f t="shared" si="38"/>
        <v/>
      </c>
      <c r="O281" s="13" t="s">
        <v>247</v>
      </c>
      <c r="P281" s="110" t="s">
        <v>77</v>
      </c>
      <c r="Q281" s="1"/>
      <c r="R281" s="111" t="str">
        <f t="shared" si="37"/>
        <v/>
      </c>
      <c r="S281" s="13" t="s">
        <v>248</v>
      </c>
      <c r="T281" s="110" t="s">
        <v>77</v>
      </c>
      <c r="U281" s="1"/>
      <c r="V281" s="111" t="str">
        <f t="shared" si="39"/>
        <v/>
      </c>
      <c r="W281" s="13" t="s">
        <v>249</v>
      </c>
      <c r="X281" s="110" t="s">
        <v>77</v>
      </c>
      <c r="Y281" s="1"/>
      <c r="Z281" s="111" t="str">
        <f t="shared" si="34"/>
        <v/>
      </c>
      <c r="AA281" s="13" t="s">
        <v>250</v>
      </c>
      <c r="AB281" s="110" t="s">
        <v>77</v>
      </c>
      <c r="AC281" s="1"/>
      <c r="AD281" s="111" t="str">
        <f t="shared" si="35"/>
        <v/>
      </c>
      <c r="AE281" s="13" t="s">
        <v>251</v>
      </c>
      <c r="AF281" s="110" t="s">
        <v>77</v>
      </c>
      <c r="AG281" s="1"/>
      <c r="AH281" s="111" t="str">
        <f t="shared" si="36"/>
        <v/>
      </c>
      <c r="AI281" s="13" t="s">
        <v>252</v>
      </c>
      <c r="AJ281" s="113">
        <f t="shared" si="40"/>
        <v>0</v>
      </c>
      <c r="AK281" s="192" t="str">
        <f>ご契約内容!$C$2</f>
        <v>エースサイクル</v>
      </c>
    </row>
    <row r="282" spans="1:37" ht="13.5" customHeight="1">
      <c r="A282" s="101" t="s">
        <v>913</v>
      </c>
      <c r="B282" s="102" t="s">
        <v>677</v>
      </c>
      <c r="C282" s="103" t="s">
        <v>914</v>
      </c>
      <c r="D282" s="106"/>
      <c r="E282" s="134"/>
      <c r="F282" s="105" t="s">
        <v>547</v>
      </c>
      <c r="G282" s="127"/>
      <c r="H282" s="128"/>
      <c r="I282" s="107" t="s">
        <v>687</v>
      </c>
      <c r="J282" s="108">
        <v>18000</v>
      </c>
      <c r="K282" s="109"/>
      <c r="L282" s="110" t="s">
        <v>77</v>
      </c>
      <c r="M282" s="1"/>
      <c r="N282" s="111" t="str">
        <f t="shared" si="38"/>
        <v/>
      </c>
      <c r="O282" s="13" t="s">
        <v>247</v>
      </c>
      <c r="P282" s="110" t="s">
        <v>77</v>
      </c>
      <c r="Q282" s="1"/>
      <c r="R282" s="111" t="str">
        <f t="shared" si="37"/>
        <v/>
      </c>
      <c r="S282" s="13" t="s">
        <v>248</v>
      </c>
      <c r="T282" s="110" t="s">
        <v>77</v>
      </c>
      <c r="U282" s="1"/>
      <c r="V282" s="111" t="str">
        <f t="shared" si="39"/>
        <v/>
      </c>
      <c r="W282" s="13" t="s">
        <v>249</v>
      </c>
      <c r="X282" s="110" t="s">
        <v>77</v>
      </c>
      <c r="Y282" s="1"/>
      <c r="Z282" s="111" t="str">
        <f t="shared" si="34"/>
        <v/>
      </c>
      <c r="AA282" s="13" t="s">
        <v>250</v>
      </c>
      <c r="AB282" s="110" t="s">
        <v>77</v>
      </c>
      <c r="AC282" s="1"/>
      <c r="AD282" s="111" t="str">
        <f t="shared" si="35"/>
        <v/>
      </c>
      <c r="AE282" s="13" t="s">
        <v>251</v>
      </c>
      <c r="AF282" s="110" t="s">
        <v>77</v>
      </c>
      <c r="AG282" s="1"/>
      <c r="AH282" s="111" t="str">
        <f t="shared" si="36"/>
        <v/>
      </c>
      <c r="AI282" s="13" t="s">
        <v>252</v>
      </c>
      <c r="AJ282" s="113">
        <f t="shared" si="40"/>
        <v>0</v>
      </c>
      <c r="AK282" s="192" t="str">
        <f>ご契約内容!$C$2</f>
        <v>エースサイクル</v>
      </c>
    </row>
    <row r="283" spans="1:37" ht="13.5" customHeight="1">
      <c r="A283" s="101" t="s">
        <v>915</v>
      </c>
      <c r="B283" s="102" t="s">
        <v>677</v>
      </c>
      <c r="C283" s="103" t="s">
        <v>914</v>
      </c>
      <c r="D283" s="106"/>
      <c r="E283" s="134"/>
      <c r="F283" s="105" t="s">
        <v>547</v>
      </c>
      <c r="G283" s="127"/>
      <c r="H283" s="128"/>
      <c r="I283" s="107" t="s">
        <v>691</v>
      </c>
      <c r="J283" s="108">
        <v>18000</v>
      </c>
      <c r="K283" s="109"/>
      <c r="L283" s="110" t="s">
        <v>98</v>
      </c>
      <c r="M283" s="1"/>
      <c r="N283" s="111" t="str">
        <f t="shared" si="38"/>
        <v/>
      </c>
      <c r="O283" s="13" t="s">
        <v>247</v>
      </c>
      <c r="P283" s="110" t="s">
        <v>98</v>
      </c>
      <c r="Q283" s="1"/>
      <c r="R283" s="111" t="str">
        <f t="shared" si="37"/>
        <v/>
      </c>
      <c r="S283" s="13" t="s">
        <v>248</v>
      </c>
      <c r="T283" s="110" t="s">
        <v>98</v>
      </c>
      <c r="U283" s="1"/>
      <c r="V283" s="111" t="str">
        <f t="shared" si="39"/>
        <v/>
      </c>
      <c r="W283" s="13" t="s">
        <v>249</v>
      </c>
      <c r="X283" s="110" t="s">
        <v>98</v>
      </c>
      <c r="Y283" s="1"/>
      <c r="Z283" s="111" t="str">
        <f t="shared" si="34"/>
        <v/>
      </c>
      <c r="AA283" s="13" t="s">
        <v>250</v>
      </c>
      <c r="AB283" s="110" t="s">
        <v>98</v>
      </c>
      <c r="AC283" s="1"/>
      <c r="AD283" s="111" t="str">
        <f t="shared" si="35"/>
        <v/>
      </c>
      <c r="AE283" s="13" t="s">
        <v>251</v>
      </c>
      <c r="AF283" s="110" t="s">
        <v>98</v>
      </c>
      <c r="AG283" s="1"/>
      <c r="AH283" s="111" t="str">
        <f t="shared" si="36"/>
        <v/>
      </c>
      <c r="AI283" s="13" t="s">
        <v>252</v>
      </c>
      <c r="AJ283" s="113">
        <f t="shared" si="40"/>
        <v>0</v>
      </c>
      <c r="AK283" s="192" t="str">
        <f>ご契約内容!$C$2</f>
        <v>エースサイクル</v>
      </c>
    </row>
    <row r="284" spans="1:37" ht="13.5" customHeight="1">
      <c r="A284" s="101" t="s">
        <v>916</v>
      </c>
      <c r="B284" s="102" t="s">
        <v>677</v>
      </c>
      <c r="C284" s="103" t="s">
        <v>914</v>
      </c>
      <c r="D284" s="106"/>
      <c r="E284" s="134"/>
      <c r="F284" s="105" t="s">
        <v>547</v>
      </c>
      <c r="G284" s="127"/>
      <c r="H284" s="128"/>
      <c r="I284" s="107" t="s">
        <v>695</v>
      </c>
      <c r="J284" s="108">
        <v>18000</v>
      </c>
      <c r="K284" s="109"/>
      <c r="L284" s="110" t="s">
        <v>98</v>
      </c>
      <c r="M284" s="1"/>
      <c r="N284" s="111" t="str">
        <f t="shared" si="38"/>
        <v/>
      </c>
      <c r="O284" s="13" t="s">
        <v>247</v>
      </c>
      <c r="P284" s="110" t="s">
        <v>98</v>
      </c>
      <c r="Q284" s="1"/>
      <c r="R284" s="111" t="str">
        <f t="shared" si="37"/>
        <v/>
      </c>
      <c r="S284" s="13" t="s">
        <v>248</v>
      </c>
      <c r="T284" s="110" t="s">
        <v>98</v>
      </c>
      <c r="U284" s="1"/>
      <c r="V284" s="111" t="str">
        <f t="shared" si="39"/>
        <v/>
      </c>
      <c r="W284" s="13" t="s">
        <v>249</v>
      </c>
      <c r="X284" s="110" t="s">
        <v>98</v>
      </c>
      <c r="Y284" s="1"/>
      <c r="Z284" s="111" t="str">
        <f t="shared" si="34"/>
        <v/>
      </c>
      <c r="AA284" s="13" t="s">
        <v>250</v>
      </c>
      <c r="AB284" s="110" t="s">
        <v>77</v>
      </c>
      <c r="AC284" s="1"/>
      <c r="AD284" s="111" t="str">
        <f t="shared" si="35"/>
        <v/>
      </c>
      <c r="AE284" s="13" t="s">
        <v>251</v>
      </c>
      <c r="AF284" s="110" t="s">
        <v>77</v>
      </c>
      <c r="AG284" s="1"/>
      <c r="AH284" s="111" t="str">
        <f t="shared" si="36"/>
        <v/>
      </c>
      <c r="AI284" s="13" t="s">
        <v>252</v>
      </c>
      <c r="AJ284" s="113">
        <f t="shared" si="40"/>
        <v>0</v>
      </c>
      <c r="AK284" s="192" t="str">
        <f>ご契約内容!$C$2</f>
        <v>エースサイクル</v>
      </c>
    </row>
    <row r="285" spans="1:37" ht="13.5" customHeight="1">
      <c r="A285" s="101" t="s">
        <v>917</v>
      </c>
      <c r="B285" s="102" t="s">
        <v>677</v>
      </c>
      <c r="C285" s="103" t="s">
        <v>914</v>
      </c>
      <c r="D285" s="106"/>
      <c r="E285" s="134"/>
      <c r="F285" s="105" t="s">
        <v>547</v>
      </c>
      <c r="G285" s="127"/>
      <c r="H285" s="128"/>
      <c r="I285" s="107" t="s">
        <v>699</v>
      </c>
      <c r="J285" s="108">
        <v>18000</v>
      </c>
      <c r="K285" s="109"/>
      <c r="L285" s="110" t="s">
        <v>98</v>
      </c>
      <c r="M285" s="1"/>
      <c r="N285" s="111" t="str">
        <f t="shared" si="38"/>
        <v/>
      </c>
      <c r="O285" s="13" t="s">
        <v>247</v>
      </c>
      <c r="P285" s="110" t="s">
        <v>98</v>
      </c>
      <c r="Q285" s="1"/>
      <c r="R285" s="111" t="str">
        <f t="shared" si="37"/>
        <v/>
      </c>
      <c r="S285" s="13" t="s">
        <v>248</v>
      </c>
      <c r="T285" s="110" t="s">
        <v>98</v>
      </c>
      <c r="U285" s="1"/>
      <c r="V285" s="111" t="str">
        <f t="shared" si="39"/>
        <v/>
      </c>
      <c r="W285" s="13" t="s">
        <v>249</v>
      </c>
      <c r="X285" s="110" t="s">
        <v>98</v>
      </c>
      <c r="Y285" s="1"/>
      <c r="Z285" s="111" t="str">
        <f t="shared" si="34"/>
        <v/>
      </c>
      <c r="AA285" s="13" t="s">
        <v>250</v>
      </c>
      <c r="AB285" s="110" t="s">
        <v>98</v>
      </c>
      <c r="AC285" s="1"/>
      <c r="AD285" s="111" t="str">
        <f t="shared" si="35"/>
        <v/>
      </c>
      <c r="AE285" s="13" t="s">
        <v>251</v>
      </c>
      <c r="AF285" s="110" t="s">
        <v>98</v>
      </c>
      <c r="AG285" s="1"/>
      <c r="AH285" s="111" t="str">
        <f t="shared" si="36"/>
        <v/>
      </c>
      <c r="AI285" s="13" t="s">
        <v>252</v>
      </c>
      <c r="AJ285" s="113">
        <f t="shared" si="40"/>
        <v>0</v>
      </c>
      <c r="AK285" s="192" t="str">
        <f>ご契約内容!$C$2</f>
        <v>エースサイクル</v>
      </c>
    </row>
    <row r="286" spans="1:37" ht="13.5" customHeight="1">
      <c r="A286" s="101" t="s">
        <v>918</v>
      </c>
      <c r="B286" s="102" t="s">
        <v>677</v>
      </c>
      <c r="C286" s="103" t="s">
        <v>914</v>
      </c>
      <c r="D286" s="106"/>
      <c r="E286" s="134"/>
      <c r="F286" s="105" t="s">
        <v>547</v>
      </c>
      <c r="G286" s="127"/>
      <c r="H286" s="128"/>
      <c r="I286" s="107" t="s">
        <v>703</v>
      </c>
      <c r="J286" s="108">
        <v>18000</v>
      </c>
      <c r="K286" s="109"/>
      <c r="L286" s="110" t="s">
        <v>98</v>
      </c>
      <c r="M286" s="1"/>
      <c r="N286" s="111" t="str">
        <f t="shared" si="38"/>
        <v/>
      </c>
      <c r="O286" s="13" t="s">
        <v>247</v>
      </c>
      <c r="P286" s="110" t="s">
        <v>98</v>
      </c>
      <c r="Q286" s="1"/>
      <c r="R286" s="111" t="str">
        <f t="shared" si="37"/>
        <v/>
      </c>
      <c r="S286" s="13" t="s">
        <v>248</v>
      </c>
      <c r="T286" s="110" t="s">
        <v>98</v>
      </c>
      <c r="U286" s="1"/>
      <c r="V286" s="111" t="str">
        <f t="shared" si="39"/>
        <v/>
      </c>
      <c r="W286" s="13" t="s">
        <v>249</v>
      </c>
      <c r="X286" s="110" t="s">
        <v>98</v>
      </c>
      <c r="Y286" s="1"/>
      <c r="Z286" s="111" t="str">
        <f t="shared" si="34"/>
        <v/>
      </c>
      <c r="AA286" s="13" t="s">
        <v>250</v>
      </c>
      <c r="AB286" s="110" t="s">
        <v>77</v>
      </c>
      <c r="AC286" s="1"/>
      <c r="AD286" s="111" t="str">
        <f t="shared" si="35"/>
        <v/>
      </c>
      <c r="AE286" s="13" t="s">
        <v>251</v>
      </c>
      <c r="AF286" s="110" t="s">
        <v>77</v>
      </c>
      <c r="AG286" s="1"/>
      <c r="AH286" s="111" t="str">
        <f t="shared" si="36"/>
        <v/>
      </c>
      <c r="AI286" s="13" t="s">
        <v>252</v>
      </c>
      <c r="AJ286" s="113">
        <f t="shared" si="40"/>
        <v>0</v>
      </c>
      <c r="AK286" s="192" t="str">
        <f>ご契約内容!$C$2</f>
        <v>エースサイクル</v>
      </c>
    </row>
    <row r="287" spans="1:37" ht="13.5" customHeight="1">
      <c r="A287" s="101" t="s">
        <v>919</v>
      </c>
      <c r="B287" s="102" t="s">
        <v>677</v>
      </c>
      <c r="C287" s="103" t="s">
        <v>914</v>
      </c>
      <c r="D287" s="106"/>
      <c r="E287" s="134"/>
      <c r="F287" s="105" t="s">
        <v>547</v>
      </c>
      <c r="G287" s="127"/>
      <c r="H287" s="128"/>
      <c r="I287" s="107" t="s">
        <v>707</v>
      </c>
      <c r="J287" s="108">
        <v>18000</v>
      </c>
      <c r="K287" s="109"/>
      <c r="L287" s="110" t="s">
        <v>77</v>
      </c>
      <c r="M287" s="1"/>
      <c r="N287" s="111" t="str">
        <f t="shared" si="38"/>
        <v/>
      </c>
      <c r="O287" s="13" t="s">
        <v>247</v>
      </c>
      <c r="P287" s="110" t="s">
        <v>77</v>
      </c>
      <c r="Q287" s="1"/>
      <c r="R287" s="111" t="str">
        <f t="shared" si="37"/>
        <v/>
      </c>
      <c r="S287" s="13" t="s">
        <v>248</v>
      </c>
      <c r="T287" s="110" t="s">
        <v>77</v>
      </c>
      <c r="U287" s="1"/>
      <c r="V287" s="111" t="str">
        <f t="shared" si="39"/>
        <v/>
      </c>
      <c r="W287" s="13" t="s">
        <v>249</v>
      </c>
      <c r="X287" s="110" t="s">
        <v>77</v>
      </c>
      <c r="Y287" s="1"/>
      <c r="Z287" s="111" t="str">
        <f t="shared" si="34"/>
        <v/>
      </c>
      <c r="AA287" s="13" t="s">
        <v>250</v>
      </c>
      <c r="AB287" s="110" t="s">
        <v>77</v>
      </c>
      <c r="AC287" s="1"/>
      <c r="AD287" s="111" t="str">
        <f t="shared" si="35"/>
        <v/>
      </c>
      <c r="AE287" s="13" t="s">
        <v>251</v>
      </c>
      <c r="AF287" s="110" t="s">
        <v>77</v>
      </c>
      <c r="AG287" s="1"/>
      <c r="AH287" s="111" t="str">
        <f t="shared" si="36"/>
        <v/>
      </c>
      <c r="AI287" s="13" t="s">
        <v>252</v>
      </c>
      <c r="AJ287" s="113">
        <f t="shared" si="40"/>
        <v>0</v>
      </c>
      <c r="AK287" s="192" t="str">
        <f>ご契約内容!$C$2</f>
        <v>エースサイクル</v>
      </c>
    </row>
    <row r="288" spans="1:37" ht="13.5" customHeight="1">
      <c r="A288" s="101" t="s">
        <v>920</v>
      </c>
      <c r="B288" s="102" t="s">
        <v>677</v>
      </c>
      <c r="C288" s="103" t="s">
        <v>921</v>
      </c>
      <c r="D288" s="106"/>
      <c r="E288" s="134"/>
      <c r="F288" s="105" t="s">
        <v>547</v>
      </c>
      <c r="G288" s="127"/>
      <c r="H288" s="128"/>
      <c r="I288" s="107" t="s">
        <v>679</v>
      </c>
      <c r="J288" s="108">
        <v>37000</v>
      </c>
      <c r="K288" s="109" t="s">
        <v>2225</v>
      </c>
      <c r="L288" s="110" t="s">
        <v>2224</v>
      </c>
      <c r="M288" s="218"/>
      <c r="N288" s="116" t="str">
        <f t="shared" si="38"/>
        <v/>
      </c>
      <c r="O288" s="219" t="s">
        <v>247</v>
      </c>
      <c r="P288" s="110" t="s">
        <v>148</v>
      </c>
      <c r="Q288" s="218"/>
      <c r="R288" s="116" t="str">
        <f t="shared" si="37"/>
        <v/>
      </c>
      <c r="S288" s="219" t="s">
        <v>248</v>
      </c>
      <c r="T288" s="110" t="s">
        <v>148</v>
      </c>
      <c r="U288" s="218"/>
      <c r="V288" s="116" t="str">
        <f t="shared" si="39"/>
        <v/>
      </c>
      <c r="W288" s="219" t="s">
        <v>249</v>
      </c>
      <c r="X288" s="110" t="s">
        <v>77</v>
      </c>
      <c r="Y288" s="1"/>
      <c r="Z288" s="111" t="str">
        <f t="shared" si="34"/>
        <v/>
      </c>
      <c r="AA288" s="13" t="s">
        <v>250</v>
      </c>
      <c r="AB288" s="110" t="s">
        <v>77</v>
      </c>
      <c r="AC288" s="1"/>
      <c r="AD288" s="111" t="str">
        <f t="shared" si="35"/>
        <v/>
      </c>
      <c r="AE288" s="13" t="s">
        <v>251</v>
      </c>
      <c r="AF288" s="110" t="s">
        <v>77</v>
      </c>
      <c r="AG288" s="1"/>
      <c r="AH288" s="111" t="str">
        <f t="shared" si="36"/>
        <v/>
      </c>
      <c r="AI288" s="13" t="s">
        <v>252</v>
      </c>
      <c r="AJ288" s="113">
        <f t="shared" si="40"/>
        <v>0</v>
      </c>
      <c r="AK288" s="192" t="str">
        <f>ご契約内容!$C$2</f>
        <v>エースサイクル</v>
      </c>
    </row>
    <row r="289" spans="1:37" ht="13.5" customHeight="1">
      <c r="A289" s="101" t="s">
        <v>922</v>
      </c>
      <c r="B289" s="102" t="s">
        <v>677</v>
      </c>
      <c r="C289" s="103" t="s">
        <v>921</v>
      </c>
      <c r="D289" s="106"/>
      <c r="E289" s="134"/>
      <c r="F289" s="105" t="s">
        <v>547</v>
      </c>
      <c r="G289" s="127"/>
      <c r="H289" s="128"/>
      <c r="I289" s="107" t="s">
        <v>681</v>
      </c>
      <c r="J289" s="108">
        <v>37000</v>
      </c>
      <c r="K289" s="109" t="s">
        <v>2225</v>
      </c>
      <c r="L289" s="110" t="s">
        <v>2224</v>
      </c>
      <c r="M289" s="218"/>
      <c r="N289" s="116" t="str">
        <f t="shared" si="38"/>
        <v/>
      </c>
      <c r="O289" s="219" t="s">
        <v>247</v>
      </c>
      <c r="P289" s="110" t="s">
        <v>148</v>
      </c>
      <c r="Q289" s="218"/>
      <c r="R289" s="116" t="str">
        <f t="shared" si="37"/>
        <v/>
      </c>
      <c r="S289" s="219" t="s">
        <v>248</v>
      </c>
      <c r="T289" s="110" t="s">
        <v>148</v>
      </c>
      <c r="U289" s="218"/>
      <c r="V289" s="116" t="str">
        <f t="shared" si="39"/>
        <v/>
      </c>
      <c r="W289" s="219" t="s">
        <v>249</v>
      </c>
      <c r="X289" s="110" t="s">
        <v>77</v>
      </c>
      <c r="Y289" s="1"/>
      <c r="Z289" s="111" t="str">
        <f t="shared" si="34"/>
        <v/>
      </c>
      <c r="AA289" s="13" t="s">
        <v>250</v>
      </c>
      <c r="AB289" s="110" t="s">
        <v>77</v>
      </c>
      <c r="AC289" s="1"/>
      <c r="AD289" s="111" t="str">
        <f t="shared" si="35"/>
        <v/>
      </c>
      <c r="AE289" s="13" t="s">
        <v>251</v>
      </c>
      <c r="AF289" s="110" t="s">
        <v>77</v>
      </c>
      <c r="AG289" s="1"/>
      <c r="AH289" s="111" t="str">
        <f t="shared" si="36"/>
        <v/>
      </c>
      <c r="AI289" s="13" t="s">
        <v>252</v>
      </c>
      <c r="AJ289" s="113">
        <f t="shared" si="40"/>
        <v>0</v>
      </c>
      <c r="AK289" s="192" t="str">
        <f>ご契約内容!$C$2</f>
        <v>エースサイクル</v>
      </c>
    </row>
    <row r="290" spans="1:37" ht="13.5" customHeight="1">
      <c r="A290" s="101" t="s">
        <v>923</v>
      </c>
      <c r="B290" s="102" t="s">
        <v>677</v>
      </c>
      <c r="C290" s="103" t="s">
        <v>921</v>
      </c>
      <c r="D290" s="106"/>
      <c r="E290" s="134"/>
      <c r="F290" s="105" t="s">
        <v>547</v>
      </c>
      <c r="G290" s="127"/>
      <c r="H290" s="128"/>
      <c r="I290" s="107" t="s">
        <v>683</v>
      </c>
      <c r="J290" s="108">
        <v>37000</v>
      </c>
      <c r="K290" s="109" t="s">
        <v>2225</v>
      </c>
      <c r="L290" s="110" t="s">
        <v>2224</v>
      </c>
      <c r="M290" s="218"/>
      <c r="N290" s="116" t="str">
        <f t="shared" si="38"/>
        <v/>
      </c>
      <c r="O290" s="219" t="s">
        <v>247</v>
      </c>
      <c r="P290" s="110" t="s">
        <v>148</v>
      </c>
      <c r="Q290" s="218"/>
      <c r="R290" s="116" t="str">
        <f t="shared" si="37"/>
        <v/>
      </c>
      <c r="S290" s="219" t="s">
        <v>248</v>
      </c>
      <c r="T290" s="110" t="s">
        <v>148</v>
      </c>
      <c r="U290" s="218"/>
      <c r="V290" s="116" t="str">
        <f t="shared" si="39"/>
        <v/>
      </c>
      <c r="W290" s="219" t="s">
        <v>249</v>
      </c>
      <c r="X290" s="110" t="s">
        <v>77</v>
      </c>
      <c r="Y290" s="1"/>
      <c r="Z290" s="111" t="str">
        <f t="shared" si="34"/>
        <v/>
      </c>
      <c r="AA290" s="13" t="s">
        <v>250</v>
      </c>
      <c r="AB290" s="110" t="s">
        <v>77</v>
      </c>
      <c r="AC290" s="1"/>
      <c r="AD290" s="111" t="str">
        <f t="shared" si="35"/>
        <v/>
      </c>
      <c r="AE290" s="13" t="s">
        <v>251</v>
      </c>
      <c r="AF290" s="110" t="s">
        <v>77</v>
      </c>
      <c r="AG290" s="1"/>
      <c r="AH290" s="111" t="str">
        <f t="shared" si="36"/>
        <v/>
      </c>
      <c r="AI290" s="13" t="s">
        <v>252</v>
      </c>
      <c r="AJ290" s="113">
        <f t="shared" si="40"/>
        <v>0</v>
      </c>
      <c r="AK290" s="192" t="str">
        <f>ご契約内容!$C$2</f>
        <v>エースサイクル</v>
      </c>
    </row>
    <row r="291" spans="1:37" ht="13.5" customHeight="1">
      <c r="A291" s="101" t="s">
        <v>924</v>
      </c>
      <c r="B291" s="102" t="s">
        <v>677</v>
      </c>
      <c r="C291" s="103" t="s">
        <v>921</v>
      </c>
      <c r="D291" s="106"/>
      <c r="E291" s="134"/>
      <c r="F291" s="105" t="s">
        <v>547</v>
      </c>
      <c r="G291" s="127"/>
      <c r="H291" s="128"/>
      <c r="I291" s="107" t="s">
        <v>685</v>
      </c>
      <c r="J291" s="108">
        <v>37000</v>
      </c>
      <c r="K291" s="109" t="s">
        <v>2225</v>
      </c>
      <c r="L291" s="110" t="s">
        <v>2224</v>
      </c>
      <c r="M291" s="218"/>
      <c r="N291" s="116" t="str">
        <f t="shared" si="38"/>
        <v/>
      </c>
      <c r="O291" s="219" t="s">
        <v>247</v>
      </c>
      <c r="P291" s="110" t="s">
        <v>148</v>
      </c>
      <c r="Q291" s="218"/>
      <c r="R291" s="116" t="str">
        <f t="shared" si="37"/>
        <v/>
      </c>
      <c r="S291" s="219" t="s">
        <v>248</v>
      </c>
      <c r="T291" s="110" t="s">
        <v>148</v>
      </c>
      <c r="U291" s="218"/>
      <c r="V291" s="116" t="str">
        <f t="shared" si="39"/>
        <v/>
      </c>
      <c r="W291" s="219" t="s">
        <v>249</v>
      </c>
      <c r="X291" s="110" t="s">
        <v>77</v>
      </c>
      <c r="Y291" s="1"/>
      <c r="Z291" s="111" t="str">
        <f t="shared" si="34"/>
        <v/>
      </c>
      <c r="AA291" s="13" t="s">
        <v>250</v>
      </c>
      <c r="AB291" s="110" t="s">
        <v>148</v>
      </c>
      <c r="AC291" s="115"/>
      <c r="AD291" s="116"/>
      <c r="AE291" s="117" t="s">
        <v>251</v>
      </c>
      <c r="AF291" s="110" t="s">
        <v>77</v>
      </c>
      <c r="AG291" s="1"/>
      <c r="AH291" s="111" t="str">
        <f t="shared" si="36"/>
        <v/>
      </c>
      <c r="AI291" s="13" t="s">
        <v>252</v>
      </c>
      <c r="AJ291" s="113">
        <f t="shared" si="40"/>
        <v>0</v>
      </c>
      <c r="AK291" s="192" t="str">
        <f>ご契約内容!$C$2</f>
        <v>エースサイクル</v>
      </c>
    </row>
    <row r="292" spans="1:37" ht="13.5" customHeight="1">
      <c r="A292" s="101" t="s">
        <v>925</v>
      </c>
      <c r="B292" s="102" t="s">
        <v>677</v>
      </c>
      <c r="C292" s="103" t="s">
        <v>921</v>
      </c>
      <c r="D292" s="106"/>
      <c r="E292" s="134"/>
      <c r="F292" s="105" t="s">
        <v>547</v>
      </c>
      <c r="G292" s="127"/>
      <c r="H292" s="128"/>
      <c r="I292" s="107" t="s">
        <v>687</v>
      </c>
      <c r="J292" s="108">
        <v>37000</v>
      </c>
      <c r="K292" s="109" t="s">
        <v>2225</v>
      </c>
      <c r="L292" s="110" t="s">
        <v>2224</v>
      </c>
      <c r="M292" s="218"/>
      <c r="N292" s="116" t="str">
        <f t="shared" si="38"/>
        <v/>
      </c>
      <c r="O292" s="219" t="s">
        <v>247</v>
      </c>
      <c r="P292" s="110" t="s">
        <v>148</v>
      </c>
      <c r="Q292" s="218"/>
      <c r="R292" s="116" t="str">
        <f t="shared" si="37"/>
        <v/>
      </c>
      <c r="S292" s="219" t="s">
        <v>248</v>
      </c>
      <c r="T292" s="110" t="s">
        <v>148</v>
      </c>
      <c r="U292" s="218"/>
      <c r="V292" s="116" t="str">
        <f t="shared" si="39"/>
        <v/>
      </c>
      <c r="W292" s="219" t="s">
        <v>249</v>
      </c>
      <c r="X292" s="110" t="s">
        <v>77</v>
      </c>
      <c r="Y292" s="1"/>
      <c r="Z292" s="111" t="str">
        <f t="shared" si="34"/>
        <v/>
      </c>
      <c r="AA292" s="13" t="s">
        <v>250</v>
      </c>
      <c r="AB292" s="110" t="s">
        <v>77</v>
      </c>
      <c r="AC292" s="1"/>
      <c r="AD292" s="111" t="str">
        <f t="shared" si="35"/>
        <v/>
      </c>
      <c r="AE292" s="13" t="s">
        <v>251</v>
      </c>
      <c r="AF292" s="110" t="s">
        <v>77</v>
      </c>
      <c r="AG292" s="1"/>
      <c r="AH292" s="111" t="str">
        <f t="shared" si="36"/>
        <v/>
      </c>
      <c r="AI292" s="13" t="s">
        <v>252</v>
      </c>
      <c r="AJ292" s="113">
        <f t="shared" si="40"/>
        <v>0</v>
      </c>
      <c r="AK292" s="192" t="str">
        <f>ご契約内容!$C$2</f>
        <v>エースサイクル</v>
      </c>
    </row>
    <row r="293" spans="1:37" ht="13.5" customHeight="1">
      <c r="A293" s="101" t="s">
        <v>926</v>
      </c>
      <c r="B293" s="102" t="s">
        <v>677</v>
      </c>
      <c r="C293" s="103" t="s">
        <v>921</v>
      </c>
      <c r="D293" s="106"/>
      <c r="E293" s="134"/>
      <c r="F293" s="105" t="s">
        <v>547</v>
      </c>
      <c r="G293" s="127"/>
      <c r="H293" s="128"/>
      <c r="I293" s="107" t="s">
        <v>689</v>
      </c>
      <c r="J293" s="108">
        <v>37000</v>
      </c>
      <c r="K293" s="109" t="s">
        <v>2225</v>
      </c>
      <c r="L293" s="110" t="s">
        <v>2224</v>
      </c>
      <c r="M293" s="218"/>
      <c r="N293" s="116" t="str">
        <f t="shared" si="38"/>
        <v/>
      </c>
      <c r="O293" s="219" t="s">
        <v>247</v>
      </c>
      <c r="P293" s="110" t="s">
        <v>148</v>
      </c>
      <c r="Q293" s="218"/>
      <c r="R293" s="116" t="str">
        <f t="shared" si="37"/>
        <v/>
      </c>
      <c r="S293" s="219" t="s">
        <v>248</v>
      </c>
      <c r="T293" s="110" t="s">
        <v>148</v>
      </c>
      <c r="U293" s="218"/>
      <c r="V293" s="116" t="str">
        <f t="shared" si="39"/>
        <v/>
      </c>
      <c r="W293" s="219" t="s">
        <v>249</v>
      </c>
      <c r="X293" s="110" t="s">
        <v>77</v>
      </c>
      <c r="Y293" s="1"/>
      <c r="Z293" s="111" t="str">
        <f t="shared" si="34"/>
        <v/>
      </c>
      <c r="AA293" s="13" t="s">
        <v>250</v>
      </c>
      <c r="AB293" s="110" t="s">
        <v>77</v>
      </c>
      <c r="AC293" s="1"/>
      <c r="AD293" s="111" t="str">
        <f t="shared" si="35"/>
        <v/>
      </c>
      <c r="AE293" s="13" t="s">
        <v>251</v>
      </c>
      <c r="AF293" s="110" t="s">
        <v>77</v>
      </c>
      <c r="AG293" s="1"/>
      <c r="AH293" s="111" t="str">
        <f t="shared" si="36"/>
        <v/>
      </c>
      <c r="AI293" s="13" t="s">
        <v>252</v>
      </c>
      <c r="AJ293" s="113">
        <f t="shared" si="40"/>
        <v>0</v>
      </c>
      <c r="AK293" s="192" t="str">
        <f>ご契約内容!$C$2</f>
        <v>エースサイクル</v>
      </c>
    </row>
    <row r="294" spans="1:37" ht="13.5" customHeight="1">
      <c r="A294" s="101" t="s">
        <v>927</v>
      </c>
      <c r="B294" s="102" t="s">
        <v>677</v>
      </c>
      <c r="C294" s="103" t="s">
        <v>921</v>
      </c>
      <c r="D294" s="106"/>
      <c r="E294" s="134"/>
      <c r="F294" s="105" t="s">
        <v>547</v>
      </c>
      <c r="G294" s="127"/>
      <c r="H294" s="128"/>
      <c r="I294" s="107" t="s">
        <v>691</v>
      </c>
      <c r="J294" s="108">
        <v>37000</v>
      </c>
      <c r="K294" s="109" t="s">
        <v>2225</v>
      </c>
      <c r="L294" s="110" t="s">
        <v>2224</v>
      </c>
      <c r="M294" s="218"/>
      <c r="N294" s="116" t="str">
        <f t="shared" si="38"/>
        <v/>
      </c>
      <c r="O294" s="219" t="s">
        <v>247</v>
      </c>
      <c r="P294" s="110" t="s">
        <v>148</v>
      </c>
      <c r="Q294" s="218"/>
      <c r="R294" s="116" t="str">
        <f t="shared" si="37"/>
        <v/>
      </c>
      <c r="S294" s="219" t="s">
        <v>248</v>
      </c>
      <c r="T294" s="110" t="s">
        <v>148</v>
      </c>
      <c r="U294" s="218"/>
      <c r="V294" s="116" t="str">
        <f t="shared" si="39"/>
        <v/>
      </c>
      <c r="W294" s="219" t="s">
        <v>249</v>
      </c>
      <c r="X294" s="110" t="s">
        <v>77</v>
      </c>
      <c r="Y294" s="1"/>
      <c r="Z294" s="111" t="str">
        <f t="shared" si="34"/>
        <v/>
      </c>
      <c r="AA294" s="13" t="s">
        <v>250</v>
      </c>
      <c r="AB294" s="110" t="s">
        <v>77</v>
      </c>
      <c r="AC294" s="1"/>
      <c r="AD294" s="111" t="str">
        <f t="shared" si="35"/>
        <v/>
      </c>
      <c r="AE294" s="13" t="s">
        <v>251</v>
      </c>
      <c r="AF294" s="110" t="s">
        <v>77</v>
      </c>
      <c r="AG294" s="1"/>
      <c r="AH294" s="111" t="str">
        <f t="shared" si="36"/>
        <v/>
      </c>
      <c r="AI294" s="13" t="s">
        <v>252</v>
      </c>
      <c r="AJ294" s="113">
        <f t="shared" si="40"/>
        <v>0</v>
      </c>
      <c r="AK294" s="192" t="str">
        <f>ご契約内容!$C$2</f>
        <v>エースサイクル</v>
      </c>
    </row>
    <row r="295" spans="1:37" ht="13.5" customHeight="1">
      <c r="A295" s="101" t="s">
        <v>928</v>
      </c>
      <c r="B295" s="102" t="s">
        <v>677</v>
      </c>
      <c r="C295" s="103" t="s">
        <v>921</v>
      </c>
      <c r="D295" s="106"/>
      <c r="E295" s="134"/>
      <c r="F295" s="105" t="s">
        <v>547</v>
      </c>
      <c r="G295" s="127"/>
      <c r="H295" s="128"/>
      <c r="I295" s="107" t="s">
        <v>693</v>
      </c>
      <c r="J295" s="108">
        <v>37000</v>
      </c>
      <c r="K295" s="109" t="s">
        <v>2225</v>
      </c>
      <c r="L295" s="110" t="s">
        <v>2224</v>
      </c>
      <c r="M295" s="218"/>
      <c r="N295" s="116" t="str">
        <f t="shared" si="38"/>
        <v/>
      </c>
      <c r="O295" s="219" t="s">
        <v>247</v>
      </c>
      <c r="P295" s="110" t="s">
        <v>148</v>
      </c>
      <c r="Q295" s="218"/>
      <c r="R295" s="116" t="str">
        <f t="shared" si="37"/>
        <v/>
      </c>
      <c r="S295" s="219" t="s">
        <v>248</v>
      </c>
      <c r="T295" s="110" t="s">
        <v>148</v>
      </c>
      <c r="U295" s="218"/>
      <c r="V295" s="116" t="str">
        <f t="shared" si="39"/>
        <v/>
      </c>
      <c r="W295" s="219" t="s">
        <v>249</v>
      </c>
      <c r="X295" s="110" t="s">
        <v>77</v>
      </c>
      <c r="Y295" s="1"/>
      <c r="Z295" s="111" t="str">
        <f t="shared" si="34"/>
        <v/>
      </c>
      <c r="AA295" s="13" t="s">
        <v>250</v>
      </c>
      <c r="AB295" s="110" t="s">
        <v>77</v>
      </c>
      <c r="AC295" s="1"/>
      <c r="AD295" s="111" t="str">
        <f t="shared" si="35"/>
        <v/>
      </c>
      <c r="AE295" s="13" t="s">
        <v>251</v>
      </c>
      <c r="AF295" s="110" t="s">
        <v>77</v>
      </c>
      <c r="AG295" s="1"/>
      <c r="AH295" s="111" t="str">
        <f t="shared" si="36"/>
        <v/>
      </c>
      <c r="AI295" s="13" t="s">
        <v>252</v>
      </c>
      <c r="AJ295" s="113">
        <f t="shared" si="40"/>
        <v>0</v>
      </c>
      <c r="AK295" s="192" t="str">
        <f>ご契約内容!$C$2</f>
        <v>エースサイクル</v>
      </c>
    </row>
    <row r="296" spans="1:37" ht="13.5" customHeight="1">
      <c r="A296" s="101" t="s">
        <v>929</v>
      </c>
      <c r="B296" s="102" t="s">
        <v>677</v>
      </c>
      <c r="C296" s="103" t="s">
        <v>921</v>
      </c>
      <c r="D296" s="106"/>
      <c r="E296" s="134"/>
      <c r="F296" s="105" t="s">
        <v>547</v>
      </c>
      <c r="G296" s="127"/>
      <c r="H296" s="128"/>
      <c r="I296" s="107" t="s">
        <v>695</v>
      </c>
      <c r="J296" s="108">
        <v>37000</v>
      </c>
      <c r="K296" s="109" t="s">
        <v>2225</v>
      </c>
      <c r="L296" s="110" t="s">
        <v>2224</v>
      </c>
      <c r="M296" s="218"/>
      <c r="N296" s="116" t="str">
        <f>IF(M296="","",$J296*$A$4*M296)</f>
        <v/>
      </c>
      <c r="O296" s="219" t="s">
        <v>247</v>
      </c>
      <c r="P296" s="110" t="s">
        <v>148</v>
      </c>
      <c r="Q296" s="218"/>
      <c r="R296" s="116" t="str">
        <f t="shared" si="37"/>
        <v/>
      </c>
      <c r="S296" s="219" t="s">
        <v>248</v>
      </c>
      <c r="T296" s="110" t="s">
        <v>148</v>
      </c>
      <c r="U296" s="218"/>
      <c r="V296" s="116" t="str">
        <f t="shared" si="39"/>
        <v/>
      </c>
      <c r="W296" s="219" t="s">
        <v>249</v>
      </c>
      <c r="X296" s="110" t="s">
        <v>77</v>
      </c>
      <c r="Y296" s="1"/>
      <c r="Z296" s="111" t="str">
        <f t="shared" si="34"/>
        <v/>
      </c>
      <c r="AA296" s="13" t="s">
        <v>250</v>
      </c>
      <c r="AB296" s="110" t="s">
        <v>77</v>
      </c>
      <c r="AC296" s="1"/>
      <c r="AD296" s="111" t="str">
        <f t="shared" si="35"/>
        <v/>
      </c>
      <c r="AE296" s="13" t="s">
        <v>251</v>
      </c>
      <c r="AF296" s="110" t="s">
        <v>77</v>
      </c>
      <c r="AG296" s="1"/>
      <c r="AH296" s="111" t="str">
        <f t="shared" si="36"/>
        <v/>
      </c>
      <c r="AI296" s="13" t="s">
        <v>252</v>
      </c>
      <c r="AJ296" s="113">
        <f>SUM(M296,Q296,U296,Y296,AC296,AG296)</f>
        <v>0</v>
      </c>
      <c r="AK296" s="192" t="str">
        <f>ご契約内容!$C$2</f>
        <v>エースサイクル</v>
      </c>
    </row>
    <row r="297" spans="1:37" ht="13.5" customHeight="1">
      <c r="A297" s="101" t="s">
        <v>930</v>
      </c>
      <c r="B297" s="102" t="s">
        <v>677</v>
      </c>
      <c r="C297" s="103" t="s">
        <v>921</v>
      </c>
      <c r="D297" s="106"/>
      <c r="E297" s="134"/>
      <c r="F297" s="105" t="s">
        <v>547</v>
      </c>
      <c r="G297" s="127"/>
      <c r="H297" s="128"/>
      <c r="I297" s="107" t="s">
        <v>697</v>
      </c>
      <c r="J297" s="108">
        <v>37000</v>
      </c>
      <c r="K297" s="109" t="s">
        <v>2225</v>
      </c>
      <c r="L297" s="110" t="s">
        <v>2224</v>
      </c>
      <c r="M297" s="218"/>
      <c r="N297" s="116" t="str">
        <f>IF(M297="","",$J297*$A$4*M297)</f>
        <v/>
      </c>
      <c r="O297" s="219" t="s">
        <v>247</v>
      </c>
      <c r="P297" s="110" t="s">
        <v>148</v>
      </c>
      <c r="Q297" s="218"/>
      <c r="R297" s="116" t="str">
        <f t="shared" si="37"/>
        <v/>
      </c>
      <c r="S297" s="219" t="s">
        <v>248</v>
      </c>
      <c r="T297" s="110" t="s">
        <v>148</v>
      </c>
      <c r="U297" s="218"/>
      <c r="V297" s="116" t="str">
        <f t="shared" si="39"/>
        <v/>
      </c>
      <c r="W297" s="219" t="s">
        <v>249</v>
      </c>
      <c r="X297" s="110" t="s">
        <v>77</v>
      </c>
      <c r="Y297" s="1"/>
      <c r="Z297" s="111" t="str">
        <f t="shared" si="34"/>
        <v/>
      </c>
      <c r="AA297" s="13" t="s">
        <v>250</v>
      </c>
      <c r="AB297" s="110" t="s">
        <v>77</v>
      </c>
      <c r="AC297" s="1"/>
      <c r="AD297" s="111" t="str">
        <f t="shared" si="35"/>
        <v/>
      </c>
      <c r="AE297" s="13" t="s">
        <v>251</v>
      </c>
      <c r="AF297" s="110" t="s">
        <v>77</v>
      </c>
      <c r="AG297" s="1"/>
      <c r="AH297" s="111" t="str">
        <f t="shared" si="36"/>
        <v/>
      </c>
      <c r="AI297" s="13" t="s">
        <v>252</v>
      </c>
      <c r="AJ297" s="113">
        <f>SUM(M297,Q297,U297,Y297,AC297,AG297)</f>
        <v>0</v>
      </c>
      <c r="AK297" s="192" t="str">
        <f>ご契約内容!$C$2</f>
        <v>エースサイクル</v>
      </c>
    </row>
    <row r="298" spans="1:37" ht="13.5" customHeight="1">
      <c r="A298" s="101" t="s">
        <v>931</v>
      </c>
      <c r="B298" s="102" t="s">
        <v>677</v>
      </c>
      <c r="C298" s="103" t="s">
        <v>921</v>
      </c>
      <c r="D298" s="106"/>
      <c r="E298" s="134"/>
      <c r="F298" s="105" t="s">
        <v>547</v>
      </c>
      <c r="G298" s="127"/>
      <c r="H298" s="128"/>
      <c r="I298" s="107" t="s">
        <v>699</v>
      </c>
      <c r="J298" s="108">
        <v>37000</v>
      </c>
      <c r="K298" s="109" t="s">
        <v>2225</v>
      </c>
      <c r="L298" s="110" t="s">
        <v>2224</v>
      </c>
      <c r="M298" s="218"/>
      <c r="N298" s="116" t="str">
        <f t="shared" si="38"/>
        <v/>
      </c>
      <c r="O298" s="219" t="s">
        <v>247</v>
      </c>
      <c r="P298" s="110" t="s">
        <v>148</v>
      </c>
      <c r="Q298" s="218"/>
      <c r="R298" s="116" t="str">
        <f t="shared" si="37"/>
        <v/>
      </c>
      <c r="S298" s="219" t="s">
        <v>248</v>
      </c>
      <c r="T298" s="110" t="s">
        <v>148</v>
      </c>
      <c r="U298" s="218"/>
      <c r="V298" s="116" t="str">
        <f t="shared" si="39"/>
        <v/>
      </c>
      <c r="W298" s="219" t="s">
        <v>249</v>
      </c>
      <c r="X298" s="110" t="s">
        <v>77</v>
      </c>
      <c r="Y298" s="1"/>
      <c r="Z298" s="111" t="str">
        <f t="shared" si="34"/>
        <v/>
      </c>
      <c r="AA298" s="13" t="s">
        <v>250</v>
      </c>
      <c r="AB298" s="110" t="s">
        <v>77</v>
      </c>
      <c r="AC298" s="1"/>
      <c r="AD298" s="111" t="str">
        <f t="shared" si="35"/>
        <v/>
      </c>
      <c r="AE298" s="13" t="s">
        <v>251</v>
      </c>
      <c r="AF298" s="110" t="s">
        <v>77</v>
      </c>
      <c r="AG298" s="1"/>
      <c r="AH298" s="111" t="str">
        <f t="shared" si="36"/>
        <v/>
      </c>
      <c r="AI298" s="13" t="s">
        <v>252</v>
      </c>
      <c r="AJ298" s="113">
        <f t="shared" si="40"/>
        <v>0</v>
      </c>
      <c r="AK298" s="192" t="str">
        <f>ご契約内容!$C$2</f>
        <v>エースサイクル</v>
      </c>
    </row>
    <row r="299" spans="1:37" ht="13.5" customHeight="1">
      <c r="A299" s="101" t="s">
        <v>932</v>
      </c>
      <c r="B299" s="102" t="s">
        <v>677</v>
      </c>
      <c r="C299" s="103" t="s">
        <v>921</v>
      </c>
      <c r="D299" s="106"/>
      <c r="E299" s="134"/>
      <c r="F299" s="105" t="s">
        <v>547</v>
      </c>
      <c r="G299" s="127"/>
      <c r="H299" s="128"/>
      <c r="I299" s="107" t="s">
        <v>701</v>
      </c>
      <c r="J299" s="108">
        <v>37000</v>
      </c>
      <c r="K299" s="109" t="s">
        <v>2225</v>
      </c>
      <c r="L299" s="110" t="s">
        <v>2224</v>
      </c>
      <c r="M299" s="218"/>
      <c r="N299" s="116" t="str">
        <f t="shared" si="38"/>
        <v/>
      </c>
      <c r="O299" s="219" t="s">
        <v>247</v>
      </c>
      <c r="P299" s="110" t="s">
        <v>148</v>
      </c>
      <c r="Q299" s="218"/>
      <c r="R299" s="116" t="str">
        <f t="shared" si="37"/>
        <v/>
      </c>
      <c r="S299" s="219" t="s">
        <v>248</v>
      </c>
      <c r="T299" s="110" t="s">
        <v>148</v>
      </c>
      <c r="U299" s="218"/>
      <c r="V299" s="116" t="str">
        <f t="shared" si="39"/>
        <v/>
      </c>
      <c r="W299" s="219" t="s">
        <v>249</v>
      </c>
      <c r="X299" s="110" t="s">
        <v>77</v>
      </c>
      <c r="Y299" s="1"/>
      <c r="Z299" s="111" t="str">
        <f t="shared" si="34"/>
        <v/>
      </c>
      <c r="AA299" s="13" t="s">
        <v>250</v>
      </c>
      <c r="AB299" s="110" t="s">
        <v>77</v>
      </c>
      <c r="AC299" s="1"/>
      <c r="AD299" s="111" t="str">
        <f t="shared" si="35"/>
        <v/>
      </c>
      <c r="AE299" s="13" t="s">
        <v>251</v>
      </c>
      <c r="AF299" s="110" t="s">
        <v>77</v>
      </c>
      <c r="AG299" s="1"/>
      <c r="AH299" s="111" t="str">
        <f t="shared" si="36"/>
        <v/>
      </c>
      <c r="AI299" s="13" t="s">
        <v>252</v>
      </c>
      <c r="AJ299" s="113">
        <f t="shared" si="40"/>
        <v>0</v>
      </c>
      <c r="AK299" s="192" t="str">
        <f>ご契約内容!$C$2</f>
        <v>エースサイクル</v>
      </c>
    </row>
    <row r="300" spans="1:37" ht="13.5" customHeight="1">
      <c r="A300" s="101" t="s">
        <v>933</v>
      </c>
      <c r="B300" s="102" t="s">
        <v>677</v>
      </c>
      <c r="C300" s="103" t="s">
        <v>921</v>
      </c>
      <c r="D300" s="106"/>
      <c r="E300" s="134"/>
      <c r="F300" s="105" t="s">
        <v>547</v>
      </c>
      <c r="G300" s="127"/>
      <c r="H300" s="128"/>
      <c r="I300" s="107" t="s">
        <v>703</v>
      </c>
      <c r="J300" s="108">
        <v>37000</v>
      </c>
      <c r="K300" s="109" t="s">
        <v>2225</v>
      </c>
      <c r="L300" s="110" t="s">
        <v>2224</v>
      </c>
      <c r="M300" s="218"/>
      <c r="N300" s="116" t="str">
        <f t="shared" si="38"/>
        <v/>
      </c>
      <c r="O300" s="219" t="s">
        <v>247</v>
      </c>
      <c r="P300" s="110" t="s">
        <v>148</v>
      </c>
      <c r="Q300" s="218"/>
      <c r="R300" s="116" t="str">
        <f t="shared" si="37"/>
        <v/>
      </c>
      <c r="S300" s="219" t="s">
        <v>248</v>
      </c>
      <c r="T300" s="110" t="s">
        <v>148</v>
      </c>
      <c r="U300" s="218"/>
      <c r="V300" s="116" t="str">
        <f t="shared" si="39"/>
        <v/>
      </c>
      <c r="W300" s="219" t="s">
        <v>249</v>
      </c>
      <c r="X300" s="110" t="s">
        <v>77</v>
      </c>
      <c r="Y300" s="1"/>
      <c r="Z300" s="111" t="str">
        <f t="shared" si="34"/>
        <v/>
      </c>
      <c r="AA300" s="13" t="s">
        <v>250</v>
      </c>
      <c r="AB300" s="110" t="s">
        <v>77</v>
      </c>
      <c r="AC300" s="1"/>
      <c r="AD300" s="111" t="str">
        <f t="shared" si="35"/>
        <v/>
      </c>
      <c r="AE300" s="13" t="s">
        <v>251</v>
      </c>
      <c r="AF300" s="110" t="s">
        <v>77</v>
      </c>
      <c r="AG300" s="1"/>
      <c r="AH300" s="111" t="str">
        <f t="shared" si="36"/>
        <v/>
      </c>
      <c r="AI300" s="13" t="s">
        <v>252</v>
      </c>
      <c r="AJ300" s="113">
        <f t="shared" si="40"/>
        <v>0</v>
      </c>
      <c r="AK300" s="192" t="str">
        <f>ご契約内容!$C$2</f>
        <v>エースサイクル</v>
      </c>
    </row>
    <row r="301" spans="1:37" ht="13.5" customHeight="1">
      <c r="A301" s="101" t="s">
        <v>934</v>
      </c>
      <c r="B301" s="102" t="s">
        <v>677</v>
      </c>
      <c r="C301" s="103" t="s">
        <v>921</v>
      </c>
      <c r="D301" s="106"/>
      <c r="E301" s="134"/>
      <c r="F301" s="105" t="s">
        <v>547</v>
      </c>
      <c r="G301" s="127"/>
      <c r="H301" s="128"/>
      <c r="I301" s="107" t="s">
        <v>705</v>
      </c>
      <c r="J301" s="108">
        <v>37000</v>
      </c>
      <c r="K301" s="109" t="s">
        <v>2225</v>
      </c>
      <c r="L301" s="110" t="s">
        <v>2224</v>
      </c>
      <c r="M301" s="218"/>
      <c r="N301" s="116" t="str">
        <f t="shared" si="38"/>
        <v/>
      </c>
      <c r="O301" s="219" t="s">
        <v>247</v>
      </c>
      <c r="P301" s="110" t="s">
        <v>148</v>
      </c>
      <c r="Q301" s="218"/>
      <c r="R301" s="116" t="str">
        <f t="shared" si="37"/>
        <v/>
      </c>
      <c r="S301" s="219" t="s">
        <v>248</v>
      </c>
      <c r="T301" s="110" t="s">
        <v>148</v>
      </c>
      <c r="U301" s="218"/>
      <c r="V301" s="116" t="str">
        <f t="shared" si="39"/>
        <v/>
      </c>
      <c r="W301" s="219" t="s">
        <v>249</v>
      </c>
      <c r="X301" s="110" t="s">
        <v>77</v>
      </c>
      <c r="Y301" s="1"/>
      <c r="Z301" s="111" t="str">
        <f t="shared" si="34"/>
        <v/>
      </c>
      <c r="AA301" s="13" t="s">
        <v>250</v>
      </c>
      <c r="AB301" s="110" t="s">
        <v>148</v>
      </c>
      <c r="AC301" s="115"/>
      <c r="AD301" s="116"/>
      <c r="AE301" s="117" t="s">
        <v>251</v>
      </c>
      <c r="AF301" s="110" t="s">
        <v>77</v>
      </c>
      <c r="AG301" s="1"/>
      <c r="AH301" s="111" t="str">
        <f t="shared" si="36"/>
        <v/>
      </c>
      <c r="AI301" s="13" t="s">
        <v>252</v>
      </c>
      <c r="AJ301" s="113">
        <f t="shared" si="40"/>
        <v>0</v>
      </c>
      <c r="AK301" s="192" t="str">
        <f>ご契約内容!$C$2</f>
        <v>エースサイクル</v>
      </c>
    </row>
    <row r="302" spans="1:37" ht="13.5" customHeight="1">
      <c r="A302" s="101" t="s">
        <v>935</v>
      </c>
      <c r="B302" s="102" t="s">
        <v>677</v>
      </c>
      <c r="C302" s="103" t="s">
        <v>921</v>
      </c>
      <c r="D302" s="106"/>
      <c r="E302" s="134"/>
      <c r="F302" s="105" t="s">
        <v>547</v>
      </c>
      <c r="G302" s="127"/>
      <c r="H302" s="128"/>
      <c r="I302" s="107" t="s">
        <v>707</v>
      </c>
      <c r="J302" s="108">
        <v>37000</v>
      </c>
      <c r="K302" s="109" t="s">
        <v>2225</v>
      </c>
      <c r="L302" s="110" t="s">
        <v>2224</v>
      </c>
      <c r="M302" s="218"/>
      <c r="N302" s="116" t="str">
        <f t="shared" si="38"/>
        <v/>
      </c>
      <c r="O302" s="219" t="s">
        <v>247</v>
      </c>
      <c r="P302" s="110" t="s">
        <v>148</v>
      </c>
      <c r="Q302" s="218"/>
      <c r="R302" s="116" t="str">
        <f t="shared" si="37"/>
        <v/>
      </c>
      <c r="S302" s="219" t="s">
        <v>248</v>
      </c>
      <c r="T302" s="110" t="s">
        <v>148</v>
      </c>
      <c r="U302" s="218"/>
      <c r="V302" s="116" t="str">
        <f t="shared" si="39"/>
        <v/>
      </c>
      <c r="W302" s="219" t="s">
        <v>249</v>
      </c>
      <c r="X302" s="110" t="s">
        <v>77</v>
      </c>
      <c r="Y302" s="1"/>
      <c r="Z302" s="111" t="str">
        <f t="shared" ref="Z302:Z343" si="41">IF(Y302="","",$J302*$A$4*Y302)</f>
        <v/>
      </c>
      <c r="AA302" s="13" t="s">
        <v>250</v>
      </c>
      <c r="AB302" s="110" t="s">
        <v>77</v>
      </c>
      <c r="AC302" s="1"/>
      <c r="AD302" s="111" t="str">
        <f t="shared" ref="AD302:AD343" si="42">IF(AC302="","",$J302*$A$4*AC302)</f>
        <v/>
      </c>
      <c r="AE302" s="13" t="s">
        <v>251</v>
      </c>
      <c r="AF302" s="110" t="s">
        <v>77</v>
      </c>
      <c r="AG302" s="1"/>
      <c r="AH302" s="111" t="str">
        <f t="shared" ref="AH302:AH343" si="43">IF(AG302="","",$J302*$A$4*AG302)</f>
        <v/>
      </c>
      <c r="AI302" s="13" t="s">
        <v>252</v>
      </c>
      <c r="AJ302" s="113">
        <f t="shared" si="40"/>
        <v>0</v>
      </c>
      <c r="AK302" s="192" t="str">
        <f>ご契約内容!$C$2</f>
        <v>エースサイクル</v>
      </c>
    </row>
    <row r="303" spans="1:37" ht="13.5" customHeight="1">
      <c r="A303" s="101" t="s">
        <v>936</v>
      </c>
      <c r="B303" s="102" t="s">
        <v>677</v>
      </c>
      <c r="C303" s="103" t="s">
        <v>921</v>
      </c>
      <c r="D303" s="106"/>
      <c r="E303" s="134"/>
      <c r="F303" s="105" t="s">
        <v>547</v>
      </c>
      <c r="G303" s="127"/>
      <c r="H303" s="128"/>
      <c r="I303" s="107" t="s">
        <v>709</v>
      </c>
      <c r="J303" s="108">
        <v>37000</v>
      </c>
      <c r="K303" s="109" t="s">
        <v>2225</v>
      </c>
      <c r="L303" s="110" t="s">
        <v>2224</v>
      </c>
      <c r="M303" s="218"/>
      <c r="N303" s="116" t="str">
        <f t="shared" si="38"/>
        <v/>
      </c>
      <c r="O303" s="219" t="s">
        <v>247</v>
      </c>
      <c r="P303" s="110" t="s">
        <v>148</v>
      </c>
      <c r="Q303" s="218"/>
      <c r="R303" s="116" t="str">
        <f t="shared" si="37"/>
        <v/>
      </c>
      <c r="S303" s="219" t="s">
        <v>248</v>
      </c>
      <c r="T303" s="110" t="s">
        <v>148</v>
      </c>
      <c r="U303" s="218"/>
      <c r="V303" s="116" t="str">
        <f t="shared" si="39"/>
        <v/>
      </c>
      <c r="W303" s="219" t="s">
        <v>249</v>
      </c>
      <c r="X303" s="110" t="s">
        <v>77</v>
      </c>
      <c r="Y303" s="1"/>
      <c r="Z303" s="111" t="str">
        <f t="shared" si="41"/>
        <v/>
      </c>
      <c r="AA303" s="13" t="s">
        <v>250</v>
      </c>
      <c r="AB303" s="110" t="s">
        <v>148</v>
      </c>
      <c r="AC303" s="115"/>
      <c r="AD303" s="116"/>
      <c r="AE303" s="117" t="s">
        <v>251</v>
      </c>
      <c r="AF303" s="110" t="s">
        <v>77</v>
      </c>
      <c r="AG303" s="1"/>
      <c r="AH303" s="111" t="str">
        <f t="shared" si="43"/>
        <v/>
      </c>
      <c r="AI303" s="13" t="s">
        <v>252</v>
      </c>
      <c r="AJ303" s="113">
        <f t="shared" si="40"/>
        <v>0</v>
      </c>
      <c r="AK303" s="192" t="str">
        <f>ご契約内容!$C$2</f>
        <v>エースサイクル</v>
      </c>
    </row>
    <row r="304" spans="1:37" ht="13.5" customHeight="1">
      <c r="A304" s="101" t="s">
        <v>937</v>
      </c>
      <c r="B304" s="102" t="s">
        <v>677</v>
      </c>
      <c r="C304" s="103" t="s">
        <v>921</v>
      </c>
      <c r="D304" s="106"/>
      <c r="E304" s="134"/>
      <c r="F304" s="105" t="s">
        <v>547</v>
      </c>
      <c r="G304" s="127"/>
      <c r="H304" s="128"/>
      <c r="I304" s="107" t="s">
        <v>711</v>
      </c>
      <c r="J304" s="108">
        <v>37000</v>
      </c>
      <c r="K304" s="109" t="s">
        <v>2225</v>
      </c>
      <c r="L304" s="110" t="s">
        <v>2224</v>
      </c>
      <c r="M304" s="218"/>
      <c r="N304" s="116" t="str">
        <f t="shared" si="38"/>
        <v/>
      </c>
      <c r="O304" s="219" t="s">
        <v>247</v>
      </c>
      <c r="P304" s="110" t="s">
        <v>148</v>
      </c>
      <c r="Q304" s="218"/>
      <c r="R304" s="116" t="str">
        <f t="shared" si="37"/>
        <v/>
      </c>
      <c r="S304" s="219" t="s">
        <v>248</v>
      </c>
      <c r="T304" s="110" t="s">
        <v>148</v>
      </c>
      <c r="U304" s="218"/>
      <c r="V304" s="116" t="str">
        <f t="shared" si="39"/>
        <v/>
      </c>
      <c r="W304" s="219" t="s">
        <v>249</v>
      </c>
      <c r="X304" s="110" t="s">
        <v>77</v>
      </c>
      <c r="Y304" s="1"/>
      <c r="Z304" s="111" t="str">
        <f t="shared" si="41"/>
        <v/>
      </c>
      <c r="AA304" s="13" t="s">
        <v>250</v>
      </c>
      <c r="AB304" s="110" t="s">
        <v>148</v>
      </c>
      <c r="AC304" s="115"/>
      <c r="AD304" s="116"/>
      <c r="AE304" s="117" t="s">
        <v>251</v>
      </c>
      <c r="AF304" s="110" t="s">
        <v>77</v>
      </c>
      <c r="AG304" s="1"/>
      <c r="AH304" s="111" t="str">
        <f t="shared" si="43"/>
        <v/>
      </c>
      <c r="AI304" s="13" t="s">
        <v>252</v>
      </c>
      <c r="AJ304" s="113">
        <f t="shared" si="40"/>
        <v>0</v>
      </c>
      <c r="AK304" s="192" t="str">
        <f>ご契約内容!$C$2</f>
        <v>エースサイクル</v>
      </c>
    </row>
    <row r="305" spans="1:37" ht="13.5" customHeight="1">
      <c r="A305" s="101" t="s">
        <v>938</v>
      </c>
      <c r="B305" s="102" t="s">
        <v>677</v>
      </c>
      <c r="C305" s="103" t="s">
        <v>939</v>
      </c>
      <c r="D305" s="106"/>
      <c r="E305" s="134"/>
      <c r="F305" s="105" t="s">
        <v>825</v>
      </c>
      <c r="G305" s="127"/>
      <c r="H305" s="128"/>
      <c r="I305" s="107" t="s">
        <v>687</v>
      </c>
      <c r="J305" s="108">
        <v>24000</v>
      </c>
      <c r="K305" s="109" t="s">
        <v>568</v>
      </c>
      <c r="L305" s="110" t="s">
        <v>77</v>
      </c>
      <c r="M305" s="1"/>
      <c r="N305" s="111" t="str">
        <f t="shared" si="38"/>
        <v/>
      </c>
      <c r="O305" s="13" t="s">
        <v>247</v>
      </c>
      <c r="P305" s="110" t="s">
        <v>77</v>
      </c>
      <c r="Q305" s="1"/>
      <c r="R305" s="111" t="str">
        <f t="shared" si="37"/>
        <v/>
      </c>
      <c r="S305" s="13" t="s">
        <v>248</v>
      </c>
      <c r="T305" s="110" t="s">
        <v>77</v>
      </c>
      <c r="U305" s="1"/>
      <c r="V305" s="111" t="str">
        <f t="shared" si="39"/>
        <v/>
      </c>
      <c r="W305" s="13" t="s">
        <v>249</v>
      </c>
      <c r="X305" s="110" t="s">
        <v>77</v>
      </c>
      <c r="Y305" s="1"/>
      <c r="Z305" s="111" t="str">
        <f t="shared" si="41"/>
        <v/>
      </c>
      <c r="AA305" s="13" t="s">
        <v>250</v>
      </c>
      <c r="AB305" s="110" t="s">
        <v>148</v>
      </c>
      <c r="AC305" s="115"/>
      <c r="AD305" s="116"/>
      <c r="AE305" s="117" t="s">
        <v>251</v>
      </c>
      <c r="AF305" s="110" t="s">
        <v>148</v>
      </c>
      <c r="AG305" s="115"/>
      <c r="AH305" s="116" t="str">
        <f t="shared" si="43"/>
        <v/>
      </c>
      <c r="AI305" s="117" t="s">
        <v>252</v>
      </c>
      <c r="AJ305" s="113">
        <f t="shared" si="40"/>
        <v>0</v>
      </c>
      <c r="AK305" s="192" t="str">
        <f>ご契約内容!$C$2</f>
        <v>エースサイクル</v>
      </c>
    </row>
    <row r="306" spans="1:37" ht="13.5" customHeight="1">
      <c r="A306" s="101" t="s">
        <v>940</v>
      </c>
      <c r="B306" s="102" t="s">
        <v>677</v>
      </c>
      <c r="C306" s="103" t="s">
        <v>939</v>
      </c>
      <c r="D306" s="106"/>
      <c r="E306" s="134"/>
      <c r="F306" s="105" t="s">
        <v>825</v>
      </c>
      <c r="G306" s="127"/>
      <c r="H306" s="128"/>
      <c r="I306" s="107" t="s">
        <v>691</v>
      </c>
      <c r="J306" s="108">
        <v>24000</v>
      </c>
      <c r="K306" s="109" t="s">
        <v>568</v>
      </c>
      <c r="L306" s="110" t="s">
        <v>77</v>
      </c>
      <c r="M306" s="1"/>
      <c r="N306" s="111" t="str">
        <f t="shared" si="38"/>
        <v/>
      </c>
      <c r="O306" s="13" t="s">
        <v>247</v>
      </c>
      <c r="P306" s="110" t="s">
        <v>77</v>
      </c>
      <c r="Q306" s="1"/>
      <c r="R306" s="111" t="str">
        <f t="shared" ref="R306:R343" si="44">IF(Q306="","",$J306*$A$4*Q306)</f>
        <v/>
      </c>
      <c r="S306" s="13" t="s">
        <v>248</v>
      </c>
      <c r="T306" s="110" t="s">
        <v>77</v>
      </c>
      <c r="U306" s="1"/>
      <c r="V306" s="111" t="str">
        <f t="shared" si="39"/>
        <v/>
      </c>
      <c r="W306" s="13" t="s">
        <v>249</v>
      </c>
      <c r="X306" s="110" t="s">
        <v>77</v>
      </c>
      <c r="Y306" s="1"/>
      <c r="Z306" s="111" t="str">
        <f t="shared" si="41"/>
        <v/>
      </c>
      <c r="AA306" s="13" t="s">
        <v>250</v>
      </c>
      <c r="AB306" s="110" t="s">
        <v>148</v>
      </c>
      <c r="AC306" s="115"/>
      <c r="AD306" s="116"/>
      <c r="AE306" s="117" t="s">
        <v>251</v>
      </c>
      <c r="AF306" s="110" t="s">
        <v>148</v>
      </c>
      <c r="AG306" s="115"/>
      <c r="AH306" s="116" t="str">
        <f t="shared" si="43"/>
        <v/>
      </c>
      <c r="AI306" s="117" t="s">
        <v>252</v>
      </c>
      <c r="AJ306" s="113">
        <f t="shared" si="40"/>
        <v>0</v>
      </c>
      <c r="AK306" s="192" t="str">
        <f>ご契約内容!$C$2</f>
        <v>エースサイクル</v>
      </c>
    </row>
    <row r="307" spans="1:37" ht="13.5" customHeight="1">
      <c r="A307" s="101" t="s">
        <v>941</v>
      </c>
      <c r="B307" s="102" t="s">
        <v>677</v>
      </c>
      <c r="C307" s="103" t="s">
        <v>939</v>
      </c>
      <c r="D307" s="106"/>
      <c r="E307" s="134"/>
      <c r="F307" s="105" t="s">
        <v>825</v>
      </c>
      <c r="G307" s="127"/>
      <c r="H307" s="128"/>
      <c r="I307" s="107" t="s">
        <v>693</v>
      </c>
      <c r="J307" s="108">
        <v>24000</v>
      </c>
      <c r="K307" s="109" t="s">
        <v>568</v>
      </c>
      <c r="L307" s="110" t="s">
        <v>77</v>
      </c>
      <c r="M307" s="1"/>
      <c r="N307" s="111" t="str">
        <f t="shared" si="38"/>
        <v/>
      </c>
      <c r="O307" s="13" t="s">
        <v>247</v>
      </c>
      <c r="P307" s="110" t="s">
        <v>77</v>
      </c>
      <c r="Q307" s="1"/>
      <c r="R307" s="111" t="str">
        <f t="shared" si="44"/>
        <v/>
      </c>
      <c r="S307" s="13" t="s">
        <v>248</v>
      </c>
      <c r="T307" s="110" t="s">
        <v>77</v>
      </c>
      <c r="U307" s="1"/>
      <c r="V307" s="111" t="str">
        <f t="shared" si="39"/>
        <v/>
      </c>
      <c r="W307" s="13" t="s">
        <v>249</v>
      </c>
      <c r="X307" s="110" t="s">
        <v>77</v>
      </c>
      <c r="Y307" s="1"/>
      <c r="Z307" s="111" t="str">
        <f t="shared" si="41"/>
        <v/>
      </c>
      <c r="AA307" s="13" t="s">
        <v>250</v>
      </c>
      <c r="AB307" s="110" t="s">
        <v>148</v>
      </c>
      <c r="AC307" s="115"/>
      <c r="AD307" s="116"/>
      <c r="AE307" s="117" t="s">
        <v>251</v>
      </c>
      <c r="AF307" s="110" t="s">
        <v>148</v>
      </c>
      <c r="AG307" s="115"/>
      <c r="AH307" s="116" t="str">
        <f t="shared" si="43"/>
        <v/>
      </c>
      <c r="AI307" s="117" t="s">
        <v>252</v>
      </c>
      <c r="AJ307" s="113">
        <f t="shared" si="40"/>
        <v>0</v>
      </c>
      <c r="AK307" s="192" t="str">
        <f>ご契約内容!$C$2</f>
        <v>エースサイクル</v>
      </c>
    </row>
    <row r="308" spans="1:37" ht="13.5" customHeight="1">
      <c r="A308" s="101" t="s">
        <v>942</v>
      </c>
      <c r="B308" s="102" t="s">
        <v>677</v>
      </c>
      <c r="C308" s="103" t="s">
        <v>939</v>
      </c>
      <c r="D308" s="106"/>
      <c r="E308" s="134"/>
      <c r="F308" s="105" t="s">
        <v>825</v>
      </c>
      <c r="G308" s="127"/>
      <c r="H308" s="128"/>
      <c r="I308" s="107" t="s">
        <v>695</v>
      </c>
      <c r="J308" s="108">
        <v>24000</v>
      </c>
      <c r="K308" s="109" t="s">
        <v>568</v>
      </c>
      <c r="L308" s="110" t="s">
        <v>77</v>
      </c>
      <c r="M308" s="1"/>
      <c r="N308" s="111" t="str">
        <f t="shared" si="38"/>
        <v/>
      </c>
      <c r="O308" s="13" t="s">
        <v>247</v>
      </c>
      <c r="P308" s="110" t="s">
        <v>77</v>
      </c>
      <c r="Q308" s="1"/>
      <c r="R308" s="111" t="str">
        <f t="shared" si="44"/>
        <v/>
      </c>
      <c r="S308" s="13" t="s">
        <v>248</v>
      </c>
      <c r="T308" s="110" t="s">
        <v>77</v>
      </c>
      <c r="U308" s="1"/>
      <c r="V308" s="111" t="str">
        <f t="shared" si="39"/>
        <v/>
      </c>
      <c r="W308" s="13" t="s">
        <v>249</v>
      </c>
      <c r="X308" s="110" t="s">
        <v>77</v>
      </c>
      <c r="Y308" s="1"/>
      <c r="Z308" s="111" t="str">
        <f t="shared" si="41"/>
        <v/>
      </c>
      <c r="AA308" s="13" t="s">
        <v>250</v>
      </c>
      <c r="AB308" s="110" t="s">
        <v>77</v>
      </c>
      <c r="AC308" s="1"/>
      <c r="AD308" s="111" t="str">
        <f t="shared" si="42"/>
        <v/>
      </c>
      <c r="AE308" s="13" t="s">
        <v>251</v>
      </c>
      <c r="AF308" s="110" t="s">
        <v>77</v>
      </c>
      <c r="AG308" s="1"/>
      <c r="AH308" s="111" t="str">
        <f t="shared" si="43"/>
        <v/>
      </c>
      <c r="AI308" s="13" t="s">
        <v>252</v>
      </c>
      <c r="AJ308" s="113">
        <f t="shared" si="40"/>
        <v>0</v>
      </c>
      <c r="AK308" s="192" t="str">
        <f>ご契約内容!$C$2</f>
        <v>エースサイクル</v>
      </c>
    </row>
    <row r="309" spans="1:37" ht="13.5" customHeight="1">
      <c r="A309" s="101" t="s">
        <v>943</v>
      </c>
      <c r="B309" s="102" t="s">
        <v>677</v>
      </c>
      <c r="C309" s="103" t="s">
        <v>939</v>
      </c>
      <c r="D309" s="106"/>
      <c r="E309" s="134"/>
      <c r="F309" s="105" t="s">
        <v>825</v>
      </c>
      <c r="G309" s="127"/>
      <c r="H309" s="128"/>
      <c r="I309" s="107" t="s">
        <v>697</v>
      </c>
      <c r="J309" s="108">
        <v>24000</v>
      </c>
      <c r="K309" s="109" t="s">
        <v>568</v>
      </c>
      <c r="L309" s="110" t="s">
        <v>77</v>
      </c>
      <c r="M309" s="1"/>
      <c r="N309" s="111" t="str">
        <f t="shared" si="38"/>
        <v/>
      </c>
      <c r="O309" s="13" t="s">
        <v>247</v>
      </c>
      <c r="P309" s="110" t="s">
        <v>77</v>
      </c>
      <c r="Q309" s="1"/>
      <c r="R309" s="111" t="str">
        <f t="shared" si="44"/>
        <v/>
      </c>
      <c r="S309" s="13" t="s">
        <v>248</v>
      </c>
      <c r="T309" s="110" t="s">
        <v>77</v>
      </c>
      <c r="U309" s="1"/>
      <c r="V309" s="111" t="str">
        <f t="shared" si="39"/>
        <v/>
      </c>
      <c r="W309" s="13" t="s">
        <v>249</v>
      </c>
      <c r="X309" s="110" t="s">
        <v>77</v>
      </c>
      <c r="Y309" s="1"/>
      <c r="Z309" s="111" t="str">
        <f t="shared" si="41"/>
        <v/>
      </c>
      <c r="AA309" s="13" t="s">
        <v>250</v>
      </c>
      <c r="AB309" s="110" t="s">
        <v>77</v>
      </c>
      <c r="AC309" s="1"/>
      <c r="AD309" s="111" t="str">
        <f t="shared" si="42"/>
        <v/>
      </c>
      <c r="AE309" s="13" t="s">
        <v>251</v>
      </c>
      <c r="AF309" s="110" t="s">
        <v>77</v>
      </c>
      <c r="AG309" s="1"/>
      <c r="AH309" s="111" t="str">
        <f t="shared" si="43"/>
        <v/>
      </c>
      <c r="AI309" s="13" t="s">
        <v>252</v>
      </c>
      <c r="AJ309" s="113">
        <f t="shared" si="40"/>
        <v>0</v>
      </c>
      <c r="AK309" s="192" t="str">
        <f>ご契約内容!$C$2</f>
        <v>エースサイクル</v>
      </c>
    </row>
    <row r="310" spans="1:37" ht="13.5" customHeight="1">
      <c r="A310" s="101" t="s">
        <v>944</v>
      </c>
      <c r="B310" s="102" t="s">
        <v>677</v>
      </c>
      <c r="C310" s="103" t="s">
        <v>939</v>
      </c>
      <c r="D310" s="106"/>
      <c r="E310" s="134"/>
      <c r="F310" s="105" t="s">
        <v>825</v>
      </c>
      <c r="G310" s="127"/>
      <c r="H310" s="128"/>
      <c r="I310" s="107" t="s">
        <v>699</v>
      </c>
      <c r="J310" s="108">
        <v>24000</v>
      </c>
      <c r="K310" s="109" t="s">
        <v>568</v>
      </c>
      <c r="L310" s="110" t="s">
        <v>98</v>
      </c>
      <c r="M310" s="1"/>
      <c r="N310" s="111" t="str">
        <f t="shared" si="38"/>
        <v/>
      </c>
      <c r="O310" s="13" t="s">
        <v>247</v>
      </c>
      <c r="P310" s="110" t="s">
        <v>98</v>
      </c>
      <c r="Q310" s="1"/>
      <c r="R310" s="111" t="str">
        <f t="shared" si="44"/>
        <v/>
      </c>
      <c r="S310" s="13" t="s">
        <v>248</v>
      </c>
      <c r="T310" s="110" t="s">
        <v>77</v>
      </c>
      <c r="U310" s="1"/>
      <c r="V310" s="111" t="str">
        <f t="shared" si="39"/>
        <v/>
      </c>
      <c r="W310" s="13" t="s">
        <v>249</v>
      </c>
      <c r="X310" s="110" t="s">
        <v>77</v>
      </c>
      <c r="Y310" s="1"/>
      <c r="Z310" s="111" t="str">
        <f t="shared" si="41"/>
        <v/>
      </c>
      <c r="AA310" s="13" t="s">
        <v>250</v>
      </c>
      <c r="AB310" s="110" t="s">
        <v>77</v>
      </c>
      <c r="AC310" s="1"/>
      <c r="AD310" s="111" t="str">
        <f t="shared" si="42"/>
        <v/>
      </c>
      <c r="AE310" s="13" t="s">
        <v>251</v>
      </c>
      <c r="AF310" s="110" t="s">
        <v>77</v>
      </c>
      <c r="AG310" s="1"/>
      <c r="AH310" s="111" t="str">
        <f t="shared" si="43"/>
        <v/>
      </c>
      <c r="AI310" s="13" t="s">
        <v>252</v>
      </c>
      <c r="AJ310" s="113">
        <f t="shared" si="40"/>
        <v>0</v>
      </c>
      <c r="AK310" s="192" t="str">
        <f>ご契約内容!$C$2</f>
        <v>エースサイクル</v>
      </c>
    </row>
    <row r="311" spans="1:37" ht="13.5" customHeight="1">
      <c r="A311" s="101" t="s">
        <v>945</v>
      </c>
      <c r="B311" s="102" t="s">
        <v>677</v>
      </c>
      <c r="C311" s="103" t="s">
        <v>939</v>
      </c>
      <c r="D311" s="106"/>
      <c r="E311" s="134"/>
      <c r="F311" s="105" t="s">
        <v>825</v>
      </c>
      <c r="G311" s="127"/>
      <c r="H311" s="128"/>
      <c r="I311" s="107" t="s">
        <v>701</v>
      </c>
      <c r="J311" s="108">
        <v>24000</v>
      </c>
      <c r="K311" s="109" t="s">
        <v>568</v>
      </c>
      <c r="L311" s="110" t="s">
        <v>77</v>
      </c>
      <c r="M311" s="1"/>
      <c r="N311" s="111" t="str">
        <f t="shared" si="38"/>
        <v/>
      </c>
      <c r="O311" s="13" t="s">
        <v>247</v>
      </c>
      <c r="P311" s="110" t="s">
        <v>77</v>
      </c>
      <c r="Q311" s="1"/>
      <c r="R311" s="111" t="str">
        <f t="shared" si="44"/>
        <v/>
      </c>
      <c r="S311" s="13" t="s">
        <v>248</v>
      </c>
      <c r="T311" s="110" t="s">
        <v>77</v>
      </c>
      <c r="U311" s="1"/>
      <c r="V311" s="111" t="str">
        <f t="shared" si="39"/>
        <v/>
      </c>
      <c r="W311" s="13" t="s">
        <v>249</v>
      </c>
      <c r="X311" s="110" t="s">
        <v>77</v>
      </c>
      <c r="Y311" s="1"/>
      <c r="Z311" s="111" t="str">
        <f t="shared" si="41"/>
        <v/>
      </c>
      <c r="AA311" s="13" t="s">
        <v>250</v>
      </c>
      <c r="AB311" s="110" t="s">
        <v>77</v>
      </c>
      <c r="AC311" s="1"/>
      <c r="AD311" s="111" t="str">
        <f t="shared" si="42"/>
        <v/>
      </c>
      <c r="AE311" s="13" t="s">
        <v>251</v>
      </c>
      <c r="AF311" s="110" t="s">
        <v>77</v>
      </c>
      <c r="AG311" s="1"/>
      <c r="AH311" s="111" t="str">
        <f t="shared" si="43"/>
        <v/>
      </c>
      <c r="AI311" s="13" t="s">
        <v>252</v>
      </c>
      <c r="AJ311" s="113">
        <f t="shared" si="40"/>
        <v>0</v>
      </c>
      <c r="AK311" s="192" t="str">
        <f>ご契約内容!$C$2</f>
        <v>エースサイクル</v>
      </c>
    </row>
    <row r="312" spans="1:37" ht="13.5" customHeight="1">
      <c r="A312" s="101" t="s">
        <v>946</v>
      </c>
      <c r="B312" s="102" t="s">
        <v>677</v>
      </c>
      <c r="C312" s="103" t="s">
        <v>939</v>
      </c>
      <c r="D312" s="106"/>
      <c r="E312" s="134"/>
      <c r="F312" s="105" t="s">
        <v>825</v>
      </c>
      <c r="G312" s="127"/>
      <c r="H312" s="128"/>
      <c r="I312" s="107" t="s">
        <v>703</v>
      </c>
      <c r="J312" s="108">
        <v>24000</v>
      </c>
      <c r="K312" s="109" t="s">
        <v>568</v>
      </c>
      <c r="L312" s="110" t="s">
        <v>77</v>
      </c>
      <c r="M312" s="1"/>
      <c r="N312" s="111" t="str">
        <f t="shared" si="38"/>
        <v/>
      </c>
      <c r="O312" s="13" t="s">
        <v>247</v>
      </c>
      <c r="P312" s="110" t="s">
        <v>77</v>
      </c>
      <c r="Q312" s="1"/>
      <c r="R312" s="111" t="str">
        <f t="shared" si="44"/>
        <v/>
      </c>
      <c r="S312" s="13" t="s">
        <v>248</v>
      </c>
      <c r="T312" s="110" t="s">
        <v>77</v>
      </c>
      <c r="U312" s="1"/>
      <c r="V312" s="111" t="str">
        <f t="shared" si="39"/>
        <v/>
      </c>
      <c r="W312" s="13" t="s">
        <v>249</v>
      </c>
      <c r="X312" s="110" t="s">
        <v>77</v>
      </c>
      <c r="Y312" s="1"/>
      <c r="Z312" s="111" t="str">
        <f t="shared" si="41"/>
        <v/>
      </c>
      <c r="AA312" s="13" t="s">
        <v>250</v>
      </c>
      <c r="AB312" s="110" t="s">
        <v>77</v>
      </c>
      <c r="AC312" s="1"/>
      <c r="AD312" s="111" t="str">
        <f t="shared" si="42"/>
        <v/>
      </c>
      <c r="AE312" s="13" t="s">
        <v>251</v>
      </c>
      <c r="AF312" s="110" t="s">
        <v>77</v>
      </c>
      <c r="AG312" s="1"/>
      <c r="AH312" s="111" t="str">
        <f t="shared" si="43"/>
        <v/>
      </c>
      <c r="AI312" s="13" t="s">
        <v>252</v>
      </c>
      <c r="AJ312" s="113">
        <f t="shared" si="40"/>
        <v>0</v>
      </c>
      <c r="AK312" s="192" t="str">
        <f>ご契約内容!$C$2</f>
        <v>エースサイクル</v>
      </c>
    </row>
    <row r="313" spans="1:37" ht="13.5" customHeight="1">
      <c r="A313" s="101" t="s">
        <v>947</v>
      </c>
      <c r="B313" s="102" t="s">
        <v>677</v>
      </c>
      <c r="C313" s="103" t="s">
        <v>939</v>
      </c>
      <c r="D313" s="106"/>
      <c r="E313" s="134"/>
      <c r="F313" s="105" t="s">
        <v>825</v>
      </c>
      <c r="G313" s="127"/>
      <c r="H313" s="128"/>
      <c r="I313" s="107" t="s">
        <v>705</v>
      </c>
      <c r="J313" s="108">
        <v>24000</v>
      </c>
      <c r="K313" s="109" t="s">
        <v>568</v>
      </c>
      <c r="L313" s="110" t="s">
        <v>77</v>
      </c>
      <c r="M313" s="1"/>
      <c r="N313" s="111" t="str">
        <f t="shared" si="38"/>
        <v/>
      </c>
      <c r="O313" s="13" t="s">
        <v>247</v>
      </c>
      <c r="P313" s="110" t="s">
        <v>77</v>
      </c>
      <c r="Q313" s="1"/>
      <c r="R313" s="111" t="str">
        <f t="shared" si="44"/>
        <v/>
      </c>
      <c r="S313" s="13" t="s">
        <v>248</v>
      </c>
      <c r="T313" s="110" t="s">
        <v>77</v>
      </c>
      <c r="U313" s="1"/>
      <c r="V313" s="111" t="str">
        <f t="shared" si="39"/>
        <v/>
      </c>
      <c r="W313" s="13" t="s">
        <v>249</v>
      </c>
      <c r="X313" s="110" t="s">
        <v>77</v>
      </c>
      <c r="Y313" s="1"/>
      <c r="Z313" s="111" t="str">
        <f t="shared" si="41"/>
        <v/>
      </c>
      <c r="AA313" s="13" t="s">
        <v>250</v>
      </c>
      <c r="AB313" s="110" t="s">
        <v>148</v>
      </c>
      <c r="AC313" s="115"/>
      <c r="AD313" s="116"/>
      <c r="AE313" s="117" t="s">
        <v>251</v>
      </c>
      <c r="AF313" s="110" t="s">
        <v>148</v>
      </c>
      <c r="AG313" s="115"/>
      <c r="AH313" s="116" t="str">
        <f t="shared" si="43"/>
        <v/>
      </c>
      <c r="AI313" s="117" t="s">
        <v>252</v>
      </c>
      <c r="AJ313" s="113">
        <f t="shared" si="40"/>
        <v>0</v>
      </c>
      <c r="AK313" s="192" t="str">
        <f>ご契約内容!$C$2</f>
        <v>エースサイクル</v>
      </c>
    </row>
    <row r="314" spans="1:37" ht="13.5" customHeight="1">
      <c r="A314" s="101" t="s">
        <v>948</v>
      </c>
      <c r="B314" s="102" t="s">
        <v>677</v>
      </c>
      <c r="C314" s="103" t="s">
        <v>939</v>
      </c>
      <c r="D314" s="106"/>
      <c r="E314" s="134"/>
      <c r="F314" s="105" t="s">
        <v>825</v>
      </c>
      <c r="G314" s="127"/>
      <c r="H314" s="128"/>
      <c r="I314" s="107" t="s">
        <v>707</v>
      </c>
      <c r="J314" s="108">
        <v>24000</v>
      </c>
      <c r="K314" s="109" t="s">
        <v>568</v>
      </c>
      <c r="L314" s="110" t="s">
        <v>77</v>
      </c>
      <c r="M314" s="1"/>
      <c r="N314" s="111" t="str">
        <f t="shared" si="38"/>
        <v/>
      </c>
      <c r="O314" s="13" t="s">
        <v>247</v>
      </c>
      <c r="P314" s="110" t="s">
        <v>77</v>
      </c>
      <c r="Q314" s="1"/>
      <c r="R314" s="111" t="str">
        <f t="shared" si="44"/>
        <v/>
      </c>
      <c r="S314" s="13" t="s">
        <v>248</v>
      </c>
      <c r="T314" s="110" t="s">
        <v>77</v>
      </c>
      <c r="U314" s="1"/>
      <c r="V314" s="111" t="str">
        <f t="shared" si="39"/>
        <v/>
      </c>
      <c r="W314" s="13" t="s">
        <v>249</v>
      </c>
      <c r="X314" s="110" t="s">
        <v>77</v>
      </c>
      <c r="Y314" s="1"/>
      <c r="Z314" s="111" t="str">
        <f t="shared" si="41"/>
        <v/>
      </c>
      <c r="AA314" s="13" t="s">
        <v>250</v>
      </c>
      <c r="AB314" s="110" t="s">
        <v>148</v>
      </c>
      <c r="AC314" s="115"/>
      <c r="AD314" s="116"/>
      <c r="AE314" s="117" t="s">
        <v>251</v>
      </c>
      <c r="AF314" s="110" t="s">
        <v>148</v>
      </c>
      <c r="AG314" s="115"/>
      <c r="AH314" s="116" t="str">
        <f t="shared" si="43"/>
        <v/>
      </c>
      <c r="AI314" s="117" t="s">
        <v>252</v>
      </c>
      <c r="AJ314" s="113">
        <f t="shared" si="40"/>
        <v>0</v>
      </c>
      <c r="AK314" s="192" t="str">
        <f>ご契約内容!$C$2</f>
        <v>エースサイクル</v>
      </c>
    </row>
    <row r="315" spans="1:37" ht="13.5" customHeight="1">
      <c r="A315" s="101" t="s">
        <v>949</v>
      </c>
      <c r="B315" s="102" t="s">
        <v>677</v>
      </c>
      <c r="C315" s="103" t="s">
        <v>875</v>
      </c>
      <c r="D315" s="106"/>
      <c r="E315" s="134"/>
      <c r="F315" s="105" t="s">
        <v>950</v>
      </c>
      <c r="G315" s="127"/>
      <c r="H315" s="128"/>
      <c r="I315" s="107" t="s">
        <v>687</v>
      </c>
      <c r="J315" s="108">
        <v>13000</v>
      </c>
      <c r="K315" s="109" t="s">
        <v>568</v>
      </c>
      <c r="L315" s="110" t="s">
        <v>77</v>
      </c>
      <c r="M315" s="1"/>
      <c r="N315" s="111" t="str">
        <f t="shared" si="38"/>
        <v/>
      </c>
      <c r="O315" s="13" t="s">
        <v>247</v>
      </c>
      <c r="P315" s="110" t="s">
        <v>77</v>
      </c>
      <c r="Q315" s="1"/>
      <c r="R315" s="111" t="str">
        <f t="shared" si="44"/>
        <v/>
      </c>
      <c r="S315" s="13" t="s">
        <v>248</v>
      </c>
      <c r="T315" s="110" t="s">
        <v>77</v>
      </c>
      <c r="U315" s="1"/>
      <c r="V315" s="111" t="str">
        <f t="shared" si="39"/>
        <v/>
      </c>
      <c r="W315" s="13" t="s">
        <v>249</v>
      </c>
      <c r="X315" s="110" t="s">
        <v>77</v>
      </c>
      <c r="Y315" s="1"/>
      <c r="Z315" s="111" t="str">
        <f t="shared" si="41"/>
        <v/>
      </c>
      <c r="AA315" s="13" t="s">
        <v>250</v>
      </c>
      <c r="AB315" s="110" t="s">
        <v>77</v>
      </c>
      <c r="AC315" s="1"/>
      <c r="AD315" s="111" t="str">
        <f t="shared" si="42"/>
        <v/>
      </c>
      <c r="AE315" s="13" t="s">
        <v>251</v>
      </c>
      <c r="AF315" s="110" t="s">
        <v>148</v>
      </c>
      <c r="AG315" s="115"/>
      <c r="AH315" s="116" t="str">
        <f t="shared" si="43"/>
        <v/>
      </c>
      <c r="AI315" s="117" t="s">
        <v>252</v>
      </c>
      <c r="AJ315" s="113">
        <f t="shared" si="40"/>
        <v>0</v>
      </c>
      <c r="AK315" s="192" t="str">
        <f>ご契約内容!$C$2</f>
        <v>エースサイクル</v>
      </c>
    </row>
    <row r="316" spans="1:37" ht="13.5" customHeight="1">
      <c r="A316" s="101" t="s">
        <v>951</v>
      </c>
      <c r="B316" s="102" t="s">
        <v>677</v>
      </c>
      <c r="C316" s="103" t="s">
        <v>875</v>
      </c>
      <c r="D316" s="106"/>
      <c r="E316" s="134"/>
      <c r="F316" s="105" t="s">
        <v>950</v>
      </c>
      <c r="G316" s="127"/>
      <c r="H316" s="128"/>
      <c r="I316" s="107" t="s">
        <v>691</v>
      </c>
      <c r="J316" s="108">
        <v>13000</v>
      </c>
      <c r="K316" s="109" t="s">
        <v>568</v>
      </c>
      <c r="L316" s="110" t="s">
        <v>77</v>
      </c>
      <c r="M316" s="1"/>
      <c r="N316" s="111" t="str">
        <f t="shared" si="38"/>
        <v/>
      </c>
      <c r="O316" s="13" t="s">
        <v>247</v>
      </c>
      <c r="P316" s="110" t="s">
        <v>77</v>
      </c>
      <c r="Q316" s="1"/>
      <c r="R316" s="111" t="str">
        <f t="shared" si="44"/>
        <v/>
      </c>
      <c r="S316" s="13" t="s">
        <v>248</v>
      </c>
      <c r="T316" s="110" t="s">
        <v>77</v>
      </c>
      <c r="U316" s="1"/>
      <c r="V316" s="111" t="str">
        <f t="shared" si="39"/>
        <v/>
      </c>
      <c r="W316" s="13" t="s">
        <v>249</v>
      </c>
      <c r="X316" s="110" t="s">
        <v>77</v>
      </c>
      <c r="Y316" s="1"/>
      <c r="Z316" s="111" t="str">
        <f t="shared" si="41"/>
        <v/>
      </c>
      <c r="AA316" s="13" t="s">
        <v>250</v>
      </c>
      <c r="AB316" s="110" t="s">
        <v>77</v>
      </c>
      <c r="AC316" s="1"/>
      <c r="AD316" s="111" t="str">
        <f t="shared" si="42"/>
        <v/>
      </c>
      <c r="AE316" s="13" t="s">
        <v>251</v>
      </c>
      <c r="AF316" s="110" t="s">
        <v>148</v>
      </c>
      <c r="AG316" s="115"/>
      <c r="AH316" s="116" t="str">
        <f t="shared" si="43"/>
        <v/>
      </c>
      <c r="AI316" s="117" t="s">
        <v>252</v>
      </c>
      <c r="AJ316" s="113">
        <f t="shared" si="40"/>
        <v>0</v>
      </c>
      <c r="AK316" s="192" t="str">
        <f>ご契約内容!$C$2</f>
        <v>エースサイクル</v>
      </c>
    </row>
    <row r="317" spans="1:37" ht="13.5" customHeight="1">
      <c r="A317" s="101" t="s">
        <v>952</v>
      </c>
      <c r="B317" s="102" t="s">
        <v>677</v>
      </c>
      <c r="C317" s="103" t="s">
        <v>875</v>
      </c>
      <c r="D317" s="106"/>
      <c r="E317" s="134"/>
      <c r="F317" s="105" t="s">
        <v>950</v>
      </c>
      <c r="G317" s="127"/>
      <c r="H317" s="128"/>
      <c r="I317" s="107" t="s">
        <v>695</v>
      </c>
      <c r="J317" s="108">
        <v>13000</v>
      </c>
      <c r="K317" s="109" t="s">
        <v>568</v>
      </c>
      <c r="L317" s="110" t="s">
        <v>77</v>
      </c>
      <c r="M317" s="1"/>
      <c r="N317" s="111" t="str">
        <f t="shared" si="38"/>
        <v/>
      </c>
      <c r="O317" s="13" t="s">
        <v>247</v>
      </c>
      <c r="P317" s="110" t="s">
        <v>77</v>
      </c>
      <c r="Q317" s="1"/>
      <c r="R317" s="111" t="str">
        <f t="shared" si="44"/>
        <v/>
      </c>
      <c r="S317" s="13" t="s">
        <v>248</v>
      </c>
      <c r="T317" s="110" t="s">
        <v>77</v>
      </c>
      <c r="U317" s="1"/>
      <c r="V317" s="111" t="str">
        <f t="shared" si="39"/>
        <v/>
      </c>
      <c r="W317" s="13" t="s">
        <v>249</v>
      </c>
      <c r="X317" s="110" t="s">
        <v>77</v>
      </c>
      <c r="Y317" s="1"/>
      <c r="Z317" s="111" t="str">
        <f t="shared" si="41"/>
        <v/>
      </c>
      <c r="AA317" s="13" t="s">
        <v>250</v>
      </c>
      <c r="AB317" s="110" t="s">
        <v>77</v>
      </c>
      <c r="AC317" s="1"/>
      <c r="AD317" s="111" t="str">
        <f t="shared" si="42"/>
        <v/>
      </c>
      <c r="AE317" s="13" t="s">
        <v>251</v>
      </c>
      <c r="AF317" s="110" t="s">
        <v>148</v>
      </c>
      <c r="AG317" s="115"/>
      <c r="AH317" s="116" t="str">
        <f t="shared" si="43"/>
        <v/>
      </c>
      <c r="AI317" s="117" t="s">
        <v>252</v>
      </c>
      <c r="AJ317" s="113">
        <f t="shared" si="40"/>
        <v>0</v>
      </c>
      <c r="AK317" s="192" t="str">
        <f>ご契約内容!$C$2</f>
        <v>エースサイクル</v>
      </c>
    </row>
    <row r="318" spans="1:37" ht="13.5" customHeight="1">
      <c r="A318" s="101" t="s">
        <v>953</v>
      </c>
      <c r="B318" s="102" t="s">
        <v>677</v>
      </c>
      <c r="C318" s="103" t="s">
        <v>875</v>
      </c>
      <c r="D318" s="106"/>
      <c r="E318" s="134"/>
      <c r="F318" s="105" t="s">
        <v>950</v>
      </c>
      <c r="G318" s="127"/>
      <c r="H318" s="128"/>
      <c r="I318" s="107" t="s">
        <v>699</v>
      </c>
      <c r="J318" s="108">
        <v>13000</v>
      </c>
      <c r="K318" s="109" t="s">
        <v>568</v>
      </c>
      <c r="L318" s="110" t="s">
        <v>77</v>
      </c>
      <c r="M318" s="1"/>
      <c r="N318" s="111" t="str">
        <f t="shared" si="38"/>
        <v/>
      </c>
      <c r="O318" s="13" t="s">
        <v>247</v>
      </c>
      <c r="P318" s="110" t="s">
        <v>77</v>
      </c>
      <c r="Q318" s="1"/>
      <c r="R318" s="111" t="str">
        <f t="shared" si="44"/>
        <v/>
      </c>
      <c r="S318" s="13" t="s">
        <v>248</v>
      </c>
      <c r="T318" s="110" t="s">
        <v>77</v>
      </c>
      <c r="U318" s="1"/>
      <c r="V318" s="111" t="str">
        <f t="shared" si="39"/>
        <v/>
      </c>
      <c r="W318" s="13" t="s">
        <v>249</v>
      </c>
      <c r="X318" s="110" t="s">
        <v>77</v>
      </c>
      <c r="Y318" s="1"/>
      <c r="Z318" s="111" t="str">
        <f t="shared" si="41"/>
        <v/>
      </c>
      <c r="AA318" s="13" t="s">
        <v>250</v>
      </c>
      <c r="AB318" s="110" t="s">
        <v>77</v>
      </c>
      <c r="AC318" s="1"/>
      <c r="AD318" s="111" t="str">
        <f t="shared" si="42"/>
        <v/>
      </c>
      <c r="AE318" s="13" t="s">
        <v>251</v>
      </c>
      <c r="AF318" s="110" t="s">
        <v>148</v>
      </c>
      <c r="AG318" s="115"/>
      <c r="AH318" s="116" t="str">
        <f t="shared" si="43"/>
        <v/>
      </c>
      <c r="AI318" s="117" t="s">
        <v>252</v>
      </c>
      <c r="AJ318" s="113">
        <f t="shared" si="40"/>
        <v>0</v>
      </c>
      <c r="AK318" s="192" t="str">
        <f>ご契約内容!$C$2</f>
        <v>エースサイクル</v>
      </c>
    </row>
    <row r="319" spans="1:37" ht="13.5" customHeight="1">
      <c r="A319" s="101" t="s">
        <v>954</v>
      </c>
      <c r="B319" s="102" t="s">
        <v>677</v>
      </c>
      <c r="C319" s="103" t="s">
        <v>875</v>
      </c>
      <c r="D319" s="106"/>
      <c r="E319" s="134"/>
      <c r="F319" s="105" t="s">
        <v>950</v>
      </c>
      <c r="G319" s="127"/>
      <c r="H319" s="128"/>
      <c r="I319" s="107" t="s">
        <v>703</v>
      </c>
      <c r="J319" s="108">
        <v>13000</v>
      </c>
      <c r="K319" s="109" t="s">
        <v>568</v>
      </c>
      <c r="L319" s="110" t="s">
        <v>77</v>
      </c>
      <c r="M319" s="1"/>
      <c r="N319" s="111" t="str">
        <f t="shared" si="38"/>
        <v/>
      </c>
      <c r="O319" s="13" t="s">
        <v>247</v>
      </c>
      <c r="P319" s="110" t="s">
        <v>77</v>
      </c>
      <c r="Q319" s="1"/>
      <c r="R319" s="111" t="str">
        <f t="shared" si="44"/>
        <v/>
      </c>
      <c r="S319" s="13" t="s">
        <v>248</v>
      </c>
      <c r="T319" s="110" t="s">
        <v>77</v>
      </c>
      <c r="U319" s="1"/>
      <c r="V319" s="111" t="str">
        <f t="shared" si="39"/>
        <v/>
      </c>
      <c r="W319" s="13" t="s">
        <v>249</v>
      </c>
      <c r="X319" s="110" t="s">
        <v>77</v>
      </c>
      <c r="Y319" s="1"/>
      <c r="Z319" s="111" t="str">
        <f t="shared" si="41"/>
        <v/>
      </c>
      <c r="AA319" s="13" t="s">
        <v>250</v>
      </c>
      <c r="AB319" s="110" t="s">
        <v>77</v>
      </c>
      <c r="AC319" s="1"/>
      <c r="AD319" s="111" t="str">
        <f t="shared" si="42"/>
        <v/>
      </c>
      <c r="AE319" s="13" t="s">
        <v>251</v>
      </c>
      <c r="AF319" s="110" t="s">
        <v>77</v>
      </c>
      <c r="AG319" s="1"/>
      <c r="AH319" s="111" t="str">
        <f t="shared" si="43"/>
        <v/>
      </c>
      <c r="AI319" s="13" t="s">
        <v>252</v>
      </c>
      <c r="AJ319" s="113">
        <f t="shared" si="40"/>
        <v>0</v>
      </c>
      <c r="AK319" s="192" t="str">
        <f>ご契約内容!$C$2</f>
        <v>エースサイクル</v>
      </c>
    </row>
    <row r="320" spans="1:37" ht="13.5" customHeight="1">
      <c r="A320" s="101" t="s">
        <v>955</v>
      </c>
      <c r="B320" s="102" t="s">
        <v>677</v>
      </c>
      <c r="C320" s="103" t="s">
        <v>875</v>
      </c>
      <c r="D320" s="106"/>
      <c r="E320" s="134"/>
      <c r="F320" s="105" t="s">
        <v>950</v>
      </c>
      <c r="G320" s="127"/>
      <c r="H320" s="128"/>
      <c r="I320" s="107" t="s">
        <v>707</v>
      </c>
      <c r="J320" s="108">
        <v>13000</v>
      </c>
      <c r="K320" s="109" t="s">
        <v>568</v>
      </c>
      <c r="L320" s="110" t="s">
        <v>77</v>
      </c>
      <c r="M320" s="1"/>
      <c r="N320" s="111" t="str">
        <f t="shared" si="38"/>
        <v/>
      </c>
      <c r="O320" s="13" t="s">
        <v>247</v>
      </c>
      <c r="P320" s="110" t="s">
        <v>77</v>
      </c>
      <c r="Q320" s="1"/>
      <c r="R320" s="111" t="str">
        <f t="shared" si="44"/>
        <v/>
      </c>
      <c r="S320" s="13" t="s">
        <v>248</v>
      </c>
      <c r="T320" s="110" t="s">
        <v>77</v>
      </c>
      <c r="U320" s="1"/>
      <c r="V320" s="111" t="str">
        <f t="shared" si="39"/>
        <v/>
      </c>
      <c r="W320" s="13" t="s">
        <v>249</v>
      </c>
      <c r="X320" s="110" t="s">
        <v>77</v>
      </c>
      <c r="Y320" s="1"/>
      <c r="Z320" s="111" t="str">
        <f t="shared" si="41"/>
        <v/>
      </c>
      <c r="AA320" s="13" t="s">
        <v>250</v>
      </c>
      <c r="AB320" s="110" t="s">
        <v>148</v>
      </c>
      <c r="AC320" s="115"/>
      <c r="AD320" s="116" t="str">
        <f t="shared" si="42"/>
        <v/>
      </c>
      <c r="AE320" s="117" t="s">
        <v>251</v>
      </c>
      <c r="AF320" s="110" t="s">
        <v>148</v>
      </c>
      <c r="AG320" s="115"/>
      <c r="AH320" s="116" t="str">
        <f t="shared" si="43"/>
        <v/>
      </c>
      <c r="AI320" s="117" t="s">
        <v>252</v>
      </c>
      <c r="AJ320" s="113">
        <f t="shared" si="40"/>
        <v>0</v>
      </c>
      <c r="AK320" s="192" t="str">
        <f>ご契約内容!$C$2</f>
        <v>エースサイクル</v>
      </c>
    </row>
    <row r="321" spans="1:37" ht="13.5" customHeight="1">
      <c r="A321" s="101" t="s">
        <v>956</v>
      </c>
      <c r="B321" s="102" t="s">
        <v>677</v>
      </c>
      <c r="C321" s="103" t="s">
        <v>914</v>
      </c>
      <c r="D321" s="106"/>
      <c r="E321" s="134"/>
      <c r="F321" s="105" t="s">
        <v>957</v>
      </c>
      <c r="G321" s="127"/>
      <c r="H321" s="128"/>
      <c r="I321" s="107" t="s">
        <v>687</v>
      </c>
      <c r="J321" s="108">
        <v>18000</v>
      </c>
      <c r="K321" s="109" t="s">
        <v>568</v>
      </c>
      <c r="L321" s="110" t="s">
        <v>77</v>
      </c>
      <c r="M321" s="1"/>
      <c r="N321" s="111" t="str">
        <f t="shared" si="38"/>
        <v/>
      </c>
      <c r="O321" s="13" t="s">
        <v>247</v>
      </c>
      <c r="P321" s="110" t="s">
        <v>77</v>
      </c>
      <c r="Q321" s="1"/>
      <c r="R321" s="111" t="str">
        <f t="shared" si="44"/>
        <v/>
      </c>
      <c r="S321" s="13" t="s">
        <v>248</v>
      </c>
      <c r="T321" s="110" t="s">
        <v>77</v>
      </c>
      <c r="U321" s="1"/>
      <c r="V321" s="111" t="str">
        <f t="shared" si="39"/>
        <v/>
      </c>
      <c r="W321" s="13" t="s">
        <v>249</v>
      </c>
      <c r="X321" s="110" t="s">
        <v>77</v>
      </c>
      <c r="Y321" s="1"/>
      <c r="Z321" s="111" t="str">
        <f t="shared" si="41"/>
        <v/>
      </c>
      <c r="AA321" s="13" t="s">
        <v>250</v>
      </c>
      <c r="AB321" s="110" t="s">
        <v>148</v>
      </c>
      <c r="AC321" s="115"/>
      <c r="AD321" s="116" t="str">
        <f t="shared" si="42"/>
        <v/>
      </c>
      <c r="AE321" s="117" t="s">
        <v>251</v>
      </c>
      <c r="AF321" s="110" t="s">
        <v>148</v>
      </c>
      <c r="AG321" s="115"/>
      <c r="AH321" s="116" t="str">
        <f t="shared" si="43"/>
        <v/>
      </c>
      <c r="AI321" s="117" t="s">
        <v>252</v>
      </c>
      <c r="AJ321" s="113">
        <f t="shared" si="40"/>
        <v>0</v>
      </c>
      <c r="AK321" s="192" t="str">
        <f>ご契約内容!$C$2</f>
        <v>エースサイクル</v>
      </c>
    </row>
    <row r="322" spans="1:37" ht="13.5" customHeight="1">
      <c r="A322" s="101" t="s">
        <v>958</v>
      </c>
      <c r="B322" s="102" t="s">
        <v>677</v>
      </c>
      <c r="C322" s="103" t="s">
        <v>914</v>
      </c>
      <c r="D322" s="106"/>
      <c r="E322" s="134"/>
      <c r="F322" s="105" t="s">
        <v>957</v>
      </c>
      <c r="G322" s="127"/>
      <c r="H322" s="128"/>
      <c r="I322" s="107" t="s">
        <v>691</v>
      </c>
      <c r="J322" s="108">
        <v>18000</v>
      </c>
      <c r="K322" s="109" t="s">
        <v>568</v>
      </c>
      <c r="L322" s="110" t="s">
        <v>77</v>
      </c>
      <c r="M322" s="1"/>
      <c r="N322" s="111" t="str">
        <f t="shared" si="38"/>
        <v/>
      </c>
      <c r="O322" s="13" t="s">
        <v>247</v>
      </c>
      <c r="P322" s="110" t="s">
        <v>77</v>
      </c>
      <c r="Q322" s="1"/>
      <c r="R322" s="111" t="str">
        <f t="shared" si="44"/>
        <v/>
      </c>
      <c r="S322" s="13" t="s">
        <v>248</v>
      </c>
      <c r="T322" s="110" t="s">
        <v>77</v>
      </c>
      <c r="U322" s="1"/>
      <c r="V322" s="111" t="str">
        <f t="shared" si="39"/>
        <v/>
      </c>
      <c r="W322" s="13" t="s">
        <v>249</v>
      </c>
      <c r="X322" s="110" t="s">
        <v>77</v>
      </c>
      <c r="Y322" s="1"/>
      <c r="Z322" s="111" t="str">
        <f t="shared" si="41"/>
        <v/>
      </c>
      <c r="AA322" s="13" t="s">
        <v>250</v>
      </c>
      <c r="AB322" s="110" t="s">
        <v>148</v>
      </c>
      <c r="AC322" s="115"/>
      <c r="AD322" s="116" t="str">
        <f t="shared" si="42"/>
        <v/>
      </c>
      <c r="AE322" s="117" t="s">
        <v>251</v>
      </c>
      <c r="AF322" s="110" t="s">
        <v>148</v>
      </c>
      <c r="AG322" s="115"/>
      <c r="AH322" s="116" t="str">
        <f t="shared" si="43"/>
        <v/>
      </c>
      <c r="AI322" s="117" t="s">
        <v>252</v>
      </c>
      <c r="AJ322" s="113">
        <f t="shared" si="40"/>
        <v>0</v>
      </c>
      <c r="AK322" s="192" t="str">
        <f>ご契約内容!$C$2</f>
        <v>エースサイクル</v>
      </c>
    </row>
    <row r="323" spans="1:37" ht="13.5" customHeight="1">
      <c r="A323" s="101" t="s">
        <v>959</v>
      </c>
      <c r="B323" s="102" t="s">
        <v>677</v>
      </c>
      <c r="C323" s="103" t="s">
        <v>914</v>
      </c>
      <c r="D323" s="106"/>
      <c r="E323" s="134"/>
      <c r="F323" s="105" t="s">
        <v>957</v>
      </c>
      <c r="G323" s="127"/>
      <c r="H323" s="128"/>
      <c r="I323" s="107" t="s">
        <v>695</v>
      </c>
      <c r="J323" s="108">
        <v>18000</v>
      </c>
      <c r="K323" s="109" t="s">
        <v>568</v>
      </c>
      <c r="L323" s="110" t="s">
        <v>98</v>
      </c>
      <c r="M323" s="1"/>
      <c r="N323" s="111" t="str">
        <f t="shared" si="38"/>
        <v/>
      </c>
      <c r="O323" s="13" t="s">
        <v>247</v>
      </c>
      <c r="P323" s="110" t="s">
        <v>98</v>
      </c>
      <c r="Q323" s="1"/>
      <c r="R323" s="111" t="str">
        <f t="shared" si="44"/>
        <v/>
      </c>
      <c r="S323" s="13" t="s">
        <v>248</v>
      </c>
      <c r="T323" s="110" t="s">
        <v>98</v>
      </c>
      <c r="U323" s="1"/>
      <c r="V323" s="111" t="str">
        <f t="shared" si="39"/>
        <v/>
      </c>
      <c r="W323" s="13" t="s">
        <v>249</v>
      </c>
      <c r="X323" s="110" t="s">
        <v>98</v>
      </c>
      <c r="Y323" s="1"/>
      <c r="Z323" s="111" t="str">
        <f t="shared" si="41"/>
        <v/>
      </c>
      <c r="AA323" s="13" t="s">
        <v>250</v>
      </c>
      <c r="AB323" s="110" t="s">
        <v>98</v>
      </c>
      <c r="AC323" s="1"/>
      <c r="AD323" s="111" t="str">
        <f t="shared" si="42"/>
        <v/>
      </c>
      <c r="AE323" s="13" t="s">
        <v>251</v>
      </c>
      <c r="AF323" s="110" t="s">
        <v>98</v>
      </c>
      <c r="AG323" s="1"/>
      <c r="AH323" s="111" t="str">
        <f t="shared" si="43"/>
        <v/>
      </c>
      <c r="AI323" s="13" t="s">
        <v>252</v>
      </c>
      <c r="AJ323" s="113">
        <f t="shared" si="40"/>
        <v>0</v>
      </c>
      <c r="AK323" s="192" t="str">
        <f>ご契約内容!$C$2</f>
        <v>エースサイクル</v>
      </c>
    </row>
    <row r="324" spans="1:37" ht="13.5" customHeight="1">
      <c r="A324" s="101" t="s">
        <v>960</v>
      </c>
      <c r="B324" s="102" t="s">
        <v>677</v>
      </c>
      <c r="C324" s="103" t="s">
        <v>914</v>
      </c>
      <c r="D324" s="106"/>
      <c r="E324" s="134"/>
      <c r="F324" s="105" t="s">
        <v>957</v>
      </c>
      <c r="G324" s="127"/>
      <c r="H324" s="128"/>
      <c r="I324" s="107" t="s">
        <v>699</v>
      </c>
      <c r="J324" s="108">
        <v>18000</v>
      </c>
      <c r="K324" s="109" t="s">
        <v>568</v>
      </c>
      <c r="L324" s="110" t="s">
        <v>98</v>
      </c>
      <c r="M324" s="1"/>
      <c r="N324" s="111" t="str">
        <f t="shared" si="38"/>
        <v/>
      </c>
      <c r="O324" s="13" t="s">
        <v>247</v>
      </c>
      <c r="P324" s="110" t="s">
        <v>98</v>
      </c>
      <c r="Q324" s="1"/>
      <c r="R324" s="111" t="str">
        <f t="shared" si="44"/>
        <v/>
      </c>
      <c r="S324" s="13" t="s">
        <v>248</v>
      </c>
      <c r="T324" s="110" t="s">
        <v>77</v>
      </c>
      <c r="U324" s="1"/>
      <c r="V324" s="111" t="str">
        <f t="shared" si="39"/>
        <v/>
      </c>
      <c r="W324" s="13" t="s">
        <v>249</v>
      </c>
      <c r="X324" s="110" t="s">
        <v>77</v>
      </c>
      <c r="Y324" s="1"/>
      <c r="Z324" s="111" t="str">
        <f t="shared" si="41"/>
        <v/>
      </c>
      <c r="AA324" s="13" t="s">
        <v>250</v>
      </c>
      <c r="AB324" s="110" t="s">
        <v>77</v>
      </c>
      <c r="AC324" s="1"/>
      <c r="AD324" s="111" t="str">
        <f t="shared" si="42"/>
        <v/>
      </c>
      <c r="AE324" s="13" t="s">
        <v>251</v>
      </c>
      <c r="AF324" s="110" t="s">
        <v>77</v>
      </c>
      <c r="AG324" s="1"/>
      <c r="AH324" s="111" t="str">
        <f t="shared" si="43"/>
        <v/>
      </c>
      <c r="AI324" s="13" t="s">
        <v>252</v>
      </c>
      <c r="AJ324" s="113">
        <f t="shared" si="40"/>
        <v>0</v>
      </c>
      <c r="AK324" s="192" t="str">
        <f>ご契約内容!$C$2</f>
        <v>エースサイクル</v>
      </c>
    </row>
    <row r="325" spans="1:37" ht="13.5" customHeight="1">
      <c r="A325" s="101" t="s">
        <v>961</v>
      </c>
      <c r="B325" s="102" t="s">
        <v>677</v>
      </c>
      <c r="C325" s="103" t="s">
        <v>914</v>
      </c>
      <c r="D325" s="106"/>
      <c r="E325" s="134"/>
      <c r="F325" s="105" t="s">
        <v>957</v>
      </c>
      <c r="G325" s="127"/>
      <c r="H325" s="128"/>
      <c r="I325" s="107" t="s">
        <v>703</v>
      </c>
      <c r="J325" s="108">
        <v>18000</v>
      </c>
      <c r="K325" s="109" t="s">
        <v>568</v>
      </c>
      <c r="L325" s="110" t="s">
        <v>77</v>
      </c>
      <c r="M325" s="1"/>
      <c r="N325" s="111" t="str">
        <f t="shared" si="38"/>
        <v/>
      </c>
      <c r="O325" s="13" t="s">
        <v>247</v>
      </c>
      <c r="P325" s="110" t="s">
        <v>77</v>
      </c>
      <c r="Q325" s="1"/>
      <c r="R325" s="111" t="str">
        <f t="shared" si="44"/>
        <v/>
      </c>
      <c r="S325" s="13" t="s">
        <v>248</v>
      </c>
      <c r="T325" s="110" t="s">
        <v>77</v>
      </c>
      <c r="U325" s="1"/>
      <c r="V325" s="111" t="str">
        <f t="shared" si="39"/>
        <v/>
      </c>
      <c r="W325" s="13" t="s">
        <v>249</v>
      </c>
      <c r="X325" s="110" t="s">
        <v>77</v>
      </c>
      <c r="Y325" s="1"/>
      <c r="Z325" s="111" t="str">
        <f t="shared" si="41"/>
        <v/>
      </c>
      <c r="AA325" s="13" t="s">
        <v>250</v>
      </c>
      <c r="AB325" s="110" t="s">
        <v>148</v>
      </c>
      <c r="AC325" s="115"/>
      <c r="AD325" s="116" t="str">
        <f t="shared" si="42"/>
        <v/>
      </c>
      <c r="AE325" s="117" t="s">
        <v>251</v>
      </c>
      <c r="AF325" s="110" t="s">
        <v>148</v>
      </c>
      <c r="AG325" s="115"/>
      <c r="AH325" s="116" t="str">
        <f t="shared" si="43"/>
        <v/>
      </c>
      <c r="AI325" s="117" t="s">
        <v>252</v>
      </c>
      <c r="AJ325" s="113">
        <f t="shared" si="40"/>
        <v>0</v>
      </c>
      <c r="AK325" s="192" t="str">
        <f>ご契約内容!$C$2</f>
        <v>エースサイクル</v>
      </c>
    </row>
    <row r="326" spans="1:37" ht="13.5" customHeight="1">
      <c r="A326" s="101" t="s">
        <v>962</v>
      </c>
      <c r="B326" s="102" t="s">
        <v>677</v>
      </c>
      <c r="C326" s="103" t="s">
        <v>914</v>
      </c>
      <c r="D326" s="106"/>
      <c r="E326" s="134"/>
      <c r="F326" s="105" t="s">
        <v>957</v>
      </c>
      <c r="G326" s="127"/>
      <c r="H326" s="128"/>
      <c r="I326" s="107" t="s">
        <v>707</v>
      </c>
      <c r="J326" s="108">
        <v>18000</v>
      </c>
      <c r="K326" s="109" t="s">
        <v>568</v>
      </c>
      <c r="L326" s="110" t="s">
        <v>77</v>
      </c>
      <c r="M326" s="1"/>
      <c r="N326" s="111" t="str">
        <f t="shared" si="38"/>
        <v/>
      </c>
      <c r="O326" s="13" t="s">
        <v>247</v>
      </c>
      <c r="P326" s="110" t="s">
        <v>77</v>
      </c>
      <c r="Q326" s="1"/>
      <c r="R326" s="111" t="str">
        <f t="shared" si="44"/>
        <v/>
      </c>
      <c r="S326" s="13" t="s">
        <v>248</v>
      </c>
      <c r="T326" s="110" t="s">
        <v>77</v>
      </c>
      <c r="U326" s="1"/>
      <c r="V326" s="111" t="str">
        <f t="shared" si="39"/>
        <v/>
      </c>
      <c r="W326" s="13" t="s">
        <v>249</v>
      </c>
      <c r="X326" s="110" t="s">
        <v>77</v>
      </c>
      <c r="Y326" s="1"/>
      <c r="Z326" s="111" t="str">
        <f t="shared" si="41"/>
        <v/>
      </c>
      <c r="AA326" s="13" t="s">
        <v>250</v>
      </c>
      <c r="AB326" s="110" t="s">
        <v>148</v>
      </c>
      <c r="AC326" s="115"/>
      <c r="AD326" s="116" t="str">
        <f t="shared" si="42"/>
        <v/>
      </c>
      <c r="AE326" s="117" t="s">
        <v>251</v>
      </c>
      <c r="AF326" s="110" t="s">
        <v>148</v>
      </c>
      <c r="AG326" s="115"/>
      <c r="AH326" s="116" t="str">
        <f t="shared" si="43"/>
        <v/>
      </c>
      <c r="AI326" s="117" t="s">
        <v>252</v>
      </c>
      <c r="AJ326" s="113">
        <f t="shared" si="40"/>
        <v>0</v>
      </c>
      <c r="AK326" s="192" t="str">
        <f>ご契約内容!$C$2</f>
        <v>エースサイクル</v>
      </c>
    </row>
    <row r="327" spans="1:37" ht="13.5" customHeight="1">
      <c r="A327" s="101" t="s">
        <v>963</v>
      </c>
      <c r="B327" s="102" t="s">
        <v>677</v>
      </c>
      <c r="C327" s="103" t="s">
        <v>964</v>
      </c>
      <c r="D327" s="106"/>
      <c r="E327" s="134"/>
      <c r="F327" s="105" t="s">
        <v>965</v>
      </c>
      <c r="G327" s="127"/>
      <c r="H327" s="128"/>
      <c r="I327" s="107" t="s">
        <v>966</v>
      </c>
      <c r="J327" s="108">
        <v>4500</v>
      </c>
      <c r="K327" s="109"/>
      <c r="L327" s="110" t="s">
        <v>98</v>
      </c>
      <c r="M327" s="1"/>
      <c r="N327" s="111" t="str">
        <f t="shared" si="38"/>
        <v/>
      </c>
      <c r="O327" s="13" t="s">
        <v>247</v>
      </c>
      <c r="P327" s="110" t="s">
        <v>77</v>
      </c>
      <c r="Q327" s="1"/>
      <c r="R327" s="111" t="str">
        <f t="shared" si="44"/>
        <v/>
      </c>
      <c r="S327" s="13" t="s">
        <v>248</v>
      </c>
      <c r="T327" s="110" t="s">
        <v>77</v>
      </c>
      <c r="U327" s="1"/>
      <c r="V327" s="111" t="str">
        <f t="shared" si="39"/>
        <v/>
      </c>
      <c r="W327" s="13" t="s">
        <v>249</v>
      </c>
      <c r="X327" s="110" t="s">
        <v>77</v>
      </c>
      <c r="Y327" s="1"/>
      <c r="Z327" s="111" t="str">
        <f t="shared" si="41"/>
        <v/>
      </c>
      <c r="AA327" s="13" t="s">
        <v>250</v>
      </c>
      <c r="AB327" s="110" t="s">
        <v>77</v>
      </c>
      <c r="AC327" s="1"/>
      <c r="AD327" s="111" t="str">
        <f t="shared" si="42"/>
        <v/>
      </c>
      <c r="AE327" s="13" t="s">
        <v>251</v>
      </c>
      <c r="AF327" s="110" t="s">
        <v>77</v>
      </c>
      <c r="AG327" s="1"/>
      <c r="AH327" s="111" t="str">
        <f t="shared" si="43"/>
        <v/>
      </c>
      <c r="AI327" s="13" t="s">
        <v>252</v>
      </c>
      <c r="AJ327" s="113">
        <f t="shared" si="40"/>
        <v>0</v>
      </c>
      <c r="AK327" s="192" t="str">
        <f>ご契約内容!$C$2</f>
        <v>エースサイクル</v>
      </c>
    </row>
    <row r="328" spans="1:37" ht="13.5" customHeight="1">
      <c r="A328" s="101" t="s">
        <v>967</v>
      </c>
      <c r="B328" s="102" t="s">
        <v>677</v>
      </c>
      <c r="C328" s="103" t="s">
        <v>964</v>
      </c>
      <c r="D328" s="106"/>
      <c r="E328" s="134"/>
      <c r="F328" s="105" t="s">
        <v>965</v>
      </c>
      <c r="G328" s="127"/>
      <c r="H328" s="128"/>
      <c r="I328" s="107" t="s">
        <v>968</v>
      </c>
      <c r="J328" s="108">
        <v>4500</v>
      </c>
      <c r="K328" s="109"/>
      <c r="L328" s="110" t="s">
        <v>77</v>
      </c>
      <c r="M328" s="1"/>
      <c r="N328" s="111" t="str">
        <f t="shared" si="38"/>
        <v/>
      </c>
      <c r="O328" s="13" t="s">
        <v>247</v>
      </c>
      <c r="P328" s="110" t="s">
        <v>77</v>
      </c>
      <c r="Q328" s="1"/>
      <c r="R328" s="111" t="str">
        <f t="shared" si="44"/>
        <v/>
      </c>
      <c r="S328" s="13" t="s">
        <v>248</v>
      </c>
      <c r="T328" s="110" t="s">
        <v>77</v>
      </c>
      <c r="U328" s="1"/>
      <c r="V328" s="111" t="str">
        <f t="shared" si="39"/>
        <v/>
      </c>
      <c r="W328" s="13" t="s">
        <v>249</v>
      </c>
      <c r="X328" s="110" t="s">
        <v>77</v>
      </c>
      <c r="Y328" s="1"/>
      <c r="Z328" s="111" t="str">
        <f t="shared" si="41"/>
        <v/>
      </c>
      <c r="AA328" s="13" t="s">
        <v>250</v>
      </c>
      <c r="AB328" s="110" t="s">
        <v>77</v>
      </c>
      <c r="AC328" s="1"/>
      <c r="AD328" s="111" t="str">
        <f t="shared" si="42"/>
        <v/>
      </c>
      <c r="AE328" s="13" t="s">
        <v>251</v>
      </c>
      <c r="AF328" s="110" t="s">
        <v>77</v>
      </c>
      <c r="AG328" s="1"/>
      <c r="AH328" s="111" t="str">
        <f t="shared" si="43"/>
        <v/>
      </c>
      <c r="AI328" s="13" t="s">
        <v>252</v>
      </c>
      <c r="AJ328" s="113">
        <f t="shared" si="40"/>
        <v>0</v>
      </c>
      <c r="AK328" s="192" t="str">
        <f>ご契約内容!$C$2</f>
        <v>エースサイクル</v>
      </c>
    </row>
    <row r="329" spans="1:37" ht="13.5" customHeight="1">
      <c r="A329" s="101" t="s">
        <v>969</v>
      </c>
      <c r="B329" s="102" t="s">
        <v>677</v>
      </c>
      <c r="C329" s="103" t="s">
        <v>964</v>
      </c>
      <c r="D329" s="106"/>
      <c r="E329" s="134"/>
      <c r="F329" s="105" t="s">
        <v>965</v>
      </c>
      <c r="G329" s="127"/>
      <c r="H329" s="128"/>
      <c r="I329" s="107" t="s">
        <v>970</v>
      </c>
      <c r="J329" s="108">
        <v>4500</v>
      </c>
      <c r="K329" s="109"/>
      <c r="L329" s="110" t="s">
        <v>77</v>
      </c>
      <c r="M329" s="1"/>
      <c r="N329" s="111" t="str">
        <f t="shared" si="38"/>
        <v/>
      </c>
      <c r="O329" s="13" t="s">
        <v>247</v>
      </c>
      <c r="P329" s="110" t="s">
        <v>77</v>
      </c>
      <c r="Q329" s="1"/>
      <c r="R329" s="111" t="str">
        <f t="shared" si="44"/>
        <v/>
      </c>
      <c r="S329" s="13" t="s">
        <v>248</v>
      </c>
      <c r="T329" s="110" t="s">
        <v>77</v>
      </c>
      <c r="U329" s="1"/>
      <c r="V329" s="111" t="str">
        <f t="shared" si="39"/>
        <v/>
      </c>
      <c r="W329" s="13" t="s">
        <v>249</v>
      </c>
      <c r="X329" s="110" t="s">
        <v>77</v>
      </c>
      <c r="Y329" s="1"/>
      <c r="Z329" s="111" t="str">
        <f t="shared" si="41"/>
        <v/>
      </c>
      <c r="AA329" s="13" t="s">
        <v>250</v>
      </c>
      <c r="AB329" s="110" t="s">
        <v>77</v>
      </c>
      <c r="AC329" s="1"/>
      <c r="AD329" s="111" t="str">
        <f t="shared" si="42"/>
        <v/>
      </c>
      <c r="AE329" s="13" t="s">
        <v>251</v>
      </c>
      <c r="AF329" s="110" t="s">
        <v>77</v>
      </c>
      <c r="AG329" s="1"/>
      <c r="AH329" s="111" t="str">
        <f t="shared" si="43"/>
        <v/>
      </c>
      <c r="AI329" s="13" t="s">
        <v>252</v>
      </c>
      <c r="AJ329" s="113">
        <f t="shared" si="40"/>
        <v>0</v>
      </c>
      <c r="AK329" s="192" t="str">
        <f>ご契約内容!$C$2</f>
        <v>エースサイクル</v>
      </c>
    </row>
    <row r="330" spans="1:37" ht="13.5" customHeight="1">
      <c r="A330" s="101" t="s">
        <v>971</v>
      </c>
      <c r="B330" s="102" t="s">
        <v>677</v>
      </c>
      <c r="C330" s="103" t="s">
        <v>964</v>
      </c>
      <c r="D330" s="106"/>
      <c r="E330" s="134"/>
      <c r="F330" s="105" t="s">
        <v>965</v>
      </c>
      <c r="G330" s="127"/>
      <c r="H330" s="128"/>
      <c r="I330" s="107" t="s">
        <v>972</v>
      </c>
      <c r="J330" s="108">
        <v>4500</v>
      </c>
      <c r="K330" s="109"/>
      <c r="L330" s="110" t="s">
        <v>77</v>
      </c>
      <c r="M330" s="1"/>
      <c r="N330" s="111" t="str">
        <f t="shared" si="38"/>
        <v/>
      </c>
      <c r="O330" s="13" t="s">
        <v>247</v>
      </c>
      <c r="P330" s="110" t="s">
        <v>77</v>
      </c>
      <c r="Q330" s="1"/>
      <c r="R330" s="111" t="str">
        <f t="shared" si="44"/>
        <v/>
      </c>
      <c r="S330" s="13" t="s">
        <v>248</v>
      </c>
      <c r="T330" s="110" t="s">
        <v>77</v>
      </c>
      <c r="U330" s="1"/>
      <c r="V330" s="111" t="str">
        <f t="shared" si="39"/>
        <v/>
      </c>
      <c r="W330" s="13" t="s">
        <v>249</v>
      </c>
      <c r="X330" s="110" t="s">
        <v>77</v>
      </c>
      <c r="Y330" s="1"/>
      <c r="Z330" s="111" t="str">
        <f t="shared" si="41"/>
        <v/>
      </c>
      <c r="AA330" s="13" t="s">
        <v>250</v>
      </c>
      <c r="AB330" s="110" t="s">
        <v>77</v>
      </c>
      <c r="AC330" s="1"/>
      <c r="AD330" s="111" t="str">
        <f t="shared" si="42"/>
        <v/>
      </c>
      <c r="AE330" s="13" t="s">
        <v>251</v>
      </c>
      <c r="AF330" s="110" t="s">
        <v>77</v>
      </c>
      <c r="AG330" s="1"/>
      <c r="AH330" s="111" t="str">
        <f t="shared" si="43"/>
        <v/>
      </c>
      <c r="AI330" s="13" t="s">
        <v>252</v>
      </c>
      <c r="AJ330" s="113">
        <f t="shared" si="40"/>
        <v>0</v>
      </c>
      <c r="AK330" s="192" t="str">
        <f>ご契約内容!$C$2</f>
        <v>エースサイクル</v>
      </c>
    </row>
    <row r="331" spans="1:37" ht="13.5" customHeight="1">
      <c r="A331" s="101" t="s">
        <v>973</v>
      </c>
      <c r="B331" s="102" t="s">
        <v>677</v>
      </c>
      <c r="C331" s="103" t="s">
        <v>964</v>
      </c>
      <c r="D331" s="106"/>
      <c r="E331" s="134"/>
      <c r="F331" s="105" t="s">
        <v>965</v>
      </c>
      <c r="G331" s="127"/>
      <c r="H331" s="128"/>
      <c r="I331" s="107" t="s">
        <v>974</v>
      </c>
      <c r="J331" s="108">
        <v>4500</v>
      </c>
      <c r="K331" s="109"/>
      <c r="L331" s="110" t="s">
        <v>77</v>
      </c>
      <c r="M331" s="1"/>
      <c r="N331" s="111" t="str">
        <f t="shared" si="38"/>
        <v/>
      </c>
      <c r="O331" s="13" t="s">
        <v>247</v>
      </c>
      <c r="P331" s="110" t="s">
        <v>77</v>
      </c>
      <c r="Q331" s="1"/>
      <c r="R331" s="111" t="str">
        <f t="shared" si="44"/>
        <v/>
      </c>
      <c r="S331" s="13" t="s">
        <v>248</v>
      </c>
      <c r="T331" s="110" t="s">
        <v>77</v>
      </c>
      <c r="U331" s="1"/>
      <c r="V331" s="111" t="str">
        <f t="shared" si="39"/>
        <v/>
      </c>
      <c r="W331" s="13" t="s">
        <v>249</v>
      </c>
      <c r="X331" s="110" t="s">
        <v>77</v>
      </c>
      <c r="Y331" s="1"/>
      <c r="Z331" s="111" t="str">
        <f t="shared" si="41"/>
        <v/>
      </c>
      <c r="AA331" s="13" t="s">
        <v>250</v>
      </c>
      <c r="AB331" s="110" t="s">
        <v>77</v>
      </c>
      <c r="AC331" s="1"/>
      <c r="AD331" s="111" t="str">
        <f t="shared" si="42"/>
        <v/>
      </c>
      <c r="AE331" s="13" t="s">
        <v>251</v>
      </c>
      <c r="AF331" s="110" t="s">
        <v>77</v>
      </c>
      <c r="AG331" s="1"/>
      <c r="AH331" s="111" t="str">
        <f t="shared" si="43"/>
        <v/>
      </c>
      <c r="AI331" s="13" t="s">
        <v>252</v>
      </c>
      <c r="AJ331" s="113">
        <f t="shared" si="40"/>
        <v>0</v>
      </c>
      <c r="AK331" s="192" t="str">
        <f>ご契約内容!$C$2</f>
        <v>エースサイクル</v>
      </c>
    </row>
    <row r="332" spans="1:37" ht="13.5" customHeight="1">
      <c r="A332" s="101" t="s">
        <v>975</v>
      </c>
      <c r="B332" s="102" t="s">
        <v>677</v>
      </c>
      <c r="C332" s="103" t="s">
        <v>964</v>
      </c>
      <c r="D332" s="106"/>
      <c r="E332" s="134"/>
      <c r="F332" s="105" t="s">
        <v>976</v>
      </c>
      <c r="G332" s="127"/>
      <c r="H332" s="128"/>
      <c r="I332" s="107" t="s">
        <v>966</v>
      </c>
      <c r="J332" s="108">
        <v>4500</v>
      </c>
      <c r="K332" s="109"/>
      <c r="L332" s="110" t="s">
        <v>77</v>
      </c>
      <c r="M332" s="1"/>
      <c r="N332" s="111" t="str">
        <f t="shared" si="38"/>
        <v/>
      </c>
      <c r="O332" s="13" t="s">
        <v>247</v>
      </c>
      <c r="P332" s="110" t="s">
        <v>77</v>
      </c>
      <c r="Q332" s="1"/>
      <c r="R332" s="111" t="str">
        <f t="shared" si="44"/>
        <v/>
      </c>
      <c r="S332" s="13" t="s">
        <v>248</v>
      </c>
      <c r="T332" s="110" t="s">
        <v>77</v>
      </c>
      <c r="U332" s="1"/>
      <c r="V332" s="111" t="str">
        <f t="shared" si="39"/>
        <v/>
      </c>
      <c r="W332" s="13" t="s">
        <v>249</v>
      </c>
      <c r="X332" s="110" t="s">
        <v>77</v>
      </c>
      <c r="Y332" s="1"/>
      <c r="Z332" s="111" t="str">
        <f t="shared" si="41"/>
        <v/>
      </c>
      <c r="AA332" s="13" t="s">
        <v>250</v>
      </c>
      <c r="AB332" s="110" t="s">
        <v>77</v>
      </c>
      <c r="AC332" s="1"/>
      <c r="AD332" s="111" t="str">
        <f t="shared" si="42"/>
        <v/>
      </c>
      <c r="AE332" s="13" t="s">
        <v>251</v>
      </c>
      <c r="AF332" s="110" t="s">
        <v>77</v>
      </c>
      <c r="AG332" s="1"/>
      <c r="AH332" s="111" t="str">
        <f t="shared" si="43"/>
        <v/>
      </c>
      <c r="AI332" s="13" t="s">
        <v>252</v>
      </c>
      <c r="AJ332" s="113">
        <f t="shared" si="40"/>
        <v>0</v>
      </c>
      <c r="AK332" s="192" t="str">
        <f>ご契約内容!$C$2</f>
        <v>エースサイクル</v>
      </c>
    </row>
    <row r="333" spans="1:37" ht="13.5" customHeight="1">
      <c r="A333" s="101" t="s">
        <v>977</v>
      </c>
      <c r="B333" s="102" t="s">
        <v>677</v>
      </c>
      <c r="C333" s="103" t="s">
        <v>964</v>
      </c>
      <c r="D333" s="106"/>
      <c r="E333" s="134"/>
      <c r="F333" s="105" t="s">
        <v>976</v>
      </c>
      <c r="G333" s="127"/>
      <c r="H333" s="128"/>
      <c r="I333" s="107" t="s">
        <v>968</v>
      </c>
      <c r="J333" s="108">
        <v>4500</v>
      </c>
      <c r="K333" s="109"/>
      <c r="L333" s="110" t="s">
        <v>77</v>
      </c>
      <c r="M333" s="1"/>
      <c r="N333" s="111" t="str">
        <f t="shared" si="38"/>
        <v/>
      </c>
      <c r="O333" s="13" t="s">
        <v>247</v>
      </c>
      <c r="P333" s="110" t="s">
        <v>77</v>
      </c>
      <c r="Q333" s="1"/>
      <c r="R333" s="111" t="str">
        <f t="shared" si="44"/>
        <v/>
      </c>
      <c r="S333" s="13" t="s">
        <v>248</v>
      </c>
      <c r="T333" s="110" t="s">
        <v>77</v>
      </c>
      <c r="U333" s="1"/>
      <c r="V333" s="111" t="str">
        <f t="shared" si="39"/>
        <v/>
      </c>
      <c r="W333" s="13" t="s">
        <v>249</v>
      </c>
      <c r="X333" s="110" t="s">
        <v>77</v>
      </c>
      <c r="Y333" s="1"/>
      <c r="Z333" s="111" t="str">
        <f t="shared" si="41"/>
        <v/>
      </c>
      <c r="AA333" s="13" t="s">
        <v>250</v>
      </c>
      <c r="AB333" s="110" t="s">
        <v>77</v>
      </c>
      <c r="AC333" s="1"/>
      <c r="AD333" s="111" t="str">
        <f t="shared" si="42"/>
        <v/>
      </c>
      <c r="AE333" s="13" t="s">
        <v>251</v>
      </c>
      <c r="AF333" s="110" t="s">
        <v>77</v>
      </c>
      <c r="AG333" s="1"/>
      <c r="AH333" s="111" t="str">
        <f t="shared" si="43"/>
        <v/>
      </c>
      <c r="AI333" s="13" t="s">
        <v>252</v>
      </c>
      <c r="AJ333" s="113">
        <f t="shared" si="40"/>
        <v>0</v>
      </c>
      <c r="AK333" s="192" t="str">
        <f>ご契約内容!$C$2</f>
        <v>エースサイクル</v>
      </c>
    </row>
    <row r="334" spans="1:37" ht="13.5" customHeight="1">
      <c r="A334" s="101" t="s">
        <v>978</v>
      </c>
      <c r="B334" s="102" t="s">
        <v>677</v>
      </c>
      <c r="C334" s="103" t="s">
        <v>964</v>
      </c>
      <c r="D334" s="106"/>
      <c r="E334" s="134"/>
      <c r="F334" s="105" t="s">
        <v>976</v>
      </c>
      <c r="G334" s="127"/>
      <c r="H334" s="128"/>
      <c r="I334" s="107" t="s">
        <v>970</v>
      </c>
      <c r="J334" s="108">
        <v>4500</v>
      </c>
      <c r="K334" s="109"/>
      <c r="L334" s="110" t="s">
        <v>98</v>
      </c>
      <c r="M334" s="1"/>
      <c r="N334" s="111" t="str">
        <f t="shared" si="38"/>
        <v/>
      </c>
      <c r="O334" s="13" t="s">
        <v>247</v>
      </c>
      <c r="P334" s="110" t="s">
        <v>98</v>
      </c>
      <c r="Q334" s="1"/>
      <c r="R334" s="111" t="str">
        <f t="shared" si="44"/>
        <v/>
      </c>
      <c r="S334" s="13" t="s">
        <v>248</v>
      </c>
      <c r="T334" s="110" t="s">
        <v>77</v>
      </c>
      <c r="U334" s="1"/>
      <c r="V334" s="111" t="str">
        <f t="shared" si="39"/>
        <v/>
      </c>
      <c r="W334" s="13" t="s">
        <v>249</v>
      </c>
      <c r="X334" s="110" t="s">
        <v>77</v>
      </c>
      <c r="Y334" s="1"/>
      <c r="Z334" s="111" t="str">
        <f t="shared" si="41"/>
        <v/>
      </c>
      <c r="AA334" s="13" t="s">
        <v>250</v>
      </c>
      <c r="AB334" s="110" t="s">
        <v>77</v>
      </c>
      <c r="AC334" s="1"/>
      <c r="AD334" s="111" t="str">
        <f t="shared" si="42"/>
        <v/>
      </c>
      <c r="AE334" s="13" t="s">
        <v>251</v>
      </c>
      <c r="AF334" s="110" t="s">
        <v>77</v>
      </c>
      <c r="AG334" s="1"/>
      <c r="AH334" s="111" t="str">
        <f t="shared" si="43"/>
        <v/>
      </c>
      <c r="AI334" s="13" t="s">
        <v>252</v>
      </c>
      <c r="AJ334" s="113">
        <f t="shared" si="40"/>
        <v>0</v>
      </c>
      <c r="AK334" s="192" t="str">
        <f>ご契約内容!$C$2</f>
        <v>エースサイクル</v>
      </c>
    </row>
    <row r="335" spans="1:37" ht="13.5" customHeight="1">
      <c r="A335" s="101" t="s">
        <v>979</v>
      </c>
      <c r="B335" s="102" t="s">
        <v>677</v>
      </c>
      <c r="C335" s="103" t="s">
        <v>964</v>
      </c>
      <c r="D335" s="106"/>
      <c r="E335" s="134"/>
      <c r="F335" s="105" t="s">
        <v>976</v>
      </c>
      <c r="G335" s="127"/>
      <c r="H335" s="128"/>
      <c r="I335" s="107" t="s">
        <v>972</v>
      </c>
      <c r="J335" s="108">
        <v>4500</v>
      </c>
      <c r="K335" s="109"/>
      <c r="L335" s="110" t="s">
        <v>98</v>
      </c>
      <c r="M335" s="1"/>
      <c r="N335" s="111" t="str">
        <f t="shared" si="38"/>
        <v/>
      </c>
      <c r="O335" s="13" t="s">
        <v>247</v>
      </c>
      <c r="P335" s="110" t="s">
        <v>98</v>
      </c>
      <c r="Q335" s="1"/>
      <c r="R335" s="111" t="str">
        <f t="shared" si="44"/>
        <v/>
      </c>
      <c r="S335" s="13" t="s">
        <v>248</v>
      </c>
      <c r="T335" s="110" t="s">
        <v>77</v>
      </c>
      <c r="U335" s="1"/>
      <c r="V335" s="111" t="str">
        <f t="shared" si="39"/>
        <v/>
      </c>
      <c r="W335" s="13" t="s">
        <v>249</v>
      </c>
      <c r="X335" s="110" t="s">
        <v>77</v>
      </c>
      <c r="Y335" s="1"/>
      <c r="Z335" s="111" t="str">
        <f t="shared" si="41"/>
        <v/>
      </c>
      <c r="AA335" s="13" t="s">
        <v>250</v>
      </c>
      <c r="AB335" s="110" t="s">
        <v>98</v>
      </c>
      <c r="AC335" s="1"/>
      <c r="AD335" s="111" t="str">
        <f t="shared" si="42"/>
        <v/>
      </c>
      <c r="AE335" s="13" t="s">
        <v>251</v>
      </c>
      <c r="AF335" s="110" t="s">
        <v>98</v>
      </c>
      <c r="AG335" s="1"/>
      <c r="AH335" s="111" t="str">
        <f t="shared" si="43"/>
        <v/>
      </c>
      <c r="AI335" s="13" t="s">
        <v>252</v>
      </c>
      <c r="AJ335" s="113">
        <f t="shared" si="40"/>
        <v>0</v>
      </c>
      <c r="AK335" s="192" t="str">
        <f>ご契約内容!$C$2</f>
        <v>エースサイクル</v>
      </c>
    </row>
    <row r="336" spans="1:37" ht="13.5" customHeight="1">
      <c r="A336" s="101" t="s">
        <v>980</v>
      </c>
      <c r="B336" s="102" t="s">
        <v>677</v>
      </c>
      <c r="C336" s="103" t="s">
        <v>964</v>
      </c>
      <c r="D336" s="106"/>
      <c r="E336" s="134"/>
      <c r="F336" s="105" t="s">
        <v>976</v>
      </c>
      <c r="G336" s="127"/>
      <c r="H336" s="128"/>
      <c r="I336" s="107" t="s">
        <v>974</v>
      </c>
      <c r="J336" s="108">
        <v>4500</v>
      </c>
      <c r="K336" s="109"/>
      <c r="L336" s="110" t="s">
        <v>77</v>
      </c>
      <c r="M336" s="1"/>
      <c r="N336" s="111" t="str">
        <f t="shared" si="38"/>
        <v/>
      </c>
      <c r="O336" s="13" t="s">
        <v>247</v>
      </c>
      <c r="P336" s="110" t="s">
        <v>77</v>
      </c>
      <c r="Q336" s="1"/>
      <c r="R336" s="111" t="str">
        <f t="shared" si="44"/>
        <v/>
      </c>
      <c r="S336" s="13" t="s">
        <v>248</v>
      </c>
      <c r="T336" s="110" t="s">
        <v>77</v>
      </c>
      <c r="U336" s="1"/>
      <c r="V336" s="111" t="str">
        <f t="shared" si="39"/>
        <v/>
      </c>
      <c r="W336" s="13" t="s">
        <v>249</v>
      </c>
      <c r="X336" s="110" t="s">
        <v>77</v>
      </c>
      <c r="Y336" s="1"/>
      <c r="Z336" s="111" t="str">
        <f t="shared" si="41"/>
        <v/>
      </c>
      <c r="AA336" s="13" t="s">
        <v>250</v>
      </c>
      <c r="AB336" s="110" t="s">
        <v>77</v>
      </c>
      <c r="AC336" s="1"/>
      <c r="AD336" s="111" t="str">
        <f t="shared" si="42"/>
        <v/>
      </c>
      <c r="AE336" s="13" t="s">
        <v>251</v>
      </c>
      <c r="AF336" s="110" t="s">
        <v>77</v>
      </c>
      <c r="AG336" s="1"/>
      <c r="AH336" s="111" t="str">
        <f t="shared" si="43"/>
        <v/>
      </c>
      <c r="AI336" s="13" t="s">
        <v>252</v>
      </c>
      <c r="AJ336" s="113">
        <f t="shared" si="40"/>
        <v>0</v>
      </c>
      <c r="AK336" s="192" t="str">
        <f>ご契約内容!$C$2</f>
        <v>エースサイクル</v>
      </c>
    </row>
    <row r="337" spans="1:37" ht="13.5" customHeight="1">
      <c r="A337" s="101" t="s">
        <v>981</v>
      </c>
      <c r="B337" s="102" t="s">
        <v>677</v>
      </c>
      <c r="C337" s="103" t="s">
        <v>964</v>
      </c>
      <c r="D337" s="106"/>
      <c r="E337" s="134"/>
      <c r="F337" s="105" t="s">
        <v>976</v>
      </c>
      <c r="G337" s="127"/>
      <c r="H337" s="128"/>
      <c r="I337" s="107" t="s">
        <v>982</v>
      </c>
      <c r="J337" s="108">
        <v>4500</v>
      </c>
      <c r="K337" s="109"/>
      <c r="L337" s="110" t="s">
        <v>77</v>
      </c>
      <c r="M337" s="1"/>
      <c r="N337" s="111" t="str">
        <f t="shared" si="38"/>
        <v/>
      </c>
      <c r="O337" s="13" t="s">
        <v>247</v>
      </c>
      <c r="P337" s="110" t="s">
        <v>77</v>
      </c>
      <c r="Q337" s="1"/>
      <c r="R337" s="111" t="str">
        <f t="shared" si="44"/>
        <v/>
      </c>
      <c r="S337" s="13" t="s">
        <v>248</v>
      </c>
      <c r="T337" s="110" t="s">
        <v>77</v>
      </c>
      <c r="U337" s="1"/>
      <c r="V337" s="111" t="str">
        <f t="shared" si="39"/>
        <v/>
      </c>
      <c r="W337" s="13" t="s">
        <v>249</v>
      </c>
      <c r="X337" s="110" t="s">
        <v>77</v>
      </c>
      <c r="Y337" s="1"/>
      <c r="Z337" s="111" t="str">
        <f t="shared" si="41"/>
        <v/>
      </c>
      <c r="AA337" s="13" t="s">
        <v>250</v>
      </c>
      <c r="AB337" s="110" t="s">
        <v>77</v>
      </c>
      <c r="AC337" s="1"/>
      <c r="AD337" s="111" t="str">
        <f t="shared" si="42"/>
        <v/>
      </c>
      <c r="AE337" s="13" t="s">
        <v>251</v>
      </c>
      <c r="AF337" s="110" t="s">
        <v>77</v>
      </c>
      <c r="AG337" s="1"/>
      <c r="AH337" s="111" t="str">
        <f t="shared" si="43"/>
        <v/>
      </c>
      <c r="AI337" s="13" t="s">
        <v>252</v>
      </c>
      <c r="AJ337" s="113">
        <f t="shared" si="40"/>
        <v>0</v>
      </c>
      <c r="AK337" s="192" t="str">
        <f>ご契約内容!$C$2</f>
        <v>エースサイクル</v>
      </c>
    </row>
    <row r="338" spans="1:37" ht="13.5" customHeight="1">
      <c r="A338" s="101" t="s">
        <v>983</v>
      </c>
      <c r="B338" s="102" t="s">
        <v>677</v>
      </c>
      <c r="C338" s="103" t="s">
        <v>964</v>
      </c>
      <c r="D338" s="106"/>
      <c r="E338" s="134"/>
      <c r="F338" s="105" t="s">
        <v>984</v>
      </c>
      <c r="G338" s="127"/>
      <c r="H338" s="128"/>
      <c r="I338" s="107" t="s">
        <v>966</v>
      </c>
      <c r="J338" s="108">
        <v>4500</v>
      </c>
      <c r="K338" s="109"/>
      <c r="L338" s="110" t="s">
        <v>77</v>
      </c>
      <c r="M338" s="1"/>
      <c r="N338" s="111" t="str">
        <f t="shared" ref="N338:N343" si="45">IF(M338="","",$J338*$A$4*M338)</f>
        <v/>
      </c>
      <c r="O338" s="13" t="s">
        <v>247</v>
      </c>
      <c r="P338" s="110" t="s">
        <v>77</v>
      </c>
      <c r="Q338" s="1"/>
      <c r="R338" s="111" t="str">
        <f t="shared" si="44"/>
        <v/>
      </c>
      <c r="S338" s="13" t="s">
        <v>248</v>
      </c>
      <c r="T338" s="110" t="s">
        <v>77</v>
      </c>
      <c r="U338" s="1"/>
      <c r="V338" s="111" t="str">
        <f t="shared" ref="V338:V343" si="46">IF(U338="","",$J338*$A$4*U338)</f>
        <v/>
      </c>
      <c r="W338" s="13" t="s">
        <v>249</v>
      </c>
      <c r="X338" s="110" t="s">
        <v>77</v>
      </c>
      <c r="Y338" s="1"/>
      <c r="Z338" s="111" t="str">
        <f t="shared" si="41"/>
        <v/>
      </c>
      <c r="AA338" s="13" t="s">
        <v>250</v>
      </c>
      <c r="AB338" s="110" t="s">
        <v>77</v>
      </c>
      <c r="AC338" s="1"/>
      <c r="AD338" s="111" t="str">
        <f t="shared" si="42"/>
        <v/>
      </c>
      <c r="AE338" s="13" t="s">
        <v>251</v>
      </c>
      <c r="AF338" s="110" t="s">
        <v>77</v>
      </c>
      <c r="AG338" s="1"/>
      <c r="AH338" s="111" t="str">
        <f t="shared" si="43"/>
        <v/>
      </c>
      <c r="AI338" s="13" t="s">
        <v>252</v>
      </c>
      <c r="AJ338" s="113">
        <f t="shared" ref="AJ338:AJ343" si="47">SUM(M338,Q338,U338,Y338,AC338,AG338)</f>
        <v>0</v>
      </c>
      <c r="AK338" s="192" t="str">
        <f>ご契約内容!$C$2</f>
        <v>エースサイクル</v>
      </c>
    </row>
    <row r="339" spans="1:37" ht="13.5" customHeight="1">
      <c r="A339" s="101" t="s">
        <v>985</v>
      </c>
      <c r="B339" s="102" t="s">
        <v>677</v>
      </c>
      <c r="C339" s="103" t="s">
        <v>964</v>
      </c>
      <c r="D339" s="106"/>
      <c r="E339" s="134"/>
      <c r="F339" s="105" t="s">
        <v>984</v>
      </c>
      <c r="G339" s="127"/>
      <c r="H339" s="128"/>
      <c r="I339" s="107" t="s">
        <v>968</v>
      </c>
      <c r="J339" s="108">
        <v>4500</v>
      </c>
      <c r="K339" s="109"/>
      <c r="L339" s="110" t="s">
        <v>77</v>
      </c>
      <c r="M339" s="1"/>
      <c r="N339" s="111" t="str">
        <f t="shared" si="45"/>
        <v/>
      </c>
      <c r="O339" s="13" t="s">
        <v>247</v>
      </c>
      <c r="P339" s="110" t="s">
        <v>77</v>
      </c>
      <c r="Q339" s="1"/>
      <c r="R339" s="111" t="str">
        <f t="shared" si="44"/>
        <v/>
      </c>
      <c r="S339" s="13" t="s">
        <v>248</v>
      </c>
      <c r="T339" s="110" t="s">
        <v>77</v>
      </c>
      <c r="U339" s="1"/>
      <c r="V339" s="111" t="str">
        <f t="shared" si="46"/>
        <v/>
      </c>
      <c r="W339" s="13" t="s">
        <v>249</v>
      </c>
      <c r="X339" s="110" t="s">
        <v>77</v>
      </c>
      <c r="Y339" s="1"/>
      <c r="Z339" s="111" t="str">
        <f t="shared" si="41"/>
        <v/>
      </c>
      <c r="AA339" s="13" t="s">
        <v>250</v>
      </c>
      <c r="AB339" s="110" t="s">
        <v>77</v>
      </c>
      <c r="AC339" s="1"/>
      <c r="AD339" s="111" t="str">
        <f t="shared" si="42"/>
        <v/>
      </c>
      <c r="AE339" s="13" t="s">
        <v>251</v>
      </c>
      <c r="AF339" s="110" t="s">
        <v>77</v>
      </c>
      <c r="AG339" s="1"/>
      <c r="AH339" s="111" t="str">
        <f t="shared" si="43"/>
        <v/>
      </c>
      <c r="AI339" s="13" t="s">
        <v>252</v>
      </c>
      <c r="AJ339" s="113">
        <f t="shared" si="47"/>
        <v>0</v>
      </c>
      <c r="AK339" s="192" t="str">
        <f>ご契約内容!$C$2</f>
        <v>エースサイクル</v>
      </c>
    </row>
    <row r="340" spans="1:37" ht="13.5" customHeight="1">
      <c r="A340" s="101" t="s">
        <v>986</v>
      </c>
      <c r="B340" s="102" t="s">
        <v>677</v>
      </c>
      <c r="C340" s="103" t="s">
        <v>964</v>
      </c>
      <c r="D340" s="106"/>
      <c r="E340" s="134"/>
      <c r="F340" s="105" t="s">
        <v>984</v>
      </c>
      <c r="G340" s="127"/>
      <c r="H340" s="128"/>
      <c r="I340" s="107" t="s">
        <v>970</v>
      </c>
      <c r="J340" s="108">
        <v>4500</v>
      </c>
      <c r="K340" s="109"/>
      <c r="L340" s="110" t="s">
        <v>77</v>
      </c>
      <c r="M340" s="1"/>
      <c r="N340" s="111" t="str">
        <f t="shared" si="45"/>
        <v/>
      </c>
      <c r="O340" s="13" t="s">
        <v>247</v>
      </c>
      <c r="P340" s="110" t="s">
        <v>77</v>
      </c>
      <c r="Q340" s="1"/>
      <c r="R340" s="111" t="str">
        <f t="shared" si="44"/>
        <v/>
      </c>
      <c r="S340" s="13" t="s">
        <v>248</v>
      </c>
      <c r="T340" s="110" t="s">
        <v>77</v>
      </c>
      <c r="U340" s="1"/>
      <c r="V340" s="111" t="str">
        <f t="shared" si="46"/>
        <v/>
      </c>
      <c r="W340" s="13" t="s">
        <v>249</v>
      </c>
      <c r="X340" s="110" t="s">
        <v>77</v>
      </c>
      <c r="Y340" s="1"/>
      <c r="Z340" s="111" t="str">
        <f t="shared" si="41"/>
        <v/>
      </c>
      <c r="AA340" s="13" t="s">
        <v>250</v>
      </c>
      <c r="AB340" s="110" t="s">
        <v>77</v>
      </c>
      <c r="AC340" s="1"/>
      <c r="AD340" s="111" t="str">
        <f t="shared" si="42"/>
        <v/>
      </c>
      <c r="AE340" s="13" t="s">
        <v>251</v>
      </c>
      <c r="AF340" s="110" t="s">
        <v>77</v>
      </c>
      <c r="AG340" s="1"/>
      <c r="AH340" s="111" t="str">
        <f t="shared" si="43"/>
        <v/>
      </c>
      <c r="AI340" s="13" t="s">
        <v>252</v>
      </c>
      <c r="AJ340" s="113">
        <f t="shared" si="47"/>
        <v>0</v>
      </c>
      <c r="AK340" s="192" t="str">
        <f>ご契約内容!$C$2</f>
        <v>エースサイクル</v>
      </c>
    </row>
    <row r="341" spans="1:37" ht="13.5" customHeight="1">
      <c r="A341" s="101" t="s">
        <v>987</v>
      </c>
      <c r="B341" s="102" t="s">
        <v>677</v>
      </c>
      <c r="C341" s="103" t="s">
        <v>964</v>
      </c>
      <c r="D341" s="106"/>
      <c r="E341" s="134"/>
      <c r="F341" s="105" t="s">
        <v>984</v>
      </c>
      <c r="G341" s="127"/>
      <c r="H341" s="128"/>
      <c r="I341" s="107" t="s">
        <v>972</v>
      </c>
      <c r="J341" s="108">
        <v>4500</v>
      </c>
      <c r="K341" s="109"/>
      <c r="L341" s="110" t="s">
        <v>77</v>
      </c>
      <c r="M341" s="1"/>
      <c r="N341" s="111" t="str">
        <f t="shared" si="45"/>
        <v/>
      </c>
      <c r="O341" s="13" t="s">
        <v>247</v>
      </c>
      <c r="P341" s="110" t="s">
        <v>77</v>
      </c>
      <c r="Q341" s="1"/>
      <c r="R341" s="111" t="str">
        <f t="shared" si="44"/>
        <v/>
      </c>
      <c r="S341" s="13" t="s">
        <v>248</v>
      </c>
      <c r="T341" s="110" t="s">
        <v>77</v>
      </c>
      <c r="U341" s="1"/>
      <c r="V341" s="111" t="str">
        <f t="shared" si="46"/>
        <v/>
      </c>
      <c r="W341" s="13" t="s">
        <v>249</v>
      </c>
      <c r="X341" s="110" t="s">
        <v>77</v>
      </c>
      <c r="Y341" s="1"/>
      <c r="Z341" s="111" t="str">
        <f t="shared" si="41"/>
        <v/>
      </c>
      <c r="AA341" s="13" t="s">
        <v>250</v>
      </c>
      <c r="AB341" s="110" t="s">
        <v>77</v>
      </c>
      <c r="AC341" s="1"/>
      <c r="AD341" s="111" t="str">
        <f t="shared" si="42"/>
        <v/>
      </c>
      <c r="AE341" s="13" t="s">
        <v>251</v>
      </c>
      <c r="AF341" s="110" t="s">
        <v>77</v>
      </c>
      <c r="AG341" s="1"/>
      <c r="AH341" s="111" t="str">
        <f t="shared" si="43"/>
        <v/>
      </c>
      <c r="AI341" s="13" t="s">
        <v>252</v>
      </c>
      <c r="AJ341" s="113">
        <f t="shared" si="47"/>
        <v>0</v>
      </c>
      <c r="AK341" s="192" t="str">
        <f>ご契約内容!$C$2</f>
        <v>エースサイクル</v>
      </c>
    </row>
    <row r="342" spans="1:37" ht="13.5" customHeight="1">
      <c r="A342" s="101" t="s">
        <v>988</v>
      </c>
      <c r="B342" s="102" t="s">
        <v>677</v>
      </c>
      <c r="C342" s="103" t="s">
        <v>964</v>
      </c>
      <c r="D342" s="106"/>
      <c r="E342" s="134"/>
      <c r="F342" s="105" t="s">
        <v>984</v>
      </c>
      <c r="G342" s="127"/>
      <c r="H342" s="128"/>
      <c r="I342" s="107" t="s">
        <v>974</v>
      </c>
      <c r="J342" s="108">
        <v>4500</v>
      </c>
      <c r="K342" s="109"/>
      <c r="L342" s="110" t="s">
        <v>77</v>
      </c>
      <c r="M342" s="1"/>
      <c r="N342" s="111" t="str">
        <f t="shared" si="45"/>
        <v/>
      </c>
      <c r="O342" s="13" t="s">
        <v>247</v>
      </c>
      <c r="P342" s="110" t="s">
        <v>77</v>
      </c>
      <c r="Q342" s="1"/>
      <c r="R342" s="111" t="str">
        <f t="shared" si="44"/>
        <v/>
      </c>
      <c r="S342" s="13" t="s">
        <v>248</v>
      </c>
      <c r="T342" s="110" t="s">
        <v>77</v>
      </c>
      <c r="U342" s="1"/>
      <c r="V342" s="111" t="str">
        <f t="shared" si="46"/>
        <v/>
      </c>
      <c r="W342" s="13" t="s">
        <v>249</v>
      </c>
      <c r="X342" s="110" t="s">
        <v>77</v>
      </c>
      <c r="Y342" s="1"/>
      <c r="Z342" s="111" t="str">
        <f t="shared" si="41"/>
        <v/>
      </c>
      <c r="AA342" s="13" t="s">
        <v>250</v>
      </c>
      <c r="AB342" s="110" t="s">
        <v>77</v>
      </c>
      <c r="AC342" s="1"/>
      <c r="AD342" s="111" t="str">
        <f t="shared" si="42"/>
        <v/>
      </c>
      <c r="AE342" s="13" t="s">
        <v>251</v>
      </c>
      <c r="AF342" s="110" t="s">
        <v>77</v>
      </c>
      <c r="AG342" s="1"/>
      <c r="AH342" s="111" t="str">
        <f t="shared" si="43"/>
        <v/>
      </c>
      <c r="AI342" s="13" t="s">
        <v>252</v>
      </c>
      <c r="AJ342" s="113">
        <f t="shared" si="47"/>
        <v>0</v>
      </c>
      <c r="AK342" s="192" t="str">
        <f>ご契約内容!$C$2</f>
        <v>エースサイクル</v>
      </c>
    </row>
    <row r="343" spans="1:37" ht="13.5" customHeight="1">
      <c r="A343" s="101" t="s">
        <v>989</v>
      </c>
      <c r="B343" s="102" t="s">
        <v>677</v>
      </c>
      <c r="C343" s="103" t="s">
        <v>964</v>
      </c>
      <c r="D343" s="106"/>
      <c r="E343" s="134"/>
      <c r="F343" s="105" t="s">
        <v>984</v>
      </c>
      <c r="G343" s="127"/>
      <c r="H343" s="128"/>
      <c r="I343" s="107" t="s">
        <v>982</v>
      </c>
      <c r="J343" s="108">
        <v>4500</v>
      </c>
      <c r="K343" s="109"/>
      <c r="L343" s="110" t="s">
        <v>77</v>
      </c>
      <c r="M343" s="1"/>
      <c r="N343" s="111" t="str">
        <f t="shared" si="45"/>
        <v/>
      </c>
      <c r="O343" s="13" t="s">
        <v>247</v>
      </c>
      <c r="P343" s="110" t="s">
        <v>77</v>
      </c>
      <c r="Q343" s="1"/>
      <c r="R343" s="111" t="str">
        <f t="shared" si="44"/>
        <v/>
      </c>
      <c r="S343" s="13" t="s">
        <v>248</v>
      </c>
      <c r="T343" s="110" t="s">
        <v>77</v>
      </c>
      <c r="U343" s="1"/>
      <c r="V343" s="111" t="str">
        <f t="shared" si="46"/>
        <v/>
      </c>
      <c r="W343" s="13" t="s">
        <v>249</v>
      </c>
      <c r="X343" s="110" t="s">
        <v>77</v>
      </c>
      <c r="Y343" s="1"/>
      <c r="Z343" s="111" t="str">
        <f t="shared" si="41"/>
        <v/>
      </c>
      <c r="AA343" s="13" t="s">
        <v>250</v>
      </c>
      <c r="AB343" s="110" t="s">
        <v>77</v>
      </c>
      <c r="AC343" s="1"/>
      <c r="AD343" s="111" t="str">
        <f t="shared" si="42"/>
        <v/>
      </c>
      <c r="AE343" s="13" t="s">
        <v>251</v>
      </c>
      <c r="AF343" s="110" t="s">
        <v>77</v>
      </c>
      <c r="AG343" s="1"/>
      <c r="AH343" s="111" t="str">
        <f t="shared" si="43"/>
        <v/>
      </c>
      <c r="AI343" s="13" t="s">
        <v>252</v>
      </c>
      <c r="AJ343" s="113">
        <f t="shared" si="47"/>
        <v>0</v>
      </c>
      <c r="AK343" s="192" t="str">
        <f>ご契約内容!$C$2</f>
        <v>エースサイクル</v>
      </c>
    </row>
  </sheetData>
  <sheetProtection sheet="1" selectLockedCells="1" autoFilter="0"/>
  <autoFilter ref="A6:AJ343">
    <filterColumn colId="2" showButton="0"/>
    <filterColumn colId="3" showButton="0"/>
    <filterColumn colId="5" showButton="0"/>
    <filterColumn colId="6" showButton="0"/>
  </autoFilter>
  <mergeCells count="2">
    <mergeCell ref="C6:E6"/>
    <mergeCell ref="F6:H6"/>
  </mergeCells>
  <phoneticPr fontId="3"/>
  <dataValidations count="6">
    <dataValidation type="list" allowBlank="1" showInputMessage="1" showErrorMessage="1" sqref="W7:W343">
      <formula1>DEC</formula1>
    </dataValidation>
    <dataValidation type="list" allowBlank="1" showInputMessage="1" showErrorMessage="1" sqref="S7:S343">
      <formula1>NOV</formula1>
    </dataValidation>
    <dataValidation type="list" allowBlank="1" showInputMessage="1" showErrorMessage="1" sqref="O7:O343">
      <formula1>OCT</formula1>
    </dataValidation>
    <dataValidation type="list" allowBlank="1" showInputMessage="1" showErrorMessage="1" sqref="AI7:AI343">
      <formula1>MAR</formula1>
    </dataValidation>
    <dataValidation type="list" allowBlank="1" showInputMessage="1" showErrorMessage="1" sqref="AE7:AE343">
      <formula1>FEB</formula1>
    </dataValidation>
    <dataValidation type="list" allowBlank="1" showInputMessage="1" showErrorMessage="1" sqref="AA7:AA343">
      <formula1>JAN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AK477"/>
  <sheetViews>
    <sheetView zoomScaleNormal="100" workbookViewId="0">
      <pane xSplit="11" ySplit="6" topLeftCell="AE127" activePane="bottomRight" state="frozen"/>
      <selection activeCell="C4" sqref="C4:D4"/>
      <selection pane="topRight" activeCell="C4" sqref="C4:D4"/>
      <selection pane="bottomLeft" activeCell="C4" sqref="C4:D4"/>
      <selection pane="bottomRight" activeCell="AI131" sqref="AI131"/>
    </sheetView>
  </sheetViews>
  <sheetFormatPr defaultColWidth="15.5546875" defaultRowHeight="12"/>
  <cols>
    <col min="1" max="2" width="11.5546875" style="98" customWidth="1"/>
    <col min="3" max="11" width="11.5546875" style="121" customWidth="1"/>
    <col min="12" max="12" width="6.5546875" style="122" customWidth="1"/>
    <col min="13" max="13" width="6.5546875" style="123" customWidth="1"/>
    <col min="14" max="14" width="10.6640625" style="123" customWidth="1"/>
    <col min="15" max="15" width="7.6640625" style="124" customWidth="1"/>
    <col min="16" max="17" width="6.5546875" style="125" customWidth="1"/>
    <col min="18" max="18" width="10.6640625" style="98" customWidth="1"/>
    <col min="19" max="19" width="7.5546875" style="126" customWidth="1"/>
    <col min="20" max="21" width="6.5546875" style="98" customWidth="1"/>
    <col min="22" max="22" width="10.6640625" style="98" customWidth="1"/>
    <col min="23" max="23" width="7.5546875" style="126" customWidth="1"/>
    <col min="24" max="24" width="6.5546875" style="122" customWidth="1"/>
    <col min="25" max="25" width="6.5546875" style="123" customWidth="1"/>
    <col min="26" max="26" width="10.6640625" style="123" customWidth="1"/>
    <col min="27" max="27" width="7.5546875" style="124" customWidth="1"/>
    <col min="28" max="29" width="6.5546875" style="125" customWidth="1"/>
    <col min="30" max="30" width="10.6640625" style="98" customWidth="1"/>
    <col min="31" max="31" width="7.5546875" style="126" customWidth="1"/>
    <col min="32" max="33" width="6.5546875" style="98" customWidth="1"/>
    <col min="34" max="34" width="10.6640625" style="98" customWidth="1"/>
    <col min="35" max="35" width="7.5546875" style="126" customWidth="1"/>
    <col min="36" max="36" width="5.21875" style="98" bestFit="1" customWidth="1"/>
    <col min="37" max="37" width="15.5546875" style="190"/>
    <col min="38" max="16384" width="15.5546875" style="98"/>
  </cols>
  <sheetData>
    <row r="1" spans="1:37" s="78" customFormat="1">
      <c r="A1" s="75" t="s">
        <v>39</v>
      </c>
      <c r="B1" s="76" t="s">
        <v>40</v>
      </c>
      <c r="C1" s="77" t="s">
        <v>41</v>
      </c>
      <c r="D1" s="77" t="s">
        <v>42</v>
      </c>
      <c r="E1" s="77" t="s">
        <v>43</v>
      </c>
      <c r="F1" s="77" t="s">
        <v>44</v>
      </c>
      <c r="G1" s="77" t="s">
        <v>45</v>
      </c>
      <c r="H1" s="77" t="s">
        <v>46</v>
      </c>
      <c r="I1" s="77" t="s">
        <v>47</v>
      </c>
      <c r="J1" s="77" t="s">
        <v>48</v>
      </c>
      <c r="K1" s="77" t="s">
        <v>49</v>
      </c>
      <c r="M1" s="78" t="s">
        <v>50</v>
      </c>
      <c r="O1" s="79"/>
      <c r="S1" s="80"/>
      <c r="W1" s="80"/>
      <c r="AA1" s="79"/>
      <c r="AE1" s="80"/>
      <c r="AI1" s="80"/>
      <c r="AK1" s="189"/>
    </row>
    <row r="2" spans="1:37" s="78" customFormat="1">
      <c r="A2" s="81">
        <f>ご契約内容!C3</f>
        <v>4</v>
      </c>
      <c r="B2" s="82" t="s">
        <v>538</v>
      </c>
      <c r="C2" s="131">
        <f>ライダーギア!C2</f>
        <v>0</v>
      </c>
      <c r="D2" s="131">
        <f>ライダーギア!D2</f>
        <v>0</v>
      </c>
      <c r="E2" s="131">
        <f>ライダーギア!E2</f>
        <v>0</v>
      </c>
      <c r="F2" s="131">
        <f>SUM(C2:E2)</f>
        <v>0</v>
      </c>
      <c r="G2" s="131">
        <f>ライダーギア!G2</f>
        <v>0</v>
      </c>
      <c r="H2" s="131">
        <f>ライダーギア!H2</f>
        <v>0</v>
      </c>
      <c r="I2" s="131">
        <f>ライダーギア!I2</f>
        <v>0</v>
      </c>
      <c r="J2" s="131">
        <f>SUM(G2:I2)</f>
        <v>0</v>
      </c>
      <c r="K2" s="132">
        <f>SUM(F2,J2)</f>
        <v>0</v>
      </c>
      <c r="M2" s="85" t="s">
        <v>54</v>
      </c>
      <c r="N2" s="86"/>
      <c r="O2" s="79"/>
      <c r="S2" s="80"/>
      <c r="W2" s="80"/>
      <c r="Y2" s="85"/>
      <c r="Z2" s="86"/>
      <c r="AA2" s="79"/>
      <c r="AE2" s="80"/>
      <c r="AI2" s="80"/>
      <c r="AK2" s="189"/>
    </row>
    <row r="3" spans="1:37" s="78" customFormat="1">
      <c r="A3" s="77" t="s">
        <v>55</v>
      </c>
      <c r="B3" s="133" t="s">
        <v>539</v>
      </c>
      <c r="C3" s="88">
        <f>ライダーギア!C3</f>
        <v>57582</v>
      </c>
      <c r="D3" s="88">
        <f>ライダーギア!D3</f>
        <v>26460</v>
      </c>
      <c r="E3" s="88">
        <f>ライダーギア!E3</f>
        <v>0</v>
      </c>
      <c r="F3" s="88">
        <f t="shared" ref="F3:F5" si="0">SUM(C3:E3)</f>
        <v>84042</v>
      </c>
      <c r="G3" s="88">
        <f>ライダーギア!G3</f>
        <v>15498</v>
      </c>
      <c r="H3" s="88">
        <f>ライダーギア!H3</f>
        <v>6930</v>
      </c>
      <c r="I3" s="88">
        <f>ライダーギア!I3</f>
        <v>5040</v>
      </c>
      <c r="J3" s="88">
        <f t="shared" ref="J3:J5" si="1">SUM(G3:I3)</f>
        <v>27468</v>
      </c>
      <c r="K3" s="89">
        <f t="shared" ref="K3:K5" si="2">SUM(F3,J3)</f>
        <v>111510</v>
      </c>
      <c r="M3" s="90" t="s">
        <v>57</v>
      </c>
      <c r="N3" s="86"/>
      <c r="O3" s="79"/>
      <c r="S3" s="80"/>
      <c r="W3" s="80"/>
      <c r="Y3" s="90"/>
      <c r="Z3" s="86"/>
      <c r="AA3" s="79"/>
      <c r="AE3" s="80"/>
      <c r="AI3" s="80"/>
      <c r="AK3" s="189"/>
    </row>
    <row r="4" spans="1:37" s="78" customFormat="1">
      <c r="A4" s="91" t="str">
        <f>ご契約内容!H4</f>
        <v>63%</v>
      </c>
      <c r="B4" s="82" t="s">
        <v>540</v>
      </c>
      <c r="C4" s="131">
        <f>ライダーギア!C4</f>
        <v>0</v>
      </c>
      <c r="D4" s="131">
        <f>ライダーギア!D4</f>
        <v>0</v>
      </c>
      <c r="E4" s="131">
        <f>ライダーギア!E4</f>
        <v>0</v>
      </c>
      <c r="F4" s="131">
        <f t="shared" si="0"/>
        <v>0</v>
      </c>
      <c r="G4" s="131">
        <f>ライダーギア!G4</f>
        <v>0</v>
      </c>
      <c r="H4" s="131">
        <f>ライダーギア!H4</f>
        <v>0</v>
      </c>
      <c r="I4" s="131">
        <f>ライダーギア!I4</f>
        <v>0</v>
      </c>
      <c r="J4" s="131">
        <f t="shared" si="1"/>
        <v>0</v>
      </c>
      <c r="K4" s="132">
        <f t="shared" si="2"/>
        <v>0</v>
      </c>
      <c r="L4" s="97" t="s">
        <v>41</v>
      </c>
      <c r="M4" s="95"/>
      <c r="N4" s="96"/>
      <c r="O4" s="196"/>
      <c r="P4" s="97" t="s">
        <v>59</v>
      </c>
      <c r="Q4" s="95"/>
      <c r="R4" s="96"/>
      <c r="S4" s="196"/>
      <c r="T4" s="97" t="s">
        <v>43</v>
      </c>
      <c r="U4" s="95"/>
      <c r="V4" s="96"/>
      <c r="W4" s="196"/>
      <c r="X4" s="94" t="s">
        <v>45</v>
      </c>
      <c r="Y4" s="95"/>
      <c r="Z4" s="96"/>
      <c r="AA4" s="95"/>
      <c r="AB4" s="97" t="s">
        <v>46</v>
      </c>
      <c r="AC4" s="95"/>
      <c r="AD4" s="96"/>
      <c r="AE4" s="196"/>
      <c r="AF4" s="97" t="s">
        <v>47</v>
      </c>
      <c r="AG4" s="95"/>
      <c r="AH4" s="96"/>
      <c r="AI4" s="196"/>
      <c r="AK4" s="189"/>
    </row>
    <row r="5" spans="1:37" ht="12.6" thickBot="1">
      <c r="A5" s="203"/>
      <c r="B5" s="211" t="s">
        <v>541</v>
      </c>
      <c r="C5" s="205">
        <f>ライダーギア!C5</f>
        <v>57582</v>
      </c>
      <c r="D5" s="205">
        <f>ライダーギア!D5</f>
        <v>26460</v>
      </c>
      <c r="E5" s="205">
        <f>ライダーギア!E5</f>
        <v>0</v>
      </c>
      <c r="F5" s="205">
        <f t="shared" si="0"/>
        <v>84042</v>
      </c>
      <c r="G5" s="205">
        <f>ライダーギア!G5</f>
        <v>15498</v>
      </c>
      <c r="H5" s="205">
        <f>ライダーギア!H5</f>
        <v>6930</v>
      </c>
      <c r="I5" s="205">
        <f>ライダーギア!I5</f>
        <v>5040</v>
      </c>
      <c r="J5" s="205">
        <f t="shared" si="1"/>
        <v>27468</v>
      </c>
      <c r="K5" s="206">
        <f t="shared" si="2"/>
        <v>111510</v>
      </c>
      <c r="L5" s="207"/>
      <c r="M5" s="208">
        <f>SUM(M7:M477)</f>
        <v>29</v>
      </c>
      <c r="N5" s="209">
        <f>SUM(N7:N477)</f>
        <v>57582</v>
      </c>
      <c r="O5" s="210"/>
      <c r="P5" s="207"/>
      <c r="Q5" s="208">
        <f>SUM(Q7:Q477)</f>
        <v>7</v>
      </c>
      <c r="R5" s="209">
        <f>SUM(R7:R477)</f>
        <v>26460</v>
      </c>
      <c r="S5" s="210"/>
      <c r="T5" s="207"/>
      <c r="U5" s="208">
        <f>SUM(U7:U477)</f>
        <v>0</v>
      </c>
      <c r="V5" s="209">
        <f>SUM(V7:V477)</f>
        <v>0</v>
      </c>
      <c r="W5" s="210"/>
      <c r="X5" s="203"/>
      <c r="Y5" s="208">
        <f>SUM(Y7:Y477)</f>
        <v>8</v>
      </c>
      <c r="Z5" s="209">
        <f>SUM(Z7:Z477)</f>
        <v>15498</v>
      </c>
      <c r="AA5" s="203"/>
      <c r="AB5" s="207"/>
      <c r="AC5" s="208">
        <f>SUM(AC7:AC477)</f>
        <v>5</v>
      </c>
      <c r="AD5" s="209">
        <f>SUM(AD7:AD477)</f>
        <v>6930</v>
      </c>
      <c r="AE5" s="210"/>
      <c r="AF5" s="207"/>
      <c r="AG5" s="208">
        <f>SUM(AG7:AG477)</f>
        <v>4</v>
      </c>
      <c r="AH5" s="209">
        <f>SUM(AH7:AH477)</f>
        <v>5040</v>
      </c>
      <c r="AI5" s="210"/>
    </row>
    <row r="6" spans="1:37" s="100" customFormat="1" ht="24">
      <c r="A6" s="198" t="s">
        <v>61</v>
      </c>
      <c r="B6" s="199" t="s">
        <v>62</v>
      </c>
      <c r="C6" s="262" t="s">
        <v>63</v>
      </c>
      <c r="D6" s="264"/>
      <c r="E6" s="266"/>
      <c r="F6" s="262" t="s">
        <v>64</v>
      </c>
      <c r="G6" s="266"/>
      <c r="H6" s="262" t="s">
        <v>65</v>
      </c>
      <c r="I6" s="266"/>
      <c r="J6" s="201" t="s">
        <v>66</v>
      </c>
      <c r="K6" s="202" t="s">
        <v>67</v>
      </c>
      <c r="L6" s="194" t="s">
        <v>68</v>
      </c>
      <c r="M6" s="194" t="s">
        <v>542</v>
      </c>
      <c r="N6" s="195" t="s">
        <v>70</v>
      </c>
      <c r="O6" s="194" t="s">
        <v>71</v>
      </c>
      <c r="P6" s="194" t="s">
        <v>68</v>
      </c>
      <c r="Q6" s="194" t="s">
        <v>542</v>
      </c>
      <c r="R6" s="195" t="s">
        <v>70</v>
      </c>
      <c r="S6" s="194" t="s">
        <v>71</v>
      </c>
      <c r="T6" s="194" t="s">
        <v>68</v>
      </c>
      <c r="U6" s="194" t="s">
        <v>542</v>
      </c>
      <c r="V6" s="195" t="s">
        <v>70</v>
      </c>
      <c r="W6" s="194" t="s">
        <v>71</v>
      </c>
      <c r="X6" s="194" t="s">
        <v>68</v>
      </c>
      <c r="Y6" s="194" t="s">
        <v>542</v>
      </c>
      <c r="Z6" s="195" t="s">
        <v>70</v>
      </c>
      <c r="AA6" s="194" t="s">
        <v>71</v>
      </c>
      <c r="AB6" s="194" t="s">
        <v>68</v>
      </c>
      <c r="AC6" s="194" t="s">
        <v>542</v>
      </c>
      <c r="AD6" s="195" t="s">
        <v>70</v>
      </c>
      <c r="AE6" s="194" t="s">
        <v>71</v>
      </c>
      <c r="AF6" s="194" t="s">
        <v>68</v>
      </c>
      <c r="AG6" s="194" t="s">
        <v>542</v>
      </c>
      <c r="AH6" s="195" t="s">
        <v>70</v>
      </c>
      <c r="AI6" s="194" t="s">
        <v>71</v>
      </c>
      <c r="AJ6" s="217" t="s">
        <v>543</v>
      </c>
      <c r="AK6" s="191"/>
    </row>
    <row r="7" spans="1:37" s="114" customFormat="1" ht="13.5" customHeight="1">
      <c r="A7" s="101" t="s">
        <v>1255</v>
      </c>
      <c r="B7" s="136" t="s">
        <v>1256</v>
      </c>
      <c r="C7" s="103" t="s">
        <v>1257</v>
      </c>
      <c r="D7" s="106"/>
      <c r="E7" s="137"/>
      <c r="F7" s="105" t="s">
        <v>547</v>
      </c>
      <c r="G7" s="127"/>
      <c r="H7" s="138">
        <v>3</v>
      </c>
      <c r="I7" s="139"/>
      <c r="J7" s="108">
        <v>9900</v>
      </c>
      <c r="K7" s="109"/>
      <c r="L7" s="110" t="s">
        <v>98</v>
      </c>
      <c r="M7" s="1"/>
      <c r="N7" s="111" t="str">
        <f t="shared" ref="N7:N70" si="3">IF(M7="","",$J7*$A$4*M7)</f>
        <v/>
      </c>
      <c r="O7" s="13" t="s">
        <v>247</v>
      </c>
      <c r="P7" s="110" t="s">
        <v>98</v>
      </c>
      <c r="Q7" s="1"/>
      <c r="R7" s="111" t="str">
        <f t="shared" ref="R7:R70" si="4">IF(Q7="","",$J7*$A$4*Q7)</f>
        <v/>
      </c>
      <c r="S7" s="13" t="s">
        <v>248</v>
      </c>
      <c r="T7" s="110" t="s">
        <v>77</v>
      </c>
      <c r="U7" s="1"/>
      <c r="V7" s="111" t="str">
        <f t="shared" ref="V7:V70" si="5">IF(U7="","",$J7*$A$4*U7)</f>
        <v/>
      </c>
      <c r="W7" s="13" t="s">
        <v>249</v>
      </c>
      <c r="X7" s="110" t="s">
        <v>77</v>
      </c>
      <c r="Y7" s="1"/>
      <c r="Z7" s="111" t="str">
        <f t="shared" ref="Z7:Z70" si="6">IF(Y7="","",$J7*$A$4*Y7)</f>
        <v/>
      </c>
      <c r="AA7" s="13" t="s">
        <v>250</v>
      </c>
      <c r="AB7" s="110" t="s">
        <v>77</v>
      </c>
      <c r="AC7" s="1"/>
      <c r="AD7" s="111" t="str">
        <f t="shared" ref="AD7:AD70" si="7">IF(AC7="","",$J7*$A$4*AC7)</f>
        <v/>
      </c>
      <c r="AE7" s="13" t="s">
        <v>251</v>
      </c>
      <c r="AF7" s="110" t="s">
        <v>77</v>
      </c>
      <c r="AG7" s="1"/>
      <c r="AH7" s="111" t="str">
        <f t="shared" ref="AH7:AH70" si="8">IF(AG7="","",$J7*$A$4*AG7)</f>
        <v/>
      </c>
      <c r="AI7" s="13" t="s">
        <v>252</v>
      </c>
      <c r="AJ7" s="113">
        <f>SUM(M7,Q7,U7,Y7,AC7,AG7)</f>
        <v>0</v>
      </c>
      <c r="AK7" s="192" t="str">
        <f>ご契約内容!$C$2</f>
        <v>エースサイクル</v>
      </c>
    </row>
    <row r="8" spans="1:37" s="114" customFormat="1" ht="13.5" customHeight="1">
      <c r="A8" s="101" t="s">
        <v>1258</v>
      </c>
      <c r="B8" s="136" t="s">
        <v>1256</v>
      </c>
      <c r="C8" s="103" t="s">
        <v>1257</v>
      </c>
      <c r="D8" s="106"/>
      <c r="E8" s="137"/>
      <c r="F8" s="105" t="s">
        <v>547</v>
      </c>
      <c r="G8" s="127"/>
      <c r="H8" s="138">
        <v>5</v>
      </c>
      <c r="I8" s="139"/>
      <c r="J8" s="108">
        <v>11000</v>
      </c>
      <c r="K8" s="109"/>
      <c r="L8" s="110" t="s">
        <v>98</v>
      </c>
      <c r="M8" s="1"/>
      <c r="N8" s="111" t="str">
        <f t="shared" si="3"/>
        <v/>
      </c>
      <c r="O8" s="13" t="s">
        <v>247</v>
      </c>
      <c r="P8" s="110" t="s">
        <v>98</v>
      </c>
      <c r="Q8" s="1"/>
      <c r="R8" s="111" t="str">
        <f t="shared" si="4"/>
        <v/>
      </c>
      <c r="S8" s="13" t="s">
        <v>248</v>
      </c>
      <c r="T8" s="110" t="s">
        <v>77</v>
      </c>
      <c r="U8" s="1"/>
      <c r="V8" s="111" t="str">
        <f t="shared" si="5"/>
        <v/>
      </c>
      <c r="W8" s="13" t="s">
        <v>249</v>
      </c>
      <c r="X8" s="110" t="s">
        <v>77</v>
      </c>
      <c r="Y8" s="1"/>
      <c r="Z8" s="111" t="str">
        <f t="shared" si="6"/>
        <v/>
      </c>
      <c r="AA8" s="13" t="s">
        <v>250</v>
      </c>
      <c r="AB8" s="110" t="s">
        <v>77</v>
      </c>
      <c r="AC8" s="1"/>
      <c r="AD8" s="111" t="str">
        <f t="shared" si="7"/>
        <v/>
      </c>
      <c r="AE8" s="13" t="s">
        <v>251</v>
      </c>
      <c r="AF8" s="110" t="s">
        <v>77</v>
      </c>
      <c r="AG8" s="1"/>
      <c r="AH8" s="111" t="str">
        <f t="shared" si="8"/>
        <v/>
      </c>
      <c r="AI8" s="13" t="s">
        <v>252</v>
      </c>
      <c r="AJ8" s="113">
        <f t="shared" ref="AJ8:AJ71" si="9">SUM(M8,Q8,U8,Y8,AC8,AG8)</f>
        <v>0</v>
      </c>
      <c r="AK8" s="192" t="str">
        <f>ご契約内容!$C$2</f>
        <v>エースサイクル</v>
      </c>
    </row>
    <row r="9" spans="1:37" s="114" customFormat="1" ht="13.5" customHeight="1">
      <c r="A9" s="101" t="s">
        <v>1259</v>
      </c>
      <c r="B9" s="136" t="s">
        <v>1256</v>
      </c>
      <c r="C9" s="103" t="s">
        <v>1260</v>
      </c>
      <c r="D9" s="106"/>
      <c r="E9" s="137"/>
      <c r="F9" s="105" t="s">
        <v>547</v>
      </c>
      <c r="G9" s="127"/>
      <c r="H9" s="138">
        <v>14</v>
      </c>
      <c r="I9" s="139"/>
      <c r="J9" s="108">
        <v>4400</v>
      </c>
      <c r="K9" s="109"/>
      <c r="L9" s="110" t="s">
        <v>98</v>
      </c>
      <c r="M9" s="1"/>
      <c r="N9" s="111" t="str">
        <f t="shared" si="3"/>
        <v/>
      </c>
      <c r="O9" s="13" t="s">
        <v>247</v>
      </c>
      <c r="P9" s="110" t="s">
        <v>98</v>
      </c>
      <c r="Q9" s="1"/>
      <c r="R9" s="111" t="str">
        <f t="shared" si="4"/>
        <v/>
      </c>
      <c r="S9" s="13" t="s">
        <v>248</v>
      </c>
      <c r="T9" s="110" t="s">
        <v>98</v>
      </c>
      <c r="U9" s="1"/>
      <c r="V9" s="111" t="str">
        <f t="shared" si="5"/>
        <v/>
      </c>
      <c r="W9" s="13" t="s">
        <v>249</v>
      </c>
      <c r="X9" s="110" t="s">
        <v>98</v>
      </c>
      <c r="Y9" s="1"/>
      <c r="Z9" s="111" t="str">
        <f t="shared" si="6"/>
        <v/>
      </c>
      <c r="AA9" s="13" t="s">
        <v>250</v>
      </c>
      <c r="AB9" s="110" t="s">
        <v>98</v>
      </c>
      <c r="AC9" s="1"/>
      <c r="AD9" s="111" t="str">
        <f t="shared" si="7"/>
        <v/>
      </c>
      <c r="AE9" s="13" t="s">
        <v>251</v>
      </c>
      <c r="AF9" s="110" t="s">
        <v>98</v>
      </c>
      <c r="AG9" s="1"/>
      <c r="AH9" s="111" t="str">
        <f t="shared" si="8"/>
        <v/>
      </c>
      <c r="AI9" s="13" t="s">
        <v>252</v>
      </c>
      <c r="AJ9" s="113">
        <f t="shared" si="9"/>
        <v>0</v>
      </c>
      <c r="AK9" s="192" t="str">
        <f>ご契約内容!$C$2</f>
        <v>エースサイクル</v>
      </c>
    </row>
    <row r="10" spans="1:37" s="114" customFormat="1" ht="13.5" customHeight="1">
      <c r="A10" s="101" t="s">
        <v>1261</v>
      </c>
      <c r="B10" s="136" t="s">
        <v>1256</v>
      </c>
      <c r="C10" s="103" t="s">
        <v>1262</v>
      </c>
      <c r="D10" s="106"/>
      <c r="E10" s="137"/>
      <c r="F10" s="105" t="s">
        <v>547</v>
      </c>
      <c r="G10" s="127"/>
      <c r="H10" s="138" t="s">
        <v>1263</v>
      </c>
      <c r="I10" s="139"/>
      <c r="J10" s="108">
        <v>11000</v>
      </c>
      <c r="K10" s="109"/>
      <c r="L10" s="110" t="s">
        <v>77</v>
      </c>
      <c r="M10" s="1"/>
      <c r="N10" s="111" t="str">
        <f t="shared" si="3"/>
        <v/>
      </c>
      <c r="O10" s="13" t="s">
        <v>247</v>
      </c>
      <c r="P10" s="110" t="s">
        <v>77</v>
      </c>
      <c r="Q10" s="1"/>
      <c r="R10" s="111" t="str">
        <f t="shared" si="4"/>
        <v/>
      </c>
      <c r="S10" s="13" t="s">
        <v>248</v>
      </c>
      <c r="T10" s="110" t="s">
        <v>77</v>
      </c>
      <c r="U10" s="1"/>
      <c r="V10" s="111" t="str">
        <f t="shared" si="5"/>
        <v/>
      </c>
      <c r="W10" s="13" t="s">
        <v>249</v>
      </c>
      <c r="X10" s="110" t="s">
        <v>77</v>
      </c>
      <c r="Y10" s="1"/>
      <c r="Z10" s="111" t="str">
        <f t="shared" si="6"/>
        <v/>
      </c>
      <c r="AA10" s="13" t="s">
        <v>250</v>
      </c>
      <c r="AB10" s="110" t="s">
        <v>77</v>
      </c>
      <c r="AC10" s="1"/>
      <c r="AD10" s="111" t="str">
        <f t="shared" si="7"/>
        <v/>
      </c>
      <c r="AE10" s="13" t="s">
        <v>251</v>
      </c>
      <c r="AF10" s="110" t="s">
        <v>77</v>
      </c>
      <c r="AG10" s="1"/>
      <c r="AH10" s="111" t="str">
        <f t="shared" si="8"/>
        <v/>
      </c>
      <c r="AI10" s="13" t="s">
        <v>252</v>
      </c>
      <c r="AJ10" s="113">
        <f t="shared" si="9"/>
        <v>0</v>
      </c>
      <c r="AK10" s="192" t="str">
        <f>ご契約内容!$C$2</f>
        <v>エースサイクル</v>
      </c>
    </row>
    <row r="11" spans="1:37" s="114" customFormat="1" ht="13.5" customHeight="1">
      <c r="A11" s="101" t="s">
        <v>1264</v>
      </c>
      <c r="B11" s="136" t="s">
        <v>1256</v>
      </c>
      <c r="C11" s="103" t="s">
        <v>1265</v>
      </c>
      <c r="D11" s="106"/>
      <c r="E11" s="137"/>
      <c r="F11" s="105" t="s">
        <v>547</v>
      </c>
      <c r="G11" s="127"/>
      <c r="H11" s="138">
        <v>10</v>
      </c>
      <c r="I11" s="139"/>
      <c r="J11" s="108">
        <v>14000</v>
      </c>
      <c r="K11" s="109"/>
      <c r="L11" s="110" t="s">
        <v>77</v>
      </c>
      <c r="M11" s="1"/>
      <c r="N11" s="111" t="str">
        <f t="shared" si="3"/>
        <v/>
      </c>
      <c r="O11" s="13" t="s">
        <v>247</v>
      </c>
      <c r="P11" s="110" t="s">
        <v>77</v>
      </c>
      <c r="Q11" s="1"/>
      <c r="R11" s="111" t="str">
        <f t="shared" si="4"/>
        <v/>
      </c>
      <c r="S11" s="13" t="s">
        <v>248</v>
      </c>
      <c r="T11" s="110" t="s">
        <v>77</v>
      </c>
      <c r="U11" s="1"/>
      <c r="V11" s="111" t="str">
        <f t="shared" si="5"/>
        <v/>
      </c>
      <c r="W11" s="13" t="s">
        <v>249</v>
      </c>
      <c r="X11" s="110" t="s">
        <v>77</v>
      </c>
      <c r="Y11" s="1"/>
      <c r="Z11" s="111" t="str">
        <f t="shared" si="6"/>
        <v/>
      </c>
      <c r="AA11" s="13" t="s">
        <v>250</v>
      </c>
      <c r="AB11" s="110" t="s">
        <v>77</v>
      </c>
      <c r="AC11" s="1"/>
      <c r="AD11" s="111" t="str">
        <f t="shared" si="7"/>
        <v/>
      </c>
      <c r="AE11" s="13" t="s">
        <v>251</v>
      </c>
      <c r="AF11" s="110" t="s">
        <v>77</v>
      </c>
      <c r="AG11" s="1"/>
      <c r="AH11" s="111" t="str">
        <f t="shared" si="8"/>
        <v/>
      </c>
      <c r="AI11" s="13" t="s">
        <v>252</v>
      </c>
      <c r="AJ11" s="113">
        <f t="shared" si="9"/>
        <v>0</v>
      </c>
      <c r="AK11" s="192" t="str">
        <f>ご契約内容!$C$2</f>
        <v>エースサイクル</v>
      </c>
    </row>
    <row r="12" spans="1:37" s="114" customFormat="1" ht="13.5" customHeight="1">
      <c r="A12" s="101" t="s">
        <v>1266</v>
      </c>
      <c r="B12" s="136" t="s">
        <v>1256</v>
      </c>
      <c r="C12" s="103" t="s">
        <v>1265</v>
      </c>
      <c r="D12" s="106"/>
      <c r="E12" s="137"/>
      <c r="F12" s="105" t="s">
        <v>547</v>
      </c>
      <c r="G12" s="127"/>
      <c r="H12" s="138">
        <v>20</v>
      </c>
      <c r="I12" s="139"/>
      <c r="J12" s="108">
        <v>15000</v>
      </c>
      <c r="K12" s="109"/>
      <c r="L12" s="110" t="s">
        <v>98</v>
      </c>
      <c r="M12" s="1"/>
      <c r="N12" s="111" t="str">
        <f t="shared" si="3"/>
        <v/>
      </c>
      <c r="O12" s="13" t="s">
        <v>247</v>
      </c>
      <c r="P12" s="110" t="s">
        <v>98</v>
      </c>
      <c r="Q12" s="1"/>
      <c r="R12" s="111" t="str">
        <f t="shared" si="4"/>
        <v/>
      </c>
      <c r="S12" s="13" t="s">
        <v>248</v>
      </c>
      <c r="T12" s="110" t="s">
        <v>98</v>
      </c>
      <c r="U12" s="1"/>
      <c r="V12" s="111" t="str">
        <f t="shared" si="5"/>
        <v/>
      </c>
      <c r="W12" s="13" t="s">
        <v>249</v>
      </c>
      <c r="X12" s="110" t="s">
        <v>98</v>
      </c>
      <c r="Y12" s="1"/>
      <c r="Z12" s="111" t="str">
        <f t="shared" si="6"/>
        <v/>
      </c>
      <c r="AA12" s="13" t="s">
        <v>250</v>
      </c>
      <c r="AB12" s="110" t="s">
        <v>98</v>
      </c>
      <c r="AC12" s="1"/>
      <c r="AD12" s="111" t="str">
        <f t="shared" si="7"/>
        <v/>
      </c>
      <c r="AE12" s="13" t="s">
        <v>251</v>
      </c>
      <c r="AF12" s="110" t="s">
        <v>98</v>
      </c>
      <c r="AG12" s="1"/>
      <c r="AH12" s="111" t="str">
        <f t="shared" si="8"/>
        <v/>
      </c>
      <c r="AI12" s="13" t="s">
        <v>252</v>
      </c>
      <c r="AJ12" s="113">
        <f t="shared" si="9"/>
        <v>0</v>
      </c>
      <c r="AK12" s="192" t="str">
        <f>ご契約内容!$C$2</f>
        <v>エースサイクル</v>
      </c>
    </row>
    <row r="13" spans="1:37" s="114" customFormat="1" ht="13.5" customHeight="1">
      <c r="A13" s="101" t="s">
        <v>1267</v>
      </c>
      <c r="B13" s="136" t="s">
        <v>1256</v>
      </c>
      <c r="C13" s="103" t="s">
        <v>1268</v>
      </c>
      <c r="D13" s="106"/>
      <c r="E13" s="137"/>
      <c r="F13" s="105" t="s">
        <v>547</v>
      </c>
      <c r="G13" s="127"/>
      <c r="H13" s="138" t="s">
        <v>1263</v>
      </c>
      <c r="I13" s="139"/>
      <c r="J13" s="108">
        <v>4700</v>
      </c>
      <c r="K13" s="109"/>
      <c r="L13" s="110" t="s">
        <v>98</v>
      </c>
      <c r="M13" s="1"/>
      <c r="N13" s="111" t="str">
        <f t="shared" si="3"/>
        <v/>
      </c>
      <c r="O13" s="13" t="s">
        <v>247</v>
      </c>
      <c r="P13" s="110" t="s">
        <v>98</v>
      </c>
      <c r="Q13" s="1"/>
      <c r="R13" s="111" t="str">
        <f t="shared" si="4"/>
        <v/>
      </c>
      <c r="S13" s="13" t="s">
        <v>248</v>
      </c>
      <c r="T13" s="110" t="s">
        <v>98</v>
      </c>
      <c r="U13" s="1"/>
      <c r="V13" s="111" t="str">
        <f t="shared" si="5"/>
        <v/>
      </c>
      <c r="W13" s="13" t="s">
        <v>249</v>
      </c>
      <c r="X13" s="110" t="s">
        <v>98</v>
      </c>
      <c r="Y13" s="1"/>
      <c r="Z13" s="111" t="str">
        <f t="shared" si="6"/>
        <v/>
      </c>
      <c r="AA13" s="13" t="s">
        <v>250</v>
      </c>
      <c r="AB13" s="110" t="s">
        <v>98</v>
      </c>
      <c r="AC13" s="1"/>
      <c r="AD13" s="111" t="str">
        <f t="shared" si="7"/>
        <v/>
      </c>
      <c r="AE13" s="13" t="s">
        <v>251</v>
      </c>
      <c r="AF13" s="110" t="s">
        <v>98</v>
      </c>
      <c r="AG13" s="1"/>
      <c r="AH13" s="111" t="str">
        <f t="shared" si="8"/>
        <v/>
      </c>
      <c r="AI13" s="13" t="s">
        <v>252</v>
      </c>
      <c r="AJ13" s="113">
        <f t="shared" si="9"/>
        <v>0</v>
      </c>
      <c r="AK13" s="192" t="str">
        <f>ご契約内容!$C$2</f>
        <v>エースサイクル</v>
      </c>
    </row>
    <row r="14" spans="1:37" s="114" customFormat="1" ht="13.5" customHeight="1">
      <c r="A14" s="101" t="s">
        <v>1269</v>
      </c>
      <c r="B14" s="136" t="s">
        <v>1256</v>
      </c>
      <c r="C14" s="103" t="s">
        <v>1270</v>
      </c>
      <c r="D14" s="106"/>
      <c r="E14" s="137"/>
      <c r="F14" s="105" t="s">
        <v>547</v>
      </c>
      <c r="G14" s="127"/>
      <c r="H14" s="138" t="s">
        <v>1263</v>
      </c>
      <c r="I14" s="139"/>
      <c r="J14" s="108">
        <v>4500</v>
      </c>
      <c r="K14" s="109"/>
      <c r="L14" s="110" t="s">
        <v>98</v>
      </c>
      <c r="M14" s="1"/>
      <c r="N14" s="111" t="str">
        <f t="shared" si="3"/>
        <v/>
      </c>
      <c r="O14" s="13" t="s">
        <v>247</v>
      </c>
      <c r="P14" s="110" t="s">
        <v>98</v>
      </c>
      <c r="Q14" s="1"/>
      <c r="R14" s="111" t="str">
        <f t="shared" si="4"/>
        <v/>
      </c>
      <c r="S14" s="13" t="s">
        <v>248</v>
      </c>
      <c r="T14" s="110" t="s">
        <v>98</v>
      </c>
      <c r="U14" s="1"/>
      <c r="V14" s="111" t="str">
        <f t="shared" si="5"/>
        <v/>
      </c>
      <c r="W14" s="13" t="s">
        <v>249</v>
      </c>
      <c r="X14" s="110" t="s">
        <v>98</v>
      </c>
      <c r="Y14" s="1"/>
      <c r="Z14" s="111" t="str">
        <f t="shared" si="6"/>
        <v/>
      </c>
      <c r="AA14" s="13" t="s">
        <v>250</v>
      </c>
      <c r="AB14" s="110" t="s">
        <v>98</v>
      </c>
      <c r="AC14" s="1"/>
      <c r="AD14" s="111" t="str">
        <f t="shared" si="7"/>
        <v/>
      </c>
      <c r="AE14" s="13" t="s">
        <v>251</v>
      </c>
      <c r="AF14" s="110" t="s">
        <v>98</v>
      </c>
      <c r="AG14" s="1"/>
      <c r="AH14" s="111" t="str">
        <f t="shared" si="8"/>
        <v/>
      </c>
      <c r="AI14" s="13" t="s">
        <v>252</v>
      </c>
      <c r="AJ14" s="113">
        <f t="shared" si="9"/>
        <v>0</v>
      </c>
      <c r="AK14" s="192" t="str">
        <f>ご契約内容!$C$2</f>
        <v>エースサイクル</v>
      </c>
    </row>
    <row r="15" spans="1:37" s="114" customFormat="1" ht="13.5" customHeight="1">
      <c r="A15" s="101" t="s">
        <v>1271</v>
      </c>
      <c r="B15" s="136" t="s">
        <v>1256</v>
      </c>
      <c r="C15" s="103" t="s">
        <v>1272</v>
      </c>
      <c r="D15" s="106"/>
      <c r="E15" s="137"/>
      <c r="F15" s="105" t="s">
        <v>547</v>
      </c>
      <c r="G15" s="127"/>
      <c r="H15" s="138" t="s">
        <v>132</v>
      </c>
      <c r="I15" s="139"/>
      <c r="J15" s="108">
        <v>3200</v>
      </c>
      <c r="K15" s="109"/>
      <c r="L15" s="110" t="s">
        <v>98</v>
      </c>
      <c r="M15" s="1"/>
      <c r="N15" s="111" t="str">
        <f t="shared" si="3"/>
        <v/>
      </c>
      <c r="O15" s="13" t="s">
        <v>247</v>
      </c>
      <c r="P15" s="110" t="s">
        <v>98</v>
      </c>
      <c r="Q15" s="1"/>
      <c r="R15" s="111" t="str">
        <f t="shared" si="4"/>
        <v/>
      </c>
      <c r="S15" s="13" t="s">
        <v>248</v>
      </c>
      <c r="T15" s="110" t="s">
        <v>98</v>
      </c>
      <c r="U15" s="1"/>
      <c r="V15" s="111" t="str">
        <f t="shared" si="5"/>
        <v/>
      </c>
      <c r="W15" s="13" t="s">
        <v>249</v>
      </c>
      <c r="X15" s="110" t="s">
        <v>98</v>
      </c>
      <c r="Y15" s="1"/>
      <c r="Z15" s="111" t="str">
        <f t="shared" si="6"/>
        <v/>
      </c>
      <c r="AA15" s="13" t="s">
        <v>250</v>
      </c>
      <c r="AB15" s="110" t="s">
        <v>98</v>
      </c>
      <c r="AC15" s="1"/>
      <c r="AD15" s="111" t="str">
        <f t="shared" si="7"/>
        <v/>
      </c>
      <c r="AE15" s="13" t="s">
        <v>251</v>
      </c>
      <c r="AF15" s="110" t="s">
        <v>98</v>
      </c>
      <c r="AG15" s="1"/>
      <c r="AH15" s="111" t="str">
        <f t="shared" si="8"/>
        <v/>
      </c>
      <c r="AI15" s="13" t="s">
        <v>252</v>
      </c>
      <c r="AJ15" s="113">
        <f t="shared" si="9"/>
        <v>0</v>
      </c>
      <c r="AK15" s="192" t="str">
        <f>ご契約内容!$C$2</f>
        <v>エースサイクル</v>
      </c>
    </row>
    <row r="16" spans="1:37" s="114" customFormat="1" ht="13.5" customHeight="1">
      <c r="A16" s="101" t="s">
        <v>1273</v>
      </c>
      <c r="B16" s="136" t="s">
        <v>1256</v>
      </c>
      <c r="C16" s="103" t="s">
        <v>1272</v>
      </c>
      <c r="D16" s="106"/>
      <c r="E16" s="137"/>
      <c r="F16" s="105" t="s">
        <v>1274</v>
      </c>
      <c r="G16" s="127"/>
      <c r="H16" s="138" t="s">
        <v>132</v>
      </c>
      <c r="I16" s="139"/>
      <c r="J16" s="108">
        <v>3200</v>
      </c>
      <c r="K16" s="109"/>
      <c r="L16" s="110" t="s">
        <v>98</v>
      </c>
      <c r="M16" s="1"/>
      <c r="N16" s="111" t="str">
        <f t="shared" si="3"/>
        <v/>
      </c>
      <c r="O16" s="13" t="s">
        <v>247</v>
      </c>
      <c r="P16" s="110" t="s">
        <v>98</v>
      </c>
      <c r="Q16" s="1"/>
      <c r="R16" s="111" t="str">
        <f t="shared" si="4"/>
        <v/>
      </c>
      <c r="S16" s="13" t="s">
        <v>248</v>
      </c>
      <c r="T16" s="110" t="s">
        <v>98</v>
      </c>
      <c r="U16" s="1"/>
      <c r="V16" s="111" t="str">
        <f t="shared" si="5"/>
        <v/>
      </c>
      <c r="W16" s="13" t="s">
        <v>249</v>
      </c>
      <c r="X16" s="110" t="s">
        <v>98</v>
      </c>
      <c r="Y16" s="1"/>
      <c r="Z16" s="111" t="str">
        <f t="shared" si="6"/>
        <v/>
      </c>
      <c r="AA16" s="13" t="s">
        <v>250</v>
      </c>
      <c r="AB16" s="110" t="s">
        <v>98</v>
      </c>
      <c r="AC16" s="1"/>
      <c r="AD16" s="111" t="str">
        <f t="shared" si="7"/>
        <v/>
      </c>
      <c r="AE16" s="13" t="s">
        <v>251</v>
      </c>
      <c r="AF16" s="110" t="s">
        <v>98</v>
      </c>
      <c r="AG16" s="1"/>
      <c r="AH16" s="111" t="str">
        <f t="shared" si="8"/>
        <v/>
      </c>
      <c r="AI16" s="13" t="s">
        <v>252</v>
      </c>
      <c r="AJ16" s="113">
        <f t="shared" si="9"/>
        <v>0</v>
      </c>
      <c r="AK16" s="192" t="str">
        <f>ご契約内容!$C$2</f>
        <v>エースサイクル</v>
      </c>
    </row>
    <row r="17" spans="1:37" s="114" customFormat="1" ht="13.5" customHeight="1">
      <c r="A17" s="101" t="s">
        <v>1275</v>
      </c>
      <c r="B17" s="136" t="s">
        <v>1256</v>
      </c>
      <c r="C17" s="103" t="s">
        <v>1272</v>
      </c>
      <c r="D17" s="106"/>
      <c r="E17" s="137"/>
      <c r="F17" s="105" t="s">
        <v>1276</v>
      </c>
      <c r="G17" s="127"/>
      <c r="H17" s="138" t="s">
        <v>132</v>
      </c>
      <c r="I17" s="139"/>
      <c r="J17" s="108">
        <v>3200</v>
      </c>
      <c r="K17" s="109"/>
      <c r="L17" s="110" t="s">
        <v>98</v>
      </c>
      <c r="M17" s="1"/>
      <c r="N17" s="111" t="str">
        <f t="shared" si="3"/>
        <v/>
      </c>
      <c r="O17" s="13" t="s">
        <v>247</v>
      </c>
      <c r="P17" s="110" t="s">
        <v>98</v>
      </c>
      <c r="Q17" s="1"/>
      <c r="R17" s="111" t="str">
        <f t="shared" si="4"/>
        <v/>
      </c>
      <c r="S17" s="13" t="s">
        <v>248</v>
      </c>
      <c r="T17" s="110" t="s">
        <v>98</v>
      </c>
      <c r="U17" s="1"/>
      <c r="V17" s="111" t="str">
        <f t="shared" si="5"/>
        <v/>
      </c>
      <c r="W17" s="13" t="s">
        <v>249</v>
      </c>
      <c r="X17" s="110" t="s">
        <v>98</v>
      </c>
      <c r="Y17" s="1"/>
      <c r="Z17" s="111" t="str">
        <f t="shared" si="6"/>
        <v/>
      </c>
      <c r="AA17" s="13" t="s">
        <v>250</v>
      </c>
      <c r="AB17" s="110" t="s">
        <v>98</v>
      </c>
      <c r="AC17" s="1"/>
      <c r="AD17" s="111" t="str">
        <f t="shared" si="7"/>
        <v/>
      </c>
      <c r="AE17" s="13" t="s">
        <v>251</v>
      </c>
      <c r="AF17" s="110" t="s">
        <v>98</v>
      </c>
      <c r="AG17" s="1"/>
      <c r="AH17" s="111" t="str">
        <f t="shared" si="8"/>
        <v/>
      </c>
      <c r="AI17" s="13" t="s">
        <v>252</v>
      </c>
      <c r="AJ17" s="113">
        <f t="shared" si="9"/>
        <v>0</v>
      </c>
      <c r="AK17" s="192" t="str">
        <f>ご契約内容!$C$2</f>
        <v>エースサイクル</v>
      </c>
    </row>
    <row r="18" spans="1:37" s="114" customFormat="1" ht="13.5" customHeight="1">
      <c r="A18" s="101" t="s">
        <v>1277</v>
      </c>
      <c r="B18" s="136" t="s">
        <v>1256</v>
      </c>
      <c r="C18" s="103" t="s">
        <v>1272</v>
      </c>
      <c r="D18" s="106"/>
      <c r="E18" s="137"/>
      <c r="F18" s="105" t="s">
        <v>965</v>
      </c>
      <c r="G18" s="127"/>
      <c r="H18" s="138" t="s">
        <v>132</v>
      </c>
      <c r="I18" s="139"/>
      <c r="J18" s="108">
        <v>3200</v>
      </c>
      <c r="K18" s="109"/>
      <c r="L18" s="110" t="s">
        <v>98</v>
      </c>
      <c r="M18" s="1"/>
      <c r="N18" s="111" t="str">
        <f t="shared" si="3"/>
        <v/>
      </c>
      <c r="O18" s="13" t="s">
        <v>247</v>
      </c>
      <c r="P18" s="110" t="s">
        <v>98</v>
      </c>
      <c r="Q18" s="1"/>
      <c r="R18" s="111" t="str">
        <f t="shared" si="4"/>
        <v/>
      </c>
      <c r="S18" s="13" t="s">
        <v>248</v>
      </c>
      <c r="T18" s="110" t="s">
        <v>98</v>
      </c>
      <c r="U18" s="1"/>
      <c r="V18" s="111" t="str">
        <f t="shared" si="5"/>
        <v/>
      </c>
      <c r="W18" s="13" t="s">
        <v>249</v>
      </c>
      <c r="X18" s="110" t="s">
        <v>98</v>
      </c>
      <c r="Y18" s="1"/>
      <c r="Z18" s="111" t="str">
        <f t="shared" si="6"/>
        <v/>
      </c>
      <c r="AA18" s="13" t="s">
        <v>250</v>
      </c>
      <c r="AB18" s="110" t="s">
        <v>98</v>
      </c>
      <c r="AC18" s="1"/>
      <c r="AD18" s="111" t="str">
        <f t="shared" si="7"/>
        <v/>
      </c>
      <c r="AE18" s="13" t="s">
        <v>251</v>
      </c>
      <c r="AF18" s="110" t="s">
        <v>98</v>
      </c>
      <c r="AG18" s="1"/>
      <c r="AH18" s="111" t="str">
        <f t="shared" si="8"/>
        <v/>
      </c>
      <c r="AI18" s="13" t="s">
        <v>252</v>
      </c>
      <c r="AJ18" s="113">
        <f t="shared" si="9"/>
        <v>0</v>
      </c>
      <c r="AK18" s="192" t="str">
        <f>ご契約内容!$C$2</f>
        <v>エースサイクル</v>
      </c>
    </row>
    <row r="19" spans="1:37" s="114" customFormat="1" ht="13.5" customHeight="1">
      <c r="A19" s="101" t="s">
        <v>1278</v>
      </c>
      <c r="B19" s="136" t="s">
        <v>1256</v>
      </c>
      <c r="C19" s="103" t="s">
        <v>1279</v>
      </c>
      <c r="D19" s="106"/>
      <c r="E19" s="137"/>
      <c r="F19" s="105" t="s">
        <v>547</v>
      </c>
      <c r="G19" s="127"/>
      <c r="H19" s="138" t="s">
        <v>134</v>
      </c>
      <c r="I19" s="139"/>
      <c r="J19" s="108">
        <v>4200</v>
      </c>
      <c r="K19" s="109"/>
      <c r="L19" s="110" t="s">
        <v>98</v>
      </c>
      <c r="M19" s="1"/>
      <c r="N19" s="111" t="str">
        <f t="shared" si="3"/>
        <v/>
      </c>
      <c r="O19" s="13" t="s">
        <v>247</v>
      </c>
      <c r="P19" s="110" t="s">
        <v>98</v>
      </c>
      <c r="Q19" s="1"/>
      <c r="R19" s="111" t="str">
        <f t="shared" si="4"/>
        <v/>
      </c>
      <c r="S19" s="13" t="s">
        <v>248</v>
      </c>
      <c r="T19" s="110" t="s">
        <v>98</v>
      </c>
      <c r="U19" s="1"/>
      <c r="V19" s="111" t="str">
        <f t="shared" si="5"/>
        <v/>
      </c>
      <c r="W19" s="13" t="s">
        <v>249</v>
      </c>
      <c r="X19" s="110" t="s">
        <v>98</v>
      </c>
      <c r="Y19" s="1"/>
      <c r="Z19" s="111" t="str">
        <f t="shared" si="6"/>
        <v/>
      </c>
      <c r="AA19" s="13" t="s">
        <v>250</v>
      </c>
      <c r="AB19" s="110" t="s">
        <v>98</v>
      </c>
      <c r="AC19" s="1"/>
      <c r="AD19" s="111" t="str">
        <f t="shared" si="7"/>
        <v/>
      </c>
      <c r="AE19" s="13" t="s">
        <v>251</v>
      </c>
      <c r="AF19" s="110" t="s">
        <v>98</v>
      </c>
      <c r="AG19" s="1"/>
      <c r="AH19" s="111" t="str">
        <f t="shared" si="8"/>
        <v/>
      </c>
      <c r="AI19" s="13" t="s">
        <v>252</v>
      </c>
      <c r="AJ19" s="113">
        <f t="shared" si="9"/>
        <v>0</v>
      </c>
      <c r="AK19" s="192" t="str">
        <f>ご契約内容!$C$2</f>
        <v>エースサイクル</v>
      </c>
    </row>
    <row r="20" spans="1:37" s="114" customFormat="1" ht="13.5" customHeight="1">
      <c r="A20" s="101" t="s">
        <v>1280</v>
      </c>
      <c r="B20" s="136" t="s">
        <v>1256</v>
      </c>
      <c r="C20" s="103" t="s">
        <v>1281</v>
      </c>
      <c r="D20" s="106"/>
      <c r="E20" s="137"/>
      <c r="F20" s="105" t="s">
        <v>547</v>
      </c>
      <c r="G20" s="127"/>
      <c r="H20" s="138" t="s">
        <v>552</v>
      </c>
      <c r="I20" s="139"/>
      <c r="J20" s="108">
        <v>5000</v>
      </c>
      <c r="K20" s="109" t="s">
        <v>568</v>
      </c>
      <c r="L20" s="110" t="s">
        <v>98</v>
      </c>
      <c r="M20" s="1"/>
      <c r="N20" s="111" t="str">
        <f t="shared" si="3"/>
        <v/>
      </c>
      <c r="O20" s="13" t="s">
        <v>247</v>
      </c>
      <c r="P20" s="110" t="s">
        <v>98</v>
      </c>
      <c r="Q20" s="1"/>
      <c r="R20" s="111" t="str">
        <f t="shared" si="4"/>
        <v/>
      </c>
      <c r="S20" s="13" t="s">
        <v>248</v>
      </c>
      <c r="T20" s="110" t="s">
        <v>98</v>
      </c>
      <c r="U20" s="1"/>
      <c r="V20" s="111" t="str">
        <f t="shared" si="5"/>
        <v/>
      </c>
      <c r="W20" s="13" t="s">
        <v>249</v>
      </c>
      <c r="X20" s="110" t="s">
        <v>98</v>
      </c>
      <c r="Y20" s="1"/>
      <c r="Z20" s="111" t="str">
        <f t="shared" si="6"/>
        <v/>
      </c>
      <c r="AA20" s="13" t="s">
        <v>250</v>
      </c>
      <c r="AB20" s="110" t="s">
        <v>98</v>
      </c>
      <c r="AC20" s="1"/>
      <c r="AD20" s="111" t="str">
        <f t="shared" si="7"/>
        <v/>
      </c>
      <c r="AE20" s="13" t="s">
        <v>251</v>
      </c>
      <c r="AF20" s="110" t="s">
        <v>98</v>
      </c>
      <c r="AG20" s="1"/>
      <c r="AH20" s="111" t="str">
        <f t="shared" si="8"/>
        <v/>
      </c>
      <c r="AI20" s="13" t="s">
        <v>252</v>
      </c>
      <c r="AJ20" s="113">
        <f t="shared" si="9"/>
        <v>0</v>
      </c>
      <c r="AK20" s="192" t="str">
        <f>ご契約内容!$C$2</f>
        <v>エースサイクル</v>
      </c>
    </row>
    <row r="21" spans="1:37" s="114" customFormat="1" ht="13.5" customHeight="1">
      <c r="A21" s="101" t="s">
        <v>1282</v>
      </c>
      <c r="B21" s="136" t="s">
        <v>1256</v>
      </c>
      <c r="C21" s="103" t="s">
        <v>1283</v>
      </c>
      <c r="D21" s="106"/>
      <c r="E21" s="137"/>
      <c r="F21" s="105" t="s">
        <v>547</v>
      </c>
      <c r="G21" s="127"/>
      <c r="H21" s="138" t="s">
        <v>130</v>
      </c>
      <c r="I21" s="139"/>
      <c r="J21" s="108">
        <v>4200</v>
      </c>
      <c r="K21" s="109"/>
      <c r="L21" s="110" t="s">
        <v>98</v>
      </c>
      <c r="M21" s="1"/>
      <c r="N21" s="111" t="str">
        <f t="shared" si="3"/>
        <v/>
      </c>
      <c r="O21" s="13" t="s">
        <v>247</v>
      </c>
      <c r="P21" s="110" t="s">
        <v>98</v>
      </c>
      <c r="Q21" s="1"/>
      <c r="R21" s="111" t="str">
        <f t="shared" si="4"/>
        <v/>
      </c>
      <c r="S21" s="13" t="s">
        <v>248</v>
      </c>
      <c r="T21" s="110" t="s">
        <v>98</v>
      </c>
      <c r="U21" s="1"/>
      <c r="V21" s="111" t="str">
        <f t="shared" si="5"/>
        <v/>
      </c>
      <c r="W21" s="13" t="s">
        <v>249</v>
      </c>
      <c r="X21" s="110" t="s">
        <v>98</v>
      </c>
      <c r="Y21" s="1"/>
      <c r="Z21" s="111" t="str">
        <f t="shared" si="6"/>
        <v/>
      </c>
      <c r="AA21" s="13" t="s">
        <v>250</v>
      </c>
      <c r="AB21" s="110" t="s">
        <v>98</v>
      </c>
      <c r="AC21" s="1"/>
      <c r="AD21" s="111" t="str">
        <f t="shared" si="7"/>
        <v/>
      </c>
      <c r="AE21" s="13" t="s">
        <v>251</v>
      </c>
      <c r="AF21" s="110" t="s">
        <v>98</v>
      </c>
      <c r="AG21" s="1"/>
      <c r="AH21" s="111" t="str">
        <f t="shared" si="8"/>
        <v/>
      </c>
      <c r="AI21" s="13" t="s">
        <v>252</v>
      </c>
      <c r="AJ21" s="113">
        <f t="shared" si="9"/>
        <v>0</v>
      </c>
      <c r="AK21" s="192" t="str">
        <f>ご契約内容!$C$2</f>
        <v>エースサイクル</v>
      </c>
    </row>
    <row r="22" spans="1:37" s="114" customFormat="1" ht="13.5" customHeight="1">
      <c r="A22" s="101" t="s">
        <v>1284</v>
      </c>
      <c r="B22" s="136" t="s">
        <v>1256</v>
      </c>
      <c r="C22" s="103" t="s">
        <v>1285</v>
      </c>
      <c r="D22" s="106"/>
      <c r="E22" s="137"/>
      <c r="F22" s="105" t="s">
        <v>547</v>
      </c>
      <c r="G22" s="127"/>
      <c r="H22" s="138" t="s">
        <v>132</v>
      </c>
      <c r="I22" s="139"/>
      <c r="J22" s="108">
        <v>4500</v>
      </c>
      <c r="K22" s="109"/>
      <c r="L22" s="110" t="s">
        <v>98</v>
      </c>
      <c r="M22" s="1"/>
      <c r="N22" s="111" t="str">
        <f t="shared" si="3"/>
        <v/>
      </c>
      <c r="O22" s="13" t="s">
        <v>247</v>
      </c>
      <c r="P22" s="110" t="s">
        <v>98</v>
      </c>
      <c r="Q22" s="1"/>
      <c r="R22" s="111" t="str">
        <f t="shared" si="4"/>
        <v/>
      </c>
      <c r="S22" s="13" t="s">
        <v>248</v>
      </c>
      <c r="T22" s="110" t="s">
        <v>98</v>
      </c>
      <c r="U22" s="1"/>
      <c r="V22" s="111" t="str">
        <f t="shared" si="5"/>
        <v/>
      </c>
      <c r="W22" s="13" t="s">
        <v>249</v>
      </c>
      <c r="X22" s="110" t="s">
        <v>98</v>
      </c>
      <c r="Y22" s="1"/>
      <c r="Z22" s="111" t="str">
        <f t="shared" si="6"/>
        <v/>
      </c>
      <c r="AA22" s="13" t="s">
        <v>250</v>
      </c>
      <c r="AB22" s="110" t="s">
        <v>98</v>
      </c>
      <c r="AC22" s="1"/>
      <c r="AD22" s="111" t="str">
        <f t="shared" si="7"/>
        <v/>
      </c>
      <c r="AE22" s="13" t="s">
        <v>251</v>
      </c>
      <c r="AF22" s="110" t="s">
        <v>98</v>
      </c>
      <c r="AG22" s="1"/>
      <c r="AH22" s="111" t="str">
        <f t="shared" si="8"/>
        <v/>
      </c>
      <c r="AI22" s="13" t="s">
        <v>252</v>
      </c>
      <c r="AJ22" s="113">
        <f t="shared" si="9"/>
        <v>0</v>
      </c>
      <c r="AK22" s="192" t="str">
        <f>ご契約内容!$C$2</f>
        <v>エースサイクル</v>
      </c>
    </row>
    <row r="23" spans="1:37" s="114" customFormat="1" ht="13.5" customHeight="1">
      <c r="A23" s="101" t="s">
        <v>1286</v>
      </c>
      <c r="B23" s="136" t="s">
        <v>1256</v>
      </c>
      <c r="C23" s="103" t="s">
        <v>1287</v>
      </c>
      <c r="D23" s="106"/>
      <c r="E23" s="137"/>
      <c r="F23" s="105" t="s">
        <v>547</v>
      </c>
      <c r="G23" s="127"/>
      <c r="H23" s="138" t="s">
        <v>1263</v>
      </c>
      <c r="I23" s="139"/>
      <c r="J23" s="108">
        <v>15000</v>
      </c>
      <c r="K23" s="109"/>
      <c r="L23" s="110" t="s">
        <v>98</v>
      </c>
      <c r="M23" s="1"/>
      <c r="N23" s="111" t="str">
        <f t="shared" si="3"/>
        <v/>
      </c>
      <c r="O23" s="13" t="s">
        <v>247</v>
      </c>
      <c r="P23" s="110" t="s">
        <v>98</v>
      </c>
      <c r="Q23" s="1"/>
      <c r="R23" s="111" t="str">
        <f t="shared" si="4"/>
        <v/>
      </c>
      <c r="S23" s="13" t="s">
        <v>248</v>
      </c>
      <c r="T23" s="110" t="s">
        <v>98</v>
      </c>
      <c r="U23" s="1"/>
      <c r="V23" s="111" t="str">
        <f t="shared" si="5"/>
        <v/>
      </c>
      <c r="W23" s="13" t="s">
        <v>249</v>
      </c>
      <c r="X23" s="110" t="s">
        <v>98</v>
      </c>
      <c r="Y23" s="1"/>
      <c r="Z23" s="111" t="str">
        <f t="shared" si="6"/>
        <v/>
      </c>
      <c r="AA23" s="13" t="s">
        <v>250</v>
      </c>
      <c r="AB23" s="110" t="s">
        <v>98</v>
      </c>
      <c r="AC23" s="1"/>
      <c r="AD23" s="111" t="str">
        <f t="shared" si="7"/>
        <v/>
      </c>
      <c r="AE23" s="13" t="s">
        <v>251</v>
      </c>
      <c r="AF23" s="110" t="s">
        <v>98</v>
      </c>
      <c r="AG23" s="1"/>
      <c r="AH23" s="111" t="str">
        <f t="shared" si="8"/>
        <v/>
      </c>
      <c r="AI23" s="13" t="s">
        <v>252</v>
      </c>
      <c r="AJ23" s="113">
        <f t="shared" si="9"/>
        <v>0</v>
      </c>
      <c r="AK23" s="192" t="str">
        <f>ご契約内容!$C$2</f>
        <v>エースサイクル</v>
      </c>
    </row>
    <row r="24" spans="1:37" s="114" customFormat="1" ht="13.5" customHeight="1">
      <c r="A24" s="101" t="s">
        <v>1288</v>
      </c>
      <c r="B24" s="136" t="s">
        <v>1256</v>
      </c>
      <c r="C24" s="103" t="s">
        <v>1289</v>
      </c>
      <c r="D24" s="106"/>
      <c r="E24" s="137"/>
      <c r="F24" s="105" t="s">
        <v>547</v>
      </c>
      <c r="G24" s="127"/>
      <c r="H24" s="138" t="s">
        <v>1263</v>
      </c>
      <c r="I24" s="139"/>
      <c r="J24" s="108">
        <v>21000</v>
      </c>
      <c r="K24" s="109"/>
      <c r="L24" s="110" t="s">
        <v>98</v>
      </c>
      <c r="M24" s="1"/>
      <c r="N24" s="111" t="str">
        <f t="shared" si="3"/>
        <v/>
      </c>
      <c r="O24" s="13" t="s">
        <v>247</v>
      </c>
      <c r="P24" s="110" t="s">
        <v>77</v>
      </c>
      <c r="Q24" s="1"/>
      <c r="R24" s="111" t="str">
        <f t="shared" si="4"/>
        <v/>
      </c>
      <c r="S24" s="13" t="s">
        <v>248</v>
      </c>
      <c r="T24" s="110" t="s">
        <v>77</v>
      </c>
      <c r="U24" s="1"/>
      <c r="V24" s="111" t="str">
        <f t="shared" si="5"/>
        <v/>
      </c>
      <c r="W24" s="13" t="s">
        <v>249</v>
      </c>
      <c r="X24" s="110" t="s">
        <v>77</v>
      </c>
      <c r="Y24" s="1"/>
      <c r="Z24" s="111" t="str">
        <f t="shared" si="6"/>
        <v/>
      </c>
      <c r="AA24" s="13" t="s">
        <v>250</v>
      </c>
      <c r="AB24" s="110" t="s">
        <v>98</v>
      </c>
      <c r="AC24" s="1"/>
      <c r="AD24" s="111" t="str">
        <f t="shared" si="7"/>
        <v/>
      </c>
      <c r="AE24" s="13" t="s">
        <v>251</v>
      </c>
      <c r="AF24" s="110" t="s">
        <v>98</v>
      </c>
      <c r="AG24" s="1"/>
      <c r="AH24" s="111" t="str">
        <f t="shared" si="8"/>
        <v/>
      </c>
      <c r="AI24" s="13" t="s">
        <v>252</v>
      </c>
      <c r="AJ24" s="113">
        <f t="shared" si="9"/>
        <v>0</v>
      </c>
      <c r="AK24" s="192" t="str">
        <f>ご契約内容!$C$2</f>
        <v>エースサイクル</v>
      </c>
    </row>
    <row r="25" spans="1:37" s="114" customFormat="1" ht="13.5" customHeight="1">
      <c r="A25" s="101" t="s">
        <v>1290</v>
      </c>
      <c r="B25" s="136" t="s">
        <v>1256</v>
      </c>
      <c r="C25" s="103" t="s">
        <v>1291</v>
      </c>
      <c r="D25" s="106"/>
      <c r="E25" s="137"/>
      <c r="F25" s="105" t="s">
        <v>547</v>
      </c>
      <c r="G25" s="127"/>
      <c r="H25" s="138" t="s">
        <v>1263</v>
      </c>
      <c r="I25" s="139"/>
      <c r="J25" s="108">
        <v>18000</v>
      </c>
      <c r="K25" s="109" t="s">
        <v>568</v>
      </c>
      <c r="L25" s="110" t="s">
        <v>98</v>
      </c>
      <c r="M25" s="1"/>
      <c r="N25" s="111" t="str">
        <f t="shared" si="3"/>
        <v/>
      </c>
      <c r="O25" s="13" t="s">
        <v>247</v>
      </c>
      <c r="P25" s="110" t="s">
        <v>98</v>
      </c>
      <c r="Q25" s="1"/>
      <c r="R25" s="111" t="str">
        <f t="shared" si="4"/>
        <v/>
      </c>
      <c r="S25" s="13" t="s">
        <v>248</v>
      </c>
      <c r="T25" s="110" t="s">
        <v>98</v>
      </c>
      <c r="U25" s="1"/>
      <c r="V25" s="111" t="str">
        <f t="shared" si="5"/>
        <v/>
      </c>
      <c r="W25" s="13" t="s">
        <v>249</v>
      </c>
      <c r="X25" s="110" t="s">
        <v>77</v>
      </c>
      <c r="Y25" s="1"/>
      <c r="Z25" s="111" t="str">
        <f t="shared" si="6"/>
        <v/>
      </c>
      <c r="AA25" s="13" t="s">
        <v>250</v>
      </c>
      <c r="AB25" s="110" t="s">
        <v>77</v>
      </c>
      <c r="AC25" s="1"/>
      <c r="AD25" s="111" t="str">
        <f t="shared" si="7"/>
        <v/>
      </c>
      <c r="AE25" s="13" t="s">
        <v>251</v>
      </c>
      <c r="AF25" s="110" t="s">
        <v>77</v>
      </c>
      <c r="AG25" s="1"/>
      <c r="AH25" s="111" t="str">
        <f t="shared" si="8"/>
        <v/>
      </c>
      <c r="AI25" s="13" t="s">
        <v>252</v>
      </c>
      <c r="AJ25" s="113">
        <f t="shared" si="9"/>
        <v>0</v>
      </c>
      <c r="AK25" s="192" t="str">
        <f>ご契約内容!$C$2</f>
        <v>エースサイクル</v>
      </c>
    </row>
    <row r="26" spans="1:37" s="114" customFormat="1" ht="13.5" customHeight="1">
      <c r="A26" s="101" t="s">
        <v>1292</v>
      </c>
      <c r="B26" s="136" t="s">
        <v>1256</v>
      </c>
      <c r="C26" s="103" t="s">
        <v>1293</v>
      </c>
      <c r="D26" s="106"/>
      <c r="E26" s="137"/>
      <c r="F26" s="105" t="s">
        <v>547</v>
      </c>
      <c r="G26" s="127"/>
      <c r="H26" s="138" t="s">
        <v>1263</v>
      </c>
      <c r="I26" s="139"/>
      <c r="J26" s="108">
        <v>18000</v>
      </c>
      <c r="K26" s="109" t="s">
        <v>568</v>
      </c>
      <c r="L26" s="110" t="s">
        <v>77</v>
      </c>
      <c r="M26" s="1"/>
      <c r="N26" s="111" t="str">
        <f t="shared" si="3"/>
        <v/>
      </c>
      <c r="O26" s="13" t="s">
        <v>247</v>
      </c>
      <c r="P26" s="110" t="s">
        <v>77</v>
      </c>
      <c r="Q26" s="1"/>
      <c r="R26" s="111" t="str">
        <f t="shared" si="4"/>
        <v/>
      </c>
      <c r="S26" s="13" t="s">
        <v>248</v>
      </c>
      <c r="T26" s="110" t="s">
        <v>77</v>
      </c>
      <c r="U26" s="1"/>
      <c r="V26" s="111" t="str">
        <f t="shared" si="5"/>
        <v/>
      </c>
      <c r="W26" s="13" t="s">
        <v>249</v>
      </c>
      <c r="X26" s="110" t="s">
        <v>77</v>
      </c>
      <c r="Y26" s="1"/>
      <c r="Z26" s="111" t="str">
        <f t="shared" si="6"/>
        <v/>
      </c>
      <c r="AA26" s="13" t="s">
        <v>250</v>
      </c>
      <c r="AB26" s="110" t="s">
        <v>77</v>
      </c>
      <c r="AC26" s="1"/>
      <c r="AD26" s="111" t="str">
        <f t="shared" si="7"/>
        <v/>
      </c>
      <c r="AE26" s="13" t="s">
        <v>251</v>
      </c>
      <c r="AF26" s="110" t="s">
        <v>77</v>
      </c>
      <c r="AG26" s="1"/>
      <c r="AH26" s="111" t="str">
        <f t="shared" si="8"/>
        <v/>
      </c>
      <c r="AI26" s="13" t="s">
        <v>252</v>
      </c>
      <c r="AJ26" s="113">
        <f t="shared" si="9"/>
        <v>0</v>
      </c>
      <c r="AK26" s="192" t="str">
        <f>ご契約内容!$C$2</f>
        <v>エースサイクル</v>
      </c>
    </row>
    <row r="27" spans="1:37" s="114" customFormat="1" ht="13.5" customHeight="1">
      <c r="A27" s="101" t="s">
        <v>1294</v>
      </c>
      <c r="B27" s="136" t="s">
        <v>1295</v>
      </c>
      <c r="C27" s="103" t="s">
        <v>1296</v>
      </c>
      <c r="D27" s="106"/>
      <c r="E27" s="137"/>
      <c r="F27" s="105" t="s">
        <v>1297</v>
      </c>
      <c r="G27" s="127"/>
      <c r="H27" s="138" t="s">
        <v>1298</v>
      </c>
      <c r="I27" s="139"/>
      <c r="J27" s="108">
        <v>6500</v>
      </c>
      <c r="K27" s="109"/>
      <c r="L27" s="110" t="s">
        <v>98</v>
      </c>
      <c r="M27" s="1"/>
      <c r="N27" s="111" t="str">
        <f t="shared" si="3"/>
        <v/>
      </c>
      <c r="O27" s="13" t="s">
        <v>247</v>
      </c>
      <c r="P27" s="110" t="s">
        <v>77</v>
      </c>
      <c r="Q27" s="1"/>
      <c r="R27" s="111" t="str">
        <f t="shared" si="4"/>
        <v/>
      </c>
      <c r="S27" s="13" t="s">
        <v>248</v>
      </c>
      <c r="T27" s="110" t="s">
        <v>77</v>
      </c>
      <c r="U27" s="1"/>
      <c r="V27" s="111" t="str">
        <f t="shared" si="5"/>
        <v/>
      </c>
      <c r="W27" s="13" t="s">
        <v>249</v>
      </c>
      <c r="X27" s="110" t="s">
        <v>77</v>
      </c>
      <c r="Y27" s="1"/>
      <c r="Z27" s="111" t="str">
        <f t="shared" si="6"/>
        <v/>
      </c>
      <c r="AA27" s="13" t="s">
        <v>250</v>
      </c>
      <c r="AB27" s="110" t="s">
        <v>77</v>
      </c>
      <c r="AC27" s="1"/>
      <c r="AD27" s="111" t="str">
        <f t="shared" si="7"/>
        <v/>
      </c>
      <c r="AE27" s="13" t="s">
        <v>251</v>
      </c>
      <c r="AF27" s="110" t="s">
        <v>77</v>
      </c>
      <c r="AG27" s="1"/>
      <c r="AH27" s="111" t="str">
        <f t="shared" si="8"/>
        <v/>
      </c>
      <c r="AI27" s="13" t="s">
        <v>252</v>
      </c>
      <c r="AJ27" s="113">
        <f t="shared" si="9"/>
        <v>0</v>
      </c>
      <c r="AK27" s="192" t="str">
        <f>ご契約内容!$C$2</f>
        <v>エースサイクル</v>
      </c>
    </row>
    <row r="28" spans="1:37" s="114" customFormat="1" ht="13.5" customHeight="1">
      <c r="A28" s="101" t="s">
        <v>1299</v>
      </c>
      <c r="B28" s="136" t="s">
        <v>1295</v>
      </c>
      <c r="C28" s="103" t="s">
        <v>1296</v>
      </c>
      <c r="D28" s="106"/>
      <c r="E28" s="137"/>
      <c r="F28" s="105" t="s">
        <v>1297</v>
      </c>
      <c r="G28" s="127"/>
      <c r="H28" s="138" t="s">
        <v>1300</v>
      </c>
      <c r="I28" s="139"/>
      <c r="J28" s="108">
        <v>6500</v>
      </c>
      <c r="K28" s="109"/>
      <c r="L28" s="110" t="s">
        <v>98</v>
      </c>
      <c r="M28" s="1"/>
      <c r="N28" s="111" t="str">
        <f t="shared" si="3"/>
        <v/>
      </c>
      <c r="O28" s="13" t="s">
        <v>247</v>
      </c>
      <c r="P28" s="110" t="s">
        <v>98</v>
      </c>
      <c r="Q28" s="1"/>
      <c r="R28" s="111" t="str">
        <f t="shared" si="4"/>
        <v/>
      </c>
      <c r="S28" s="13" t="s">
        <v>248</v>
      </c>
      <c r="T28" s="110" t="s">
        <v>98</v>
      </c>
      <c r="U28" s="1"/>
      <c r="V28" s="111" t="str">
        <f t="shared" si="5"/>
        <v/>
      </c>
      <c r="W28" s="13" t="s">
        <v>249</v>
      </c>
      <c r="X28" s="110" t="s">
        <v>98</v>
      </c>
      <c r="Y28" s="1"/>
      <c r="Z28" s="111" t="str">
        <f t="shared" si="6"/>
        <v/>
      </c>
      <c r="AA28" s="13" t="s">
        <v>250</v>
      </c>
      <c r="AB28" s="110" t="s">
        <v>98</v>
      </c>
      <c r="AC28" s="1"/>
      <c r="AD28" s="111" t="str">
        <f t="shared" si="7"/>
        <v/>
      </c>
      <c r="AE28" s="13" t="s">
        <v>251</v>
      </c>
      <c r="AF28" s="110" t="s">
        <v>98</v>
      </c>
      <c r="AG28" s="1"/>
      <c r="AH28" s="111" t="str">
        <f t="shared" si="8"/>
        <v/>
      </c>
      <c r="AI28" s="13" t="s">
        <v>252</v>
      </c>
      <c r="AJ28" s="113">
        <f t="shared" si="9"/>
        <v>0</v>
      </c>
      <c r="AK28" s="192" t="str">
        <f>ご契約内容!$C$2</f>
        <v>エースサイクル</v>
      </c>
    </row>
    <row r="29" spans="1:37" s="114" customFormat="1" ht="13.5" customHeight="1">
      <c r="A29" s="101" t="s">
        <v>1301</v>
      </c>
      <c r="B29" s="136" t="s">
        <v>1295</v>
      </c>
      <c r="C29" s="103" t="s">
        <v>1296</v>
      </c>
      <c r="D29" s="106"/>
      <c r="E29" s="137"/>
      <c r="F29" s="105" t="s">
        <v>1302</v>
      </c>
      <c r="G29" s="127"/>
      <c r="H29" s="138" t="s">
        <v>1298</v>
      </c>
      <c r="I29" s="139"/>
      <c r="J29" s="108">
        <v>6500</v>
      </c>
      <c r="K29" s="109"/>
      <c r="L29" s="110" t="s">
        <v>98</v>
      </c>
      <c r="M29" s="1"/>
      <c r="N29" s="111" t="str">
        <f t="shared" si="3"/>
        <v/>
      </c>
      <c r="O29" s="13" t="s">
        <v>247</v>
      </c>
      <c r="P29" s="110" t="s">
        <v>98</v>
      </c>
      <c r="Q29" s="1"/>
      <c r="R29" s="111" t="str">
        <f t="shared" si="4"/>
        <v/>
      </c>
      <c r="S29" s="13" t="s">
        <v>248</v>
      </c>
      <c r="T29" s="110" t="s">
        <v>98</v>
      </c>
      <c r="U29" s="1"/>
      <c r="V29" s="111" t="str">
        <f t="shared" si="5"/>
        <v/>
      </c>
      <c r="W29" s="13" t="s">
        <v>249</v>
      </c>
      <c r="X29" s="110" t="s">
        <v>98</v>
      </c>
      <c r="Y29" s="1"/>
      <c r="Z29" s="111" t="str">
        <f t="shared" si="6"/>
        <v/>
      </c>
      <c r="AA29" s="13" t="s">
        <v>250</v>
      </c>
      <c r="AB29" s="110" t="s">
        <v>98</v>
      </c>
      <c r="AC29" s="1"/>
      <c r="AD29" s="111" t="str">
        <f t="shared" si="7"/>
        <v/>
      </c>
      <c r="AE29" s="13" t="s">
        <v>251</v>
      </c>
      <c r="AF29" s="110" t="s">
        <v>98</v>
      </c>
      <c r="AG29" s="1"/>
      <c r="AH29" s="111" t="str">
        <f t="shared" si="8"/>
        <v/>
      </c>
      <c r="AI29" s="13" t="s">
        <v>252</v>
      </c>
      <c r="AJ29" s="113">
        <f t="shared" si="9"/>
        <v>0</v>
      </c>
      <c r="AK29" s="192" t="str">
        <f>ご契約内容!$C$2</f>
        <v>エースサイクル</v>
      </c>
    </row>
    <row r="30" spans="1:37" s="114" customFormat="1" ht="13.5" customHeight="1">
      <c r="A30" s="101" t="s">
        <v>1303</v>
      </c>
      <c r="B30" s="136" t="s">
        <v>1295</v>
      </c>
      <c r="C30" s="103" t="s">
        <v>1296</v>
      </c>
      <c r="D30" s="106"/>
      <c r="E30" s="137"/>
      <c r="F30" s="105" t="s">
        <v>1302</v>
      </c>
      <c r="G30" s="127"/>
      <c r="H30" s="138" t="s">
        <v>1300</v>
      </c>
      <c r="I30" s="139"/>
      <c r="J30" s="108">
        <v>6500</v>
      </c>
      <c r="K30" s="109"/>
      <c r="L30" s="110" t="s">
        <v>98</v>
      </c>
      <c r="M30" s="1"/>
      <c r="N30" s="111" t="str">
        <f t="shared" si="3"/>
        <v/>
      </c>
      <c r="O30" s="13" t="s">
        <v>247</v>
      </c>
      <c r="P30" s="110" t="s">
        <v>98</v>
      </c>
      <c r="Q30" s="1"/>
      <c r="R30" s="111" t="str">
        <f t="shared" si="4"/>
        <v/>
      </c>
      <c r="S30" s="13" t="s">
        <v>248</v>
      </c>
      <c r="T30" s="110" t="s">
        <v>98</v>
      </c>
      <c r="U30" s="1"/>
      <c r="V30" s="111" t="str">
        <f t="shared" si="5"/>
        <v/>
      </c>
      <c r="W30" s="13" t="s">
        <v>249</v>
      </c>
      <c r="X30" s="110" t="s">
        <v>98</v>
      </c>
      <c r="Y30" s="1"/>
      <c r="Z30" s="111" t="str">
        <f t="shared" si="6"/>
        <v/>
      </c>
      <c r="AA30" s="13" t="s">
        <v>250</v>
      </c>
      <c r="AB30" s="110" t="s">
        <v>98</v>
      </c>
      <c r="AC30" s="1"/>
      <c r="AD30" s="111" t="str">
        <f t="shared" si="7"/>
        <v/>
      </c>
      <c r="AE30" s="13" t="s">
        <v>251</v>
      </c>
      <c r="AF30" s="110" t="s">
        <v>98</v>
      </c>
      <c r="AG30" s="1"/>
      <c r="AH30" s="111" t="str">
        <f t="shared" si="8"/>
        <v/>
      </c>
      <c r="AI30" s="13" t="s">
        <v>252</v>
      </c>
      <c r="AJ30" s="113">
        <f t="shared" si="9"/>
        <v>0</v>
      </c>
      <c r="AK30" s="192" t="str">
        <f>ご契約内容!$C$2</f>
        <v>エースサイクル</v>
      </c>
    </row>
    <row r="31" spans="1:37" s="114" customFormat="1" ht="13.5" customHeight="1">
      <c r="A31" s="101" t="s">
        <v>1304</v>
      </c>
      <c r="B31" s="136" t="s">
        <v>1295</v>
      </c>
      <c r="C31" s="103" t="s">
        <v>1305</v>
      </c>
      <c r="D31" s="106"/>
      <c r="E31" s="137"/>
      <c r="F31" s="105" t="s">
        <v>1306</v>
      </c>
      <c r="G31" s="127"/>
      <c r="H31" s="138" t="s">
        <v>1298</v>
      </c>
      <c r="I31" s="139"/>
      <c r="J31" s="108">
        <v>1800</v>
      </c>
      <c r="K31" s="109"/>
      <c r="L31" s="110" t="s">
        <v>98</v>
      </c>
      <c r="M31" s="1"/>
      <c r="N31" s="111" t="str">
        <f t="shared" si="3"/>
        <v/>
      </c>
      <c r="O31" s="13" t="s">
        <v>247</v>
      </c>
      <c r="P31" s="110" t="s">
        <v>98</v>
      </c>
      <c r="Q31" s="1"/>
      <c r="R31" s="111" t="str">
        <f t="shared" si="4"/>
        <v/>
      </c>
      <c r="S31" s="13" t="s">
        <v>248</v>
      </c>
      <c r="T31" s="110" t="s">
        <v>98</v>
      </c>
      <c r="U31" s="1"/>
      <c r="V31" s="111" t="str">
        <f t="shared" si="5"/>
        <v/>
      </c>
      <c r="W31" s="13" t="s">
        <v>249</v>
      </c>
      <c r="X31" s="110" t="s">
        <v>98</v>
      </c>
      <c r="Y31" s="1"/>
      <c r="Z31" s="111" t="str">
        <f t="shared" si="6"/>
        <v/>
      </c>
      <c r="AA31" s="13" t="s">
        <v>250</v>
      </c>
      <c r="AB31" s="110" t="s">
        <v>98</v>
      </c>
      <c r="AC31" s="1"/>
      <c r="AD31" s="111" t="str">
        <f t="shared" si="7"/>
        <v/>
      </c>
      <c r="AE31" s="13" t="s">
        <v>251</v>
      </c>
      <c r="AF31" s="110" t="s">
        <v>98</v>
      </c>
      <c r="AG31" s="1"/>
      <c r="AH31" s="111" t="str">
        <f t="shared" si="8"/>
        <v/>
      </c>
      <c r="AI31" s="13" t="s">
        <v>252</v>
      </c>
      <c r="AJ31" s="113">
        <f t="shared" si="9"/>
        <v>0</v>
      </c>
      <c r="AK31" s="192" t="str">
        <f>ご契約内容!$C$2</f>
        <v>エースサイクル</v>
      </c>
    </row>
    <row r="32" spans="1:37" s="114" customFormat="1" ht="13.5" customHeight="1">
      <c r="A32" s="101" t="s">
        <v>1307</v>
      </c>
      <c r="B32" s="136" t="s">
        <v>1295</v>
      </c>
      <c r="C32" s="103" t="s">
        <v>1305</v>
      </c>
      <c r="D32" s="106"/>
      <c r="E32" s="137"/>
      <c r="F32" s="105" t="s">
        <v>1306</v>
      </c>
      <c r="G32" s="127"/>
      <c r="H32" s="138" t="s">
        <v>1300</v>
      </c>
      <c r="I32" s="139"/>
      <c r="J32" s="108">
        <v>1800</v>
      </c>
      <c r="K32" s="109"/>
      <c r="L32" s="110" t="s">
        <v>98</v>
      </c>
      <c r="M32" s="1"/>
      <c r="N32" s="111" t="str">
        <f t="shared" si="3"/>
        <v/>
      </c>
      <c r="O32" s="13" t="s">
        <v>247</v>
      </c>
      <c r="P32" s="110" t="s">
        <v>98</v>
      </c>
      <c r="Q32" s="1"/>
      <c r="R32" s="111" t="str">
        <f t="shared" si="4"/>
        <v/>
      </c>
      <c r="S32" s="13" t="s">
        <v>248</v>
      </c>
      <c r="T32" s="110" t="s">
        <v>77</v>
      </c>
      <c r="U32" s="1"/>
      <c r="V32" s="111" t="str">
        <f t="shared" si="5"/>
        <v/>
      </c>
      <c r="W32" s="13" t="s">
        <v>249</v>
      </c>
      <c r="X32" s="110" t="s">
        <v>98</v>
      </c>
      <c r="Y32" s="1"/>
      <c r="Z32" s="111" t="str">
        <f t="shared" si="6"/>
        <v/>
      </c>
      <c r="AA32" s="13" t="s">
        <v>250</v>
      </c>
      <c r="AB32" s="110" t="s">
        <v>98</v>
      </c>
      <c r="AC32" s="1"/>
      <c r="AD32" s="111" t="str">
        <f t="shared" si="7"/>
        <v/>
      </c>
      <c r="AE32" s="13" t="s">
        <v>251</v>
      </c>
      <c r="AF32" s="110" t="s">
        <v>98</v>
      </c>
      <c r="AG32" s="1"/>
      <c r="AH32" s="111" t="str">
        <f t="shared" si="8"/>
        <v/>
      </c>
      <c r="AI32" s="13" t="s">
        <v>252</v>
      </c>
      <c r="AJ32" s="113">
        <f t="shared" si="9"/>
        <v>0</v>
      </c>
      <c r="AK32" s="192" t="str">
        <f>ご契約内容!$C$2</f>
        <v>エースサイクル</v>
      </c>
    </row>
    <row r="33" spans="1:37" s="114" customFormat="1" ht="13.5" customHeight="1">
      <c r="A33" s="101" t="s">
        <v>1308</v>
      </c>
      <c r="B33" s="136" t="s">
        <v>1295</v>
      </c>
      <c r="C33" s="103" t="s">
        <v>1305</v>
      </c>
      <c r="D33" s="106"/>
      <c r="E33" s="137"/>
      <c r="F33" s="105" t="s">
        <v>1309</v>
      </c>
      <c r="G33" s="127"/>
      <c r="H33" s="138" t="s">
        <v>1298</v>
      </c>
      <c r="I33" s="139"/>
      <c r="J33" s="108">
        <v>1800</v>
      </c>
      <c r="K33" s="109"/>
      <c r="L33" s="110" t="s">
        <v>98</v>
      </c>
      <c r="M33" s="1"/>
      <c r="N33" s="111" t="str">
        <f t="shared" si="3"/>
        <v/>
      </c>
      <c r="O33" s="13" t="s">
        <v>247</v>
      </c>
      <c r="P33" s="110" t="s">
        <v>98</v>
      </c>
      <c r="Q33" s="1"/>
      <c r="R33" s="111" t="str">
        <f t="shared" si="4"/>
        <v/>
      </c>
      <c r="S33" s="13" t="s">
        <v>248</v>
      </c>
      <c r="T33" s="110" t="s">
        <v>98</v>
      </c>
      <c r="U33" s="1"/>
      <c r="V33" s="111" t="str">
        <f t="shared" si="5"/>
        <v/>
      </c>
      <c r="W33" s="13" t="s">
        <v>249</v>
      </c>
      <c r="X33" s="110" t="s">
        <v>98</v>
      </c>
      <c r="Y33" s="1"/>
      <c r="Z33" s="111" t="str">
        <f t="shared" si="6"/>
        <v/>
      </c>
      <c r="AA33" s="13" t="s">
        <v>250</v>
      </c>
      <c r="AB33" s="110" t="s">
        <v>98</v>
      </c>
      <c r="AC33" s="1"/>
      <c r="AD33" s="111" t="str">
        <f t="shared" si="7"/>
        <v/>
      </c>
      <c r="AE33" s="13" t="s">
        <v>251</v>
      </c>
      <c r="AF33" s="110" t="s">
        <v>98</v>
      </c>
      <c r="AG33" s="1"/>
      <c r="AH33" s="111" t="str">
        <f t="shared" si="8"/>
        <v/>
      </c>
      <c r="AI33" s="13" t="s">
        <v>252</v>
      </c>
      <c r="AJ33" s="113">
        <f t="shared" si="9"/>
        <v>0</v>
      </c>
      <c r="AK33" s="192" t="str">
        <f>ご契約内容!$C$2</f>
        <v>エースサイクル</v>
      </c>
    </row>
    <row r="34" spans="1:37" s="114" customFormat="1" ht="13.5" customHeight="1">
      <c r="A34" s="101" t="s">
        <v>1310</v>
      </c>
      <c r="B34" s="136" t="s">
        <v>1295</v>
      </c>
      <c r="C34" s="103" t="s">
        <v>1305</v>
      </c>
      <c r="D34" s="106"/>
      <c r="E34" s="137"/>
      <c r="F34" s="105" t="s">
        <v>1309</v>
      </c>
      <c r="G34" s="127"/>
      <c r="H34" s="138" t="s">
        <v>1300</v>
      </c>
      <c r="I34" s="139"/>
      <c r="J34" s="108">
        <v>1800</v>
      </c>
      <c r="K34" s="109"/>
      <c r="L34" s="110" t="s">
        <v>98</v>
      </c>
      <c r="M34" s="1"/>
      <c r="N34" s="111" t="str">
        <f t="shared" si="3"/>
        <v/>
      </c>
      <c r="O34" s="13" t="s">
        <v>247</v>
      </c>
      <c r="P34" s="110" t="s">
        <v>98</v>
      </c>
      <c r="Q34" s="1"/>
      <c r="R34" s="111" t="str">
        <f t="shared" si="4"/>
        <v/>
      </c>
      <c r="S34" s="13" t="s">
        <v>248</v>
      </c>
      <c r="T34" s="110" t="s">
        <v>98</v>
      </c>
      <c r="U34" s="1"/>
      <c r="V34" s="111" t="str">
        <f t="shared" si="5"/>
        <v/>
      </c>
      <c r="W34" s="13" t="s">
        <v>249</v>
      </c>
      <c r="X34" s="110" t="s">
        <v>98</v>
      </c>
      <c r="Y34" s="1"/>
      <c r="Z34" s="111" t="str">
        <f t="shared" si="6"/>
        <v/>
      </c>
      <c r="AA34" s="13" t="s">
        <v>250</v>
      </c>
      <c r="AB34" s="110" t="s">
        <v>98</v>
      </c>
      <c r="AC34" s="1"/>
      <c r="AD34" s="111" t="str">
        <f t="shared" si="7"/>
        <v/>
      </c>
      <c r="AE34" s="13" t="s">
        <v>251</v>
      </c>
      <c r="AF34" s="110" t="s">
        <v>98</v>
      </c>
      <c r="AG34" s="1"/>
      <c r="AH34" s="111" t="str">
        <f t="shared" si="8"/>
        <v/>
      </c>
      <c r="AI34" s="13" t="s">
        <v>252</v>
      </c>
      <c r="AJ34" s="113">
        <f t="shared" si="9"/>
        <v>0</v>
      </c>
      <c r="AK34" s="192" t="str">
        <f>ご契約内容!$C$2</f>
        <v>エースサイクル</v>
      </c>
    </row>
    <row r="35" spans="1:37" s="114" customFormat="1" ht="13.5" customHeight="1">
      <c r="A35" s="101" t="s">
        <v>1311</v>
      </c>
      <c r="B35" s="136" t="s">
        <v>1295</v>
      </c>
      <c r="C35" s="103" t="s">
        <v>1305</v>
      </c>
      <c r="D35" s="106"/>
      <c r="E35" s="137"/>
      <c r="F35" s="105" t="s">
        <v>1312</v>
      </c>
      <c r="G35" s="127"/>
      <c r="H35" s="138" t="s">
        <v>1298</v>
      </c>
      <c r="I35" s="139"/>
      <c r="J35" s="108">
        <v>1800</v>
      </c>
      <c r="K35" s="109"/>
      <c r="L35" s="110" t="s">
        <v>98</v>
      </c>
      <c r="M35" s="1"/>
      <c r="N35" s="111" t="str">
        <f t="shared" si="3"/>
        <v/>
      </c>
      <c r="O35" s="13" t="s">
        <v>247</v>
      </c>
      <c r="P35" s="110" t="s">
        <v>98</v>
      </c>
      <c r="Q35" s="1"/>
      <c r="R35" s="111" t="str">
        <f t="shared" si="4"/>
        <v/>
      </c>
      <c r="S35" s="13" t="s">
        <v>248</v>
      </c>
      <c r="T35" s="110" t="s">
        <v>98</v>
      </c>
      <c r="U35" s="1"/>
      <c r="V35" s="111" t="str">
        <f t="shared" si="5"/>
        <v/>
      </c>
      <c r="W35" s="13" t="s">
        <v>249</v>
      </c>
      <c r="X35" s="110" t="s">
        <v>98</v>
      </c>
      <c r="Y35" s="1"/>
      <c r="Z35" s="111" t="str">
        <f t="shared" si="6"/>
        <v/>
      </c>
      <c r="AA35" s="13" t="s">
        <v>250</v>
      </c>
      <c r="AB35" s="110" t="s">
        <v>98</v>
      </c>
      <c r="AC35" s="1"/>
      <c r="AD35" s="111" t="str">
        <f t="shared" si="7"/>
        <v/>
      </c>
      <c r="AE35" s="13" t="s">
        <v>251</v>
      </c>
      <c r="AF35" s="110" t="s">
        <v>98</v>
      </c>
      <c r="AG35" s="1"/>
      <c r="AH35" s="111" t="str">
        <f t="shared" si="8"/>
        <v/>
      </c>
      <c r="AI35" s="13" t="s">
        <v>252</v>
      </c>
      <c r="AJ35" s="113">
        <f t="shared" si="9"/>
        <v>0</v>
      </c>
      <c r="AK35" s="192" t="str">
        <f>ご契約内容!$C$2</f>
        <v>エースサイクル</v>
      </c>
    </row>
    <row r="36" spans="1:37" s="114" customFormat="1" ht="13.5" customHeight="1">
      <c r="A36" s="101" t="s">
        <v>1313</v>
      </c>
      <c r="B36" s="136" t="s">
        <v>1295</v>
      </c>
      <c r="C36" s="103" t="s">
        <v>1305</v>
      </c>
      <c r="D36" s="106"/>
      <c r="E36" s="137"/>
      <c r="F36" s="105" t="s">
        <v>1312</v>
      </c>
      <c r="G36" s="127"/>
      <c r="H36" s="138" t="s">
        <v>1300</v>
      </c>
      <c r="I36" s="139"/>
      <c r="J36" s="108">
        <v>1800</v>
      </c>
      <c r="K36" s="109"/>
      <c r="L36" s="110" t="s">
        <v>98</v>
      </c>
      <c r="M36" s="1"/>
      <c r="N36" s="111" t="str">
        <f t="shared" si="3"/>
        <v/>
      </c>
      <c r="O36" s="13" t="s">
        <v>247</v>
      </c>
      <c r="P36" s="110" t="s">
        <v>98</v>
      </c>
      <c r="Q36" s="1"/>
      <c r="R36" s="111" t="str">
        <f t="shared" si="4"/>
        <v/>
      </c>
      <c r="S36" s="13" t="s">
        <v>248</v>
      </c>
      <c r="T36" s="110" t="s">
        <v>77</v>
      </c>
      <c r="U36" s="1"/>
      <c r="V36" s="111" t="str">
        <f t="shared" si="5"/>
        <v/>
      </c>
      <c r="W36" s="13" t="s">
        <v>249</v>
      </c>
      <c r="X36" s="110" t="s">
        <v>77</v>
      </c>
      <c r="Y36" s="1"/>
      <c r="Z36" s="111" t="str">
        <f t="shared" si="6"/>
        <v/>
      </c>
      <c r="AA36" s="13" t="s">
        <v>250</v>
      </c>
      <c r="AB36" s="110" t="s">
        <v>148</v>
      </c>
      <c r="AC36" s="115"/>
      <c r="AD36" s="116" t="str">
        <f t="shared" si="7"/>
        <v/>
      </c>
      <c r="AE36" s="117" t="s">
        <v>251</v>
      </c>
      <c r="AF36" s="110" t="s">
        <v>148</v>
      </c>
      <c r="AG36" s="115"/>
      <c r="AH36" s="116" t="str">
        <f t="shared" si="8"/>
        <v/>
      </c>
      <c r="AI36" s="117" t="s">
        <v>252</v>
      </c>
      <c r="AJ36" s="113">
        <f t="shared" si="9"/>
        <v>0</v>
      </c>
      <c r="AK36" s="192" t="str">
        <f>ご契約内容!$C$2</f>
        <v>エースサイクル</v>
      </c>
    </row>
    <row r="37" spans="1:37" s="114" customFormat="1" ht="13.5" customHeight="1">
      <c r="A37" s="101" t="s">
        <v>1314</v>
      </c>
      <c r="B37" s="136" t="s">
        <v>1295</v>
      </c>
      <c r="C37" s="103" t="s">
        <v>1305</v>
      </c>
      <c r="D37" s="106"/>
      <c r="E37" s="137"/>
      <c r="F37" s="105" t="s">
        <v>1315</v>
      </c>
      <c r="G37" s="127"/>
      <c r="H37" s="138" t="s">
        <v>1298</v>
      </c>
      <c r="I37" s="139"/>
      <c r="J37" s="108">
        <v>1800</v>
      </c>
      <c r="K37" s="109"/>
      <c r="L37" s="110" t="s">
        <v>98</v>
      </c>
      <c r="M37" s="1"/>
      <c r="N37" s="111" t="str">
        <f t="shared" si="3"/>
        <v/>
      </c>
      <c r="O37" s="13" t="s">
        <v>247</v>
      </c>
      <c r="P37" s="110" t="s">
        <v>98</v>
      </c>
      <c r="Q37" s="1"/>
      <c r="R37" s="111" t="str">
        <f t="shared" si="4"/>
        <v/>
      </c>
      <c r="S37" s="13" t="s">
        <v>248</v>
      </c>
      <c r="T37" s="110" t="s">
        <v>98</v>
      </c>
      <c r="U37" s="1"/>
      <c r="V37" s="111" t="str">
        <f t="shared" si="5"/>
        <v/>
      </c>
      <c r="W37" s="13" t="s">
        <v>249</v>
      </c>
      <c r="X37" s="110" t="s">
        <v>98</v>
      </c>
      <c r="Y37" s="1"/>
      <c r="Z37" s="111" t="str">
        <f t="shared" si="6"/>
        <v/>
      </c>
      <c r="AA37" s="13" t="s">
        <v>250</v>
      </c>
      <c r="AB37" s="110" t="s">
        <v>98</v>
      </c>
      <c r="AC37" s="1"/>
      <c r="AD37" s="111" t="str">
        <f t="shared" si="7"/>
        <v/>
      </c>
      <c r="AE37" s="13" t="s">
        <v>251</v>
      </c>
      <c r="AF37" s="110" t="s">
        <v>98</v>
      </c>
      <c r="AG37" s="1"/>
      <c r="AH37" s="111" t="str">
        <f t="shared" si="8"/>
        <v/>
      </c>
      <c r="AI37" s="13" t="s">
        <v>252</v>
      </c>
      <c r="AJ37" s="113">
        <f t="shared" si="9"/>
        <v>0</v>
      </c>
      <c r="AK37" s="192" t="str">
        <f>ご契約内容!$C$2</f>
        <v>エースサイクル</v>
      </c>
    </row>
    <row r="38" spans="1:37" s="114" customFormat="1" ht="13.5" customHeight="1">
      <c r="A38" s="101" t="s">
        <v>1316</v>
      </c>
      <c r="B38" s="136" t="s">
        <v>1295</v>
      </c>
      <c r="C38" s="103" t="s">
        <v>1305</v>
      </c>
      <c r="D38" s="106"/>
      <c r="E38" s="137"/>
      <c r="F38" s="105" t="s">
        <v>1315</v>
      </c>
      <c r="G38" s="127"/>
      <c r="H38" s="138" t="s">
        <v>1300</v>
      </c>
      <c r="I38" s="139"/>
      <c r="J38" s="108">
        <v>1800</v>
      </c>
      <c r="K38" s="109"/>
      <c r="L38" s="110" t="s">
        <v>98</v>
      </c>
      <c r="M38" s="1"/>
      <c r="N38" s="111" t="str">
        <f t="shared" si="3"/>
        <v/>
      </c>
      <c r="O38" s="13" t="s">
        <v>247</v>
      </c>
      <c r="P38" s="110" t="s">
        <v>98</v>
      </c>
      <c r="Q38" s="1"/>
      <c r="R38" s="111" t="str">
        <f t="shared" si="4"/>
        <v/>
      </c>
      <c r="S38" s="13" t="s">
        <v>248</v>
      </c>
      <c r="T38" s="110" t="s">
        <v>98</v>
      </c>
      <c r="U38" s="1"/>
      <c r="V38" s="111" t="str">
        <f t="shared" si="5"/>
        <v/>
      </c>
      <c r="W38" s="13" t="s">
        <v>249</v>
      </c>
      <c r="X38" s="110" t="s">
        <v>98</v>
      </c>
      <c r="Y38" s="1"/>
      <c r="Z38" s="111" t="str">
        <f t="shared" si="6"/>
        <v/>
      </c>
      <c r="AA38" s="13" t="s">
        <v>250</v>
      </c>
      <c r="AB38" s="110" t="s">
        <v>98</v>
      </c>
      <c r="AC38" s="1"/>
      <c r="AD38" s="111" t="str">
        <f t="shared" si="7"/>
        <v/>
      </c>
      <c r="AE38" s="13" t="s">
        <v>251</v>
      </c>
      <c r="AF38" s="110" t="s">
        <v>98</v>
      </c>
      <c r="AG38" s="1">
        <v>2</v>
      </c>
      <c r="AH38" s="111">
        <f t="shared" si="8"/>
        <v>2268</v>
      </c>
      <c r="AI38" s="13" t="s">
        <v>252</v>
      </c>
      <c r="AJ38" s="113">
        <f t="shared" si="9"/>
        <v>2</v>
      </c>
      <c r="AK38" s="192" t="str">
        <f>ご契約内容!$C$2</f>
        <v>エースサイクル</v>
      </c>
    </row>
    <row r="39" spans="1:37" s="114" customFormat="1" ht="13.5" customHeight="1">
      <c r="A39" s="101" t="s">
        <v>1317</v>
      </c>
      <c r="B39" s="136" t="s">
        <v>1295</v>
      </c>
      <c r="C39" s="103" t="s">
        <v>1305</v>
      </c>
      <c r="D39" s="106"/>
      <c r="E39" s="137"/>
      <c r="F39" s="105" t="s">
        <v>1318</v>
      </c>
      <c r="G39" s="127"/>
      <c r="H39" s="138" t="s">
        <v>1300</v>
      </c>
      <c r="I39" s="139"/>
      <c r="J39" s="108">
        <v>1800</v>
      </c>
      <c r="K39" s="109"/>
      <c r="L39" s="110" t="s">
        <v>98</v>
      </c>
      <c r="M39" s="1"/>
      <c r="N39" s="111" t="str">
        <f t="shared" si="3"/>
        <v/>
      </c>
      <c r="O39" s="13" t="s">
        <v>247</v>
      </c>
      <c r="P39" s="110" t="s">
        <v>98</v>
      </c>
      <c r="Q39" s="1"/>
      <c r="R39" s="111" t="str">
        <f t="shared" si="4"/>
        <v/>
      </c>
      <c r="S39" s="13" t="s">
        <v>248</v>
      </c>
      <c r="T39" s="110" t="s">
        <v>98</v>
      </c>
      <c r="U39" s="1"/>
      <c r="V39" s="111" t="str">
        <f t="shared" si="5"/>
        <v/>
      </c>
      <c r="W39" s="13" t="s">
        <v>249</v>
      </c>
      <c r="X39" s="110" t="s">
        <v>98</v>
      </c>
      <c r="Y39" s="1"/>
      <c r="Z39" s="111" t="str">
        <f t="shared" si="6"/>
        <v/>
      </c>
      <c r="AA39" s="13" t="s">
        <v>250</v>
      </c>
      <c r="AB39" s="110" t="s">
        <v>98</v>
      </c>
      <c r="AC39" s="1"/>
      <c r="AD39" s="111" t="str">
        <f t="shared" si="7"/>
        <v/>
      </c>
      <c r="AE39" s="13" t="s">
        <v>251</v>
      </c>
      <c r="AF39" s="110" t="s">
        <v>98</v>
      </c>
      <c r="AG39" s="1"/>
      <c r="AH39" s="111" t="str">
        <f t="shared" si="8"/>
        <v/>
      </c>
      <c r="AI39" s="13" t="s">
        <v>252</v>
      </c>
      <c r="AJ39" s="113">
        <f t="shared" si="9"/>
        <v>0</v>
      </c>
      <c r="AK39" s="192" t="str">
        <f>ご契約内容!$C$2</f>
        <v>エースサイクル</v>
      </c>
    </row>
    <row r="40" spans="1:37" s="114" customFormat="1" ht="13.5" customHeight="1">
      <c r="A40" s="101" t="s">
        <v>1319</v>
      </c>
      <c r="B40" s="136" t="s">
        <v>1295</v>
      </c>
      <c r="C40" s="103" t="s">
        <v>1320</v>
      </c>
      <c r="D40" s="106"/>
      <c r="E40" s="137"/>
      <c r="F40" s="105" t="s">
        <v>1297</v>
      </c>
      <c r="G40" s="127"/>
      <c r="H40" s="138" t="s">
        <v>1263</v>
      </c>
      <c r="I40" s="139"/>
      <c r="J40" s="108">
        <v>6500</v>
      </c>
      <c r="K40" s="109"/>
      <c r="L40" s="110" t="s">
        <v>98</v>
      </c>
      <c r="M40" s="1"/>
      <c r="N40" s="111" t="str">
        <f t="shared" si="3"/>
        <v/>
      </c>
      <c r="O40" s="13" t="s">
        <v>247</v>
      </c>
      <c r="P40" s="110" t="s">
        <v>98</v>
      </c>
      <c r="Q40" s="1"/>
      <c r="R40" s="111" t="str">
        <f t="shared" si="4"/>
        <v/>
      </c>
      <c r="S40" s="13" t="s">
        <v>248</v>
      </c>
      <c r="T40" s="110" t="s">
        <v>98</v>
      </c>
      <c r="U40" s="1"/>
      <c r="V40" s="111" t="str">
        <f t="shared" si="5"/>
        <v/>
      </c>
      <c r="W40" s="13" t="s">
        <v>249</v>
      </c>
      <c r="X40" s="110" t="s">
        <v>98</v>
      </c>
      <c r="Y40" s="1"/>
      <c r="Z40" s="111" t="str">
        <f t="shared" si="6"/>
        <v/>
      </c>
      <c r="AA40" s="13" t="s">
        <v>250</v>
      </c>
      <c r="AB40" s="110" t="s">
        <v>98</v>
      </c>
      <c r="AC40" s="1"/>
      <c r="AD40" s="111" t="str">
        <f t="shared" si="7"/>
        <v/>
      </c>
      <c r="AE40" s="13" t="s">
        <v>251</v>
      </c>
      <c r="AF40" s="110" t="s">
        <v>98</v>
      </c>
      <c r="AG40" s="1"/>
      <c r="AH40" s="111" t="str">
        <f t="shared" si="8"/>
        <v/>
      </c>
      <c r="AI40" s="13" t="s">
        <v>252</v>
      </c>
      <c r="AJ40" s="113">
        <f t="shared" si="9"/>
        <v>0</v>
      </c>
      <c r="AK40" s="192" t="str">
        <f>ご契約内容!$C$2</f>
        <v>エースサイクル</v>
      </c>
    </row>
    <row r="41" spans="1:37" s="114" customFormat="1" ht="13.5" customHeight="1">
      <c r="A41" s="101" t="s">
        <v>1321</v>
      </c>
      <c r="B41" s="136" t="s">
        <v>1295</v>
      </c>
      <c r="C41" s="103" t="s">
        <v>1320</v>
      </c>
      <c r="D41" s="106"/>
      <c r="E41" s="137"/>
      <c r="F41" s="105" t="s">
        <v>1322</v>
      </c>
      <c r="G41" s="127"/>
      <c r="H41" s="138" t="s">
        <v>1263</v>
      </c>
      <c r="I41" s="139"/>
      <c r="J41" s="108">
        <v>6500</v>
      </c>
      <c r="K41" s="109"/>
      <c r="L41" s="110" t="s">
        <v>98</v>
      </c>
      <c r="M41" s="1"/>
      <c r="N41" s="111" t="str">
        <f t="shared" si="3"/>
        <v/>
      </c>
      <c r="O41" s="13" t="s">
        <v>247</v>
      </c>
      <c r="P41" s="110" t="s">
        <v>98</v>
      </c>
      <c r="Q41" s="1"/>
      <c r="R41" s="111" t="str">
        <f t="shared" si="4"/>
        <v/>
      </c>
      <c r="S41" s="13" t="s">
        <v>248</v>
      </c>
      <c r="T41" s="110" t="s">
        <v>98</v>
      </c>
      <c r="U41" s="1"/>
      <c r="V41" s="111" t="str">
        <f t="shared" si="5"/>
        <v/>
      </c>
      <c r="W41" s="13" t="s">
        <v>249</v>
      </c>
      <c r="X41" s="110" t="s">
        <v>98</v>
      </c>
      <c r="Y41" s="1"/>
      <c r="Z41" s="111" t="str">
        <f t="shared" si="6"/>
        <v/>
      </c>
      <c r="AA41" s="13" t="s">
        <v>250</v>
      </c>
      <c r="AB41" s="110" t="s">
        <v>98</v>
      </c>
      <c r="AC41" s="1"/>
      <c r="AD41" s="111" t="str">
        <f t="shared" si="7"/>
        <v/>
      </c>
      <c r="AE41" s="13" t="s">
        <v>251</v>
      </c>
      <c r="AF41" s="110" t="s">
        <v>98</v>
      </c>
      <c r="AG41" s="1"/>
      <c r="AH41" s="111" t="str">
        <f t="shared" si="8"/>
        <v/>
      </c>
      <c r="AI41" s="13" t="s">
        <v>252</v>
      </c>
      <c r="AJ41" s="113">
        <f t="shared" si="9"/>
        <v>0</v>
      </c>
      <c r="AK41" s="192" t="str">
        <f>ご契約内容!$C$2</f>
        <v>エースサイクル</v>
      </c>
    </row>
    <row r="42" spans="1:37" s="114" customFormat="1" ht="13.5" customHeight="1">
      <c r="A42" s="101" t="s">
        <v>1323</v>
      </c>
      <c r="B42" s="136" t="s">
        <v>1295</v>
      </c>
      <c r="C42" s="103" t="s">
        <v>1320</v>
      </c>
      <c r="D42" s="106"/>
      <c r="E42" s="137"/>
      <c r="F42" s="105" t="s">
        <v>1302</v>
      </c>
      <c r="G42" s="127"/>
      <c r="H42" s="138" t="s">
        <v>1263</v>
      </c>
      <c r="I42" s="139"/>
      <c r="J42" s="108">
        <v>6500</v>
      </c>
      <c r="K42" s="109"/>
      <c r="L42" s="110" t="s">
        <v>98</v>
      </c>
      <c r="M42" s="1"/>
      <c r="N42" s="111" t="str">
        <f t="shared" si="3"/>
        <v/>
      </c>
      <c r="O42" s="13" t="s">
        <v>247</v>
      </c>
      <c r="P42" s="110" t="s">
        <v>98</v>
      </c>
      <c r="Q42" s="1"/>
      <c r="R42" s="111" t="str">
        <f t="shared" si="4"/>
        <v/>
      </c>
      <c r="S42" s="13" t="s">
        <v>248</v>
      </c>
      <c r="T42" s="110" t="s">
        <v>98</v>
      </c>
      <c r="U42" s="1"/>
      <c r="V42" s="111" t="str">
        <f t="shared" si="5"/>
        <v/>
      </c>
      <c r="W42" s="13" t="s">
        <v>249</v>
      </c>
      <c r="X42" s="110" t="s">
        <v>98</v>
      </c>
      <c r="Y42" s="1"/>
      <c r="Z42" s="111" t="str">
        <f t="shared" si="6"/>
        <v/>
      </c>
      <c r="AA42" s="13" t="s">
        <v>250</v>
      </c>
      <c r="AB42" s="110" t="s">
        <v>98</v>
      </c>
      <c r="AC42" s="1"/>
      <c r="AD42" s="111" t="str">
        <f t="shared" si="7"/>
        <v/>
      </c>
      <c r="AE42" s="13" t="s">
        <v>251</v>
      </c>
      <c r="AF42" s="110" t="s">
        <v>98</v>
      </c>
      <c r="AG42" s="1"/>
      <c r="AH42" s="111" t="str">
        <f t="shared" si="8"/>
        <v/>
      </c>
      <c r="AI42" s="13" t="s">
        <v>252</v>
      </c>
      <c r="AJ42" s="113">
        <f t="shared" si="9"/>
        <v>0</v>
      </c>
      <c r="AK42" s="192" t="str">
        <f>ご契約内容!$C$2</f>
        <v>エースサイクル</v>
      </c>
    </row>
    <row r="43" spans="1:37" s="114" customFormat="1" ht="13.5" customHeight="1">
      <c r="A43" s="101" t="s">
        <v>1324</v>
      </c>
      <c r="B43" s="136" t="s">
        <v>1295</v>
      </c>
      <c r="C43" s="103" t="s">
        <v>1325</v>
      </c>
      <c r="D43" s="106"/>
      <c r="E43" s="137"/>
      <c r="F43" s="105" t="s">
        <v>547</v>
      </c>
      <c r="G43" s="127"/>
      <c r="H43" s="138" t="s">
        <v>1263</v>
      </c>
      <c r="I43" s="139"/>
      <c r="J43" s="108">
        <v>1800</v>
      </c>
      <c r="K43" s="109"/>
      <c r="L43" s="110" t="s">
        <v>98</v>
      </c>
      <c r="M43" s="1"/>
      <c r="N43" s="111" t="str">
        <f t="shared" si="3"/>
        <v/>
      </c>
      <c r="O43" s="13" t="s">
        <v>1326</v>
      </c>
      <c r="P43" s="110" t="s">
        <v>98</v>
      </c>
      <c r="Q43" s="1"/>
      <c r="R43" s="111" t="str">
        <f t="shared" si="4"/>
        <v/>
      </c>
      <c r="S43" s="13" t="s">
        <v>248</v>
      </c>
      <c r="T43" s="110" t="s">
        <v>98</v>
      </c>
      <c r="U43" s="1"/>
      <c r="V43" s="111" t="str">
        <f t="shared" si="5"/>
        <v/>
      </c>
      <c r="W43" s="13" t="s">
        <v>249</v>
      </c>
      <c r="X43" s="110" t="s">
        <v>98</v>
      </c>
      <c r="Y43" s="1"/>
      <c r="Z43" s="111" t="str">
        <f t="shared" si="6"/>
        <v/>
      </c>
      <c r="AA43" s="13" t="s">
        <v>250</v>
      </c>
      <c r="AB43" s="110" t="s">
        <v>98</v>
      </c>
      <c r="AC43" s="1"/>
      <c r="AD43" s="111" t="str">
        <f t="shared" si="7"/>
        <v/>
      </c>
      <c r="AE43" s="13" t="s">
        <v>251</v>
      </c>
      <c r="AF43" s="110" t="s">
        <v>98</v>
      </c>
      <c r="AG43" s="1"/>
      <c r="AH43" s="111" t="str">
        <f t="shared" si="8"/>
        <v/>
      </c>
      <c r="AI43" s="13" t="s">
        <v>252</v>
      </c>
      <c r="AJ43" s="113">
        <f t="shared" si="9"/>
        <v>0</v>
      </c>
      <c r="AK43" s="192" t="str">
        <f>ご契約内容!$C$2</f>
        <v>エースサイクル</v>
      </c>
    </row>
    <row r="44" spans="1:37" s="114" customFormat="1" ht="13.5" customHeight="1">
      <c r="A44" s="101" t="s">
        <v>1327</v>
      </c>
      <c r="B44" s="136" t="s">
        <v>1295</v>
      </c>
      <c r="C44" s="103" t="s">
        <v>1325</v>
      </c>
      <c r="D44" s="106"/>
      <c r="E44" s="137"/>
      <c r="F44" s="105" t="s">
        <v>599</v>
      </c>
      <c r="G44" s="127"/>
      <c r="H44" s="138" t="s">
        <v>1263</v>
      </c>
      <c r="I44" s="139"/>
      <c r="J44" s="108">
        <v>1800</v>
      </c>
      <c r="K44" s="109"/>
      <c r="L44" s="110" t="s">
        <v>98</v>
      </c>
      <c r="M44" s="1"/>
      <c r="N44" s="111" t="str">
        <f t="shared" si="3"/>
        <v/>
      </c>
      <c r="O44" s="13" t="s">
        <v>247</v>
      </c>
      <c r="P44" s="110" t="s">
        <v>98</v>
      </c>
      <c r="Q44" s="1"/>
      <c r="R44" s="111" t="str">
        <f t="shared" si="4"/>
        <v/>
      </c>
      <c r="S44" s="13" t="s">
        <v>248</v>
      </c>
      <c r="T44" s="110" t="s">
        <v>98</v>
      </c>
      <c r="U44" s="1"/>
      <c r="V44" s="111" t="str">
        <f t="shared" si="5"/>
        <v/>
      </c>
      <c r="W44" s="13" t="s">
        <v>249</v>
      </c>
      <c r="X44" s="110" t="s">
        <v>98</v>
      </c>
      <c r="Y44" s="1"/>
      <c r="Z44" s="111" t="str">
        <f t="shared" si="6"/>
        <v/>
      </c>
      <c r="AA44" s="13" t="s">
        <v>250</v>
      </c>
      <c r="AB44" s="110" t="s">
        <v>98</v>
      </c>
      <c r="AC44" s="1"/>
      <c r="AD44" s="111" t="str">
        <f t="shared" si="7"/>
        <v/>
      </c>
      <c r="AE44" s="13" t="s">
        <v>251</v>
      </c>
      <c r="AF44" s="110" t="s">
        <v>98</v>
      </c>
      <c r="AG44" s="1"/>
      <c r="AH44" s="111" t="str">
        <f t="shared" si="8"/>
        <v/>
      </c>
      <c r="AI44" s="13" t="s">
        <v>252</v>
      </c>
      <c r="AJ44" s="113">
        <f t="shared" si="9"/>
        <v>0</v>
      </c>
      <c r="AK44" s="192" t="str">
        <f>ご契約内容!$C$2</f>
        <v>エースサイクル</v>
      </c>
    </row>
    <row r="45" spans="1:37" s="114" customFormat="1" ht="13.5" customHeight="1">
      <c r="A45" s="101" t="s">
        <v>1328</v>
      </c>
      <c r="B45" s="136" t="s">
        <v>1295</v>
      </c>
      <c r="C45" s="103" t="s">
        <v>1325</v>
      </c>
      <c r="D45" s="106"/>
      <c r="E45" s="137"/>
      <c r="F45" s="105" t="s">
        <v>1306</v>
      </c>
      <c r="G45" s="127"/>
      <c r="H45" s="138" t="s">
        <v>1263</v>
      </c>
      <c r="I45" s="139"/>
      <c r="J45" s="108">
        <v>1800</v>
      </c>
      <c r="K45" s="109"/>
      <c r="L45" s="110" t="s">
        <v>98</v>
      </c>
      <c r="M45" s="1"/>
      <c r="N45" s="111" t="str">
        <f t="shared" si="3"/>
        <v/>
      </c>
      <c r="O45" s="13" t="s">
        <v>247</v>
      </c>
      <c r="P45" s="110" t="s">
        <v>98</v>
      </c>
      <c r="Q45" s="1"/>
      <c r="R45" s="111" t="str">
        <f t="shared" si="4"/>
        <v/>
      </c>
      <c r="S45" s="13" t="s">
        <v>248</v>
      </c>
      <c r="T45" s="110" t="s">
        <v>98</v>
      </c>
      <c r="U45" s="1"/>
      <c r="V45" s="111" t="str">
        <f t="shared" si="5"/>
        <v/>
      </c>
      <c r="W45" s="13" t="s">
        <v>249</v>
      </c>
      <c r="X45" s="110" t="s">
        <v>98</v>
      </c>
      <c r="Y45" s="1"/>
      <c r="Z45" s="111" t="str">
        <f t="shared" si="6"/>
        <v/>
      </c>
      <c r="AA45" s="13" t="s">
        <v>250</v>
      </c>
      <c r="AB45" s="110" t="s">
        <v>98</v>
      </c>
      <c r="AC45" s="1"/>
      <c r="AD45" s="111" t="str">
        <f t="shared" si="7"/>
        <v/>
      </c>
      <c r="AE45" s="13" t="s">
        <v>251</v>
      </c>
      <c r="AF45" s="110" t="s">
        <v>98</v>
      </c>
      <c r="AG45" s="1"/>
      <c r="AH45" s="111" t="str">
        <f t="shared" si="8"/>
        <v/>
      </c>
      <c r="AI45" s="13" t="s">
        <v>252</v>
      </c>
      <c r="AJ45" s="113">
        <f t="shared" si="9"/>
        <v>0</v>
      </c>
      <c r="AK45" s="192" t="str">
        <f>ご契約内容!$C$2</f>
        <v>エースサイクル</v>
      </c>
    </row>
    <row r="46" spans="1:37" s="114" customFormat="1" ht="13.5" customHeight="1">
      <c r="A46" s="101" t="s">
        <v>1329</v>
      </c>
      <c r="B46" s="136" t="s">
        <v>1295</v>
      </c>
      <c r="C46" s="103" t="s">
        <v>1325</v>
      </c>
      <c r="D46" s="106"/>
      <c r="E46" s="137"/>
      <c r="F46" s="105" t="s">
        <v>1330</v>
      </c>
      <c r="G46" s="127"/>
      <c r="H46" s="138" t="s">
        <v>1263</v>
      </c>
      <c r="I46" s="139"/>
      <c r="J46" s="108">
        <v>1800</v>
      </c>
      <c r="K46" s="109"/>
      <c r="L46" s="110" t="s">
        <v>98</v>
      </c>
      <c r="M46" s="1"/>
      <c r="N46" s="111" t="str">
        <f t="shared" si="3"/>
        <v/>
      </c>
      <c r="O46" s="13" t="s">
        <v>247</v>
      </c>
      <c r="P46" s="110" t="s">
        <v>98</v>
      </c>
      <c r="Q46" s="1"/>
      <c r="R46" s="111" t="str">
        <f t="shared" si="4"/>
        <v/>
      </c>
      <c r="S46" s="13" t="s">
        <v>248</v>
      </c>
      <c r="T46" s="110" t="s">
        <v>98</v>
      </c>
      <c r="U46" s="1"/>
      <c r="V46" s="111" t="str">
        <f t="shared" si="5"/>
        <v/>
      </c>
      <c r="W46" s="13" t="s">
        <v>249</v>
      </c>
      <c r="X46" s="110" t="s">
        <v>98</v>
      </c>
      <c r="Y46" s="1"/>
      <c r="Z46" s="111" t="str">
        <f t="shared" si="6"/>
        <v/>
      </c>
      <c r="AA46" s="13" t="s">
        <v>250</v>
      </c>
      <c r="AB46" s="110" t="s">
        <v>98</v>
      </c>
      <c r="AC46" s="1"/>
      <c r="AD46" s="111" t="str">
        <f t="shared" si="7"/>
        <v/>
      </c>
      <c r="AE46" s="13" t="s">
        <v>251</v>
      </c>
      <c r="AF46" s="110" t="s">
        <v>98</v>
      </c>
      <c r="AG46" s="1"/>
      <c r="AH46" s="111" t="str">
        <f t="shared" si="8"/>
        <v/>
      </c>
      <c r="AI46" s="13" t="s">
        <v>252</v>
      </c>
      <c r="AJ46" s="113">
        <f t="shared" si="9"/>
        <v>0</v>
      </c>
      <c r="AK46" s="192" t="str">
        <f>ご契約内容!$C$2</f>
        <v>エースサイクル</v>
      </c>
    </row>
    <row r="47" spans="1:37" ht="13.5" customHeight="1">
      <c r="A47" s="101" t="s">
        <v>1331</v>
      </c>
      <c r="B47" s="136" t="s">
        <v>1295</v>
      </c>
      <c r="C47" s="103" t="s">
        <v>1325</v>
      </c>
      <c r="D47" s="106"/>
      <c r="E47" s="140"/>
      <c r="F47" s="105" t="s">
        <v>1332</v>
      </c>
      <c r="G47" s="127"/>
      <c r="H47" s="138" t="s">
        <v>1263</v>
      </c>
      <c r="I47" s="139"/>
      <c r="J47" s="108">
        <v>1800</v>
      </c>
      <c r="K47" s="109"/>
      <c r="L47" s="110" t="s">
        <v>98</v>
      </c>
      <c r="M47" s="1"/>
      <c r="N47" s="111" t="str">
        <f t="shared" si="3"/>
        <v/>
      </c>
      <c r="O47" s="13" t="s">
        <v>247</v>
      </c>
      <c r="P47" s="110" t="s">
        <v>98</v>
      </c>
      <c r="Q47" s="1"/>
      <c r="R47" s="111" t="str">
        <f t="shared" si="4"/>
        <v/>
      </c>
      <c r="S47" s="13" t="s">
        <v>248</v>
      </c>
      <c r="T47" s="110" t="s">
        <v>98</v>
      </c>
      <c r="U47" s="1"/>
      <c r="V47" s="111" t="str">
        <f t="shared" si="5"/>
        <v/>
      </c>
      <c r="W47" s="13" t="s">
        <v>249</v>
      </c>
      <c r="X47" s="110" t="s">
        <v>98</v>
      </c>
      <c r="Y47" s="1"/>
      <c r="Z47" s="111" t="str">
        <f t="shared" si="6"/>
        <v/>
      </c>
      <c r="AA47" s="13" t="s">
        <v>250</v>
      </c>
      <c r="AB47" s="110" t="s">
        <v>98</v>
      </c>
      <c r="AC47" s="1"/>
      <c r="AD47" s="111" t="str">
        <f t="shared" si="7"/>
        <v/>
      </c>
      <c r="AE47" s="13" t="s">
        <v>251</v>
      </c>
      <c r="AF47" s="110" t="s">
        <v>98</v>
      </c>
      <c r="AG47" s="1"/>
      <c r="AH47" s="111" t="str">
        <f t="shared" si="8"/>
        <v/>
      </c>
      <c r="AI47" s="13" t="s">
        <v>252</v>
      </c>
      <c r="AJ47" s="113">
        <f t="shared" si="9"/>
        <v>0</v>
      </c>
      <c r="AK47" s="192" t="str">
        <f>ご契約内容!$C$2</f>
        <v>エースサイクル</v>
      </c>
    </row>
    <row r="48" spans="1:37" ht="13.5" customHeight="1">
      <c r="A48" s="101" t="s">
        <v>1333</v>
      </c>
      <c r="B48" s="136" t="s">
        <v>1295</v>
      </c>
      <c r="C48" s="103" t="s">
        <v>1325</v>
      </c>
      <c r="D48" s="106"/>
      <c r="E48" s="140"/>
      <c r="F48" s="105" t="s">
        <v>1334</v>
      </c>
      <c r="G48" s="127"/>
      <c r="H48" s="138" t="s">
        <v>1263</v>
      </c>
      <c r="I48" s="139"/>
      <c r="J48" s="108">
        <v>1800</v>
      </c>
      <c r="K48" s="135" t="s">
        <v>782</v>
      </c>
      <c r="L48" s="110" t="s">
        <v>128</v>
      </c>
      <c r="M48" s="1"/>
      <c r="N48" s="111" t="str">
        <f t="shared" si="3"/>
        <v/>
      </c>
      <c r="O48" s="13" t="s">
        <v>247</v>
      </c>
      <c r="P48" s="110" t="s">
        <v>128</v>
      </c>
      <c r="Q48" s="1"/>
      <c r="R48" s="111" t="str">
        <f t="shared" si="4"/>
        <v/>
      </c>
      <c r="S48" s="13" t="s">
        <v>248</v>
      </c>
      <c r="T48" s="110" t="s">
        <v>128</v>
      </c>
      <c r="U48" s="1"/>
      <c r="V48" s="111" t="str">
        <f t="shared" si="5"/>
        <v/>
      </c>
      <c r="W48" s="13" t="s">
        <v>249</v>
      </c>
      <c r="X48" s="110" t="s">
        <v>128</v>
      </c>
      <c r="Y48" s="1"/>
      <c r="Z48" s="111" t="str">
        <f t="shared" si="6"/>
        <v/>
      </c>
      <c r="AA48" s="13" t="s">
        <v>250</v>
      </c>
      <c r="AB48" s="110" t="s">
        <v>128</v>
      </c>
      <c r="AC48" s="1"/>
      <c r="AD48" s="111" t="str">
        <f t="shared" si="7"/>
        <v/>
      </c>
      <c r="AE48" s="13" t="s">
        <v>251</v>
      </c>
      <c r="AF48" s="110" t="s">
        <v>148</v>
      </c>
      <c r="AG48" s="115"/>
      <c r="AH48" s="116" t="str">
        <f t="shared" si="8"/>
        <v/>
      </c>
      <c r="AI48" s="117" t="s">
        <v>252</v>
      </c>
      <c r="AJ48" s="113">
        <f t="shared" si="9"/>
        <v>0</v>
      </c>
      <c r="AK48" s="192" t="str">
        <f>ご契約内容!$C$2</f>
        <v>エースサイクル</v>
      </c>
    </row>
    <row r="49" spans="1:37" ht="13.5" customHeight="1">
      <c r="A49" s="101" t="s">
        <v>1335</v>
      </c>
      <c r="B49" s="136" t="s">
        <v>1295</v>
      </c>
      <c r="C49" s="103" t="s">
        <v>1336</v>
      </c>
      <c r="D49" s="106"/>
      <c r="E49" s="140"/>
      <c r="F49" s="105" t="s">
        <v>1315</v>
      </c>
      <c r="G49" s="127"/>
      <c r="H49" s="138" t="s">
        <v>1263</v>
      </c>
      <c r="I49" s="139"/>
      <c r="J49" s="108">
        <v>1300</v>
      </c>
      <c r="K49" s="109"/>
      <c r="L49" s="110" t="s">
        <v>98</v>
      </c>
      <c r="M49" s="1"/>
      <c r="N49" s="111" t="str">
        <f t="shared" si="3"/>
        <v/>
      </c>
      <c r="O49" s="13" t="s">
        <v>247</v>
      </c>
      <c r="P49" s="110" t="s">
        <v>98</v>
      </c>
      <c r="Q49" s="1"/>
      <c r="R49" s="111" t="str">
        <f t="shared" si="4"/>
        <v/>
      </c>
      <c r="S49" s="13" t="s">
        <v>248</v>
      </c>
      <c r="T49" s="110" t="s">
        <v>98</v>
      </c>
      <c r="U49" s="1"/>
      <c r="V49" s="111" t="str">
        <f t="shared" si="5"/>
        <v/>
      </c>
      <c r="W49" s="13" t="s">
        <v>249</v>
      </c>
      <c r="X49" s="110" t="s">
        <v>98</v>
      </c>
      <c r="Y49" s="1"/>
      <c r="Z49" s="111" t="str">
        <f t="shared" si="6"/>
        <v/>
      </c>
      <c r="AA49" s="13" t="s">
        <v>250</v>
      </c>
      <c r="AB49" s="110" t="s">
        <v>98</v>
      </c>
      <c r="AC49" s="1"/>
      <c r="AD49" s="111" t="str">
        <f t="shared" si="7"/>
        <v/>
      </c>
      <c r="AE49" s="13" t="s">
        <v>251</v>
      </c>
      <c r="AF49" s="110" t="s">
        <v>98</v>
      </c>
      <c r="AG49" s="1"/>
      <c r="AH49" s="111" t="str">
        <f t="shared" si="8"/>
        <v/>
      </c>
      <c r="AI49" s="13" t="s">
        <v>252</v>
      </c>
      <c r="AJ49" s="113">
        <f t="shared" si="9"/>
        <v>0</v>
      </c>
      <c r="AK49" s="192" t="str">
        <f>ご契約内容!$C$2</f>
        <v>エースサイクル</v>
      </c>
    </row>
    <row r="50" spans="1:37" ht="13.5" customHeight="1">
      <c r="A50" s="101" t="s">
        <v>1337</v>
      </c>
      <c r="B50" s="136" t="s">
        <v>1295</v>
      </c>
      <c r="C50" s="103" t="s">
        <v>1336</v>
      </c>
      <c r="D50" s="106"/>
      <c r="E50" s="140"/>
      <c r="F50" s="105" t="s">
        <v>1330</v>
      </c>
      <c r="G50" s="127"/>
      <c r="H50" s="138" t="s">
        <v>1263</v>
      </c>
      <c r="I50" s="139"/>
      <c r="J50" s="108">
        <v>1300</v>
      </c>
      <c r="K50" s="109"/>
      <c r="L50" s="110" t="s">
        <v>98</v>
      </c>
      <c r="M50" s="1"/>
      <c r="N50" s="111" t="str">
        <f t="shared" si="3"/>
        <v/>
      </c>
      <c r="O50" s="13" t="s">
        <v>247</v>
      </c>
      <c r="P50" s="110" t="s">
        <v>98</v>
      </c>
      <c r="Q50" s="1"/>
      <c r="R50" s="111" t="str">
        <f t="shared" si="4"/>
        <v/>
      </c>
      <c r="S50" s="13" t="s">
        <v>248</v>
      </c>
      <c r="T50" s="110" t="s">
        <v>98</v>
      </c>
      <c r="U50" s="1"/>
      <c r="V50" s="111" t="str">
        <f t="shared" si="5"/>
        <v/>
      </c>
      <c r="W50" s="13" t="s">
        <v>249</v>
      </c>
      <c r="X50" s="110" t="s">
        <v>98</v>
      </c>
      <c r="Y50" s="1"/>
      <c r="Z50" s="111" t="str">
        <f t="shared" si="6"/>
        <v/>
      </c>
      <c r="AA50" s="13" t="s">
        <v>250</v>
      </c>
      <c r="AB50" s="110" t="s">
        <v>98</v>
      </c>
      <c r="AC50" s="1"/>
      <c r="AD50" s="111" t="str">
        <f t="shared" si="7"/>
        <v/>
      </c>
      <c r="AE50" s="13" t="s">
        <v>251</v>
      </c>
      <c r="AF50" s="110" t="s">
        <v>98</v>
      </c>
      <c r="AG50" s="1"/>
      <c r="AH50" s="111" t="str">
        <f t="shared" si="8"/>
        <v/>
      </c>
      <c r="AI50" s="13" t="s">
        <v>252</v>
      </c>
      <c r="AJ50" s="113">
        <f t="shared" si="9"/>
        <v>0</v>
      </c>
      <c r="AK50" s="192" t="str">
        <f>ご契約内容!$C$2</f>
        <v>エースサイクル</v>
      </c>
    </row>
    <row r="51" spans="1:37" ht="13.5" customHeight="1">
      <c r="A51" s="101" t="s">
        <v>1338</v>
      </c>
      <c r="B51" s="136" t="s">
        <v>1295</v>
      </c>
      <c r="C51" s="103" t="s">
        <v>1336</v>
      </c>
      <c r="D51" s="106"/>
      <c r="E51" s="140"/>
      <c r="F51" s="105" t="s">
        <v>1339</v>
      </c>
      <c r="G51" s="127"/>
      <c r="H51" s="138" t="s">
        <v>1263</v>
      </c>
      <c r="I51" s="139"/>
      <c r="J51" s="108">
        <v>1300</v>
      </c>
      <c r="K51" s="109"/>
      <c r="L51" s="110" t="s">
        <v>98</v>
      </c>
      <c r="M51" s="1"/>
      <c r="N51" s="111" t="str">
        <f t="shared" si="3"/>
        <v/>
      </c>
      <c r="O51" s="13" t="s">
        <v>247</v>
      </c>
      <c r="P51" s="110" t="s">
        <v>98</v>
      </c>
      <c r="Q51" s="1"/>
      <c r="R51" s="111" t="str">
        <f t="shared" si="4"/>
        <v/>
      </c>
      <c r="S51" s="13" t="s">
        <v>248</v>
      </c>
      <c r="T51" s="110" t="s">
        <v>98</v>
      </c>
      <c r="U51" s="1"/>
      <c r="V51" s="111" t="str">
        <f t="shared" si="5"/>
        <v/>
      </c>
      <c r="W51" s="13" t="s">
        <v>249</v>
      </c>
      <c r="X51" s="110" t="s">
        <v>98</v>
      </c>
      <c r="Y51" s="1"/>
      <c r="Z51" s="111" t="str">
        <f t="shared" si="6"/>
        <v/>
      </c>
      <c r="AA51" s="13" t="s">
        <v>250</v>
      </c>
      <c r="AB51" s="110" t="s">
        <v>98</v>
      </c>
      <c r="AC51" s="1"/>
      <c r="AD51" s="111" t="str">
        <f t="shared" si="7"/>
        <v/>
      </c>
      <c r="AE51" s="13" t="s">
        <v>251</v>
      </c>
      <c r="AF51" s="110" t="s">
        <v>98</v>
      </c>
      <c r="AG51" s="1"/>
      <c r="AH51" s="111" t="str">
        <f t="shared" si="8"/>
        <v/>
      </c>
      <c r="AI51" s="13" t="s">
        <v>252</v>
      </c>
      <c r="AJ51" s="113">
        <f t="shared" si="9"/>
        <v>0</v>
      </c>
      <c r="AK51" s="192" t="str">
        <f>ご契約内容!$C$2</f>
        <v>エースサイクル</v>
      </c>
    </row>
    <row r="52" spans="1:37" ht="13.5" customHeight="1">
      <c r="A52" s="101" t="s">
        <v>1340</v>
      </c>
      <c r="B52" s="136" t="s">
        <v>1295</v>
      </c>
      <c r="C52" s="103" t="s">
        <v>1336</v>
      </c>
      <c r="D52" s="106"/>
      <c r="E52" s="140"/>
      <c r="F52" s="105" t="s">
        <v>1341</v>
      </c>
      <c r="G52" s="127"/>
      <c r="H52" s="138" t="s">
        <v>1263</v>
      </c>
      <c r="I52" s="139"/>
      <c r="J52" s="108">
        <v>1300</v>
      </c>
      <c r="K52" s="135" t="s">
        <v>782</v>
      </c>
      <c r="L52" s="110" t="s">
        <v>98</v>
      </c>
      <c r="M52" s="1"/>
      <c r="N52" s="111" t="str">
        <f t="shared" si="3"/>
        <v/>
      </c>
      <c r="O52" s="13" t="s">
        <v>247</v>
      </c>
      <c r="P52" s="110" t="s">
        <v>98</v>
      </c>
      <c r="Q52" s="1"/>
      <c r="R52" s="111" t="str">
        <f t="shared" si="4"/>
        <v/>
      </c>
      <c r="S52" s="13" t="s">
        <v>248</v>
      </c>
      <c r="T52" s="110" t="s">
        <v>98</v>
      </c>
      <c r="U52" s="1"/>
      <c r="V52" s="111" t="str">
        <f t="shared" si="5"/>
        <v/>
      </c>
      <c r="W52" s="13" t="s">
        <v>249</v>
      </c>
      <c r="X52" s="110" t="s">
        <v>98</v>
      </c>
      <c r="Y52" s="1"/>
      <c r="Z52" s="111" t="str">
        <f t="shared" si="6"/>
        <v/>
      </c>
      <c r="AA52" s="13" t="s">
        <v>250</v>
      </c>
      <c r="AB52" s="110" t="s">
        <v>98</v>
      </c>
      <c r="AC52" s="1"/>
      <c r="AD52" s="111" t="str">
        <f t="shared" si="7"/>
        <v/>
      </c>
      <c r="AE52" s="13" t="s">
        <v>251</v>
      </c>
      <c r="AF52" s="110" t="s">
        <v>98</v>
      </c>
      <c r="AG52" s="1"/>
      <c r="AH52" s="111" t="str">
        <f t="shared" si="8"/>
        <v/>
      </c>
      <c r="AI52" s="13" t="s">
        <v>252</v>
      </c>
      <c r="AJ52" s="113">
        <f t="shared" si="9"/>
        <v>0</v>
      </c>
      <c r="AK52" s="192" t="str">
        <f>ご契約内容!$C$2</f>
        <v>エースサイクル</v>
      </c>
    </row>
    <row r="53" spans="1:37" s="114" customFormat="1" ht="13.5" customHeight="1">
      <c r="A53" s="101" t="s">
        <v>1342</v>
      </c>
      <c r="B53" s="136" t="s">
        <v>1295</v>
      </c>
      <c r="C53" s="103" t="s">
        <v>1336</v>
      </c>
      <c r="D53" s="106"/>
      <c r="E53" s="137"/>
      <c r="F53" s="105" t="s">
        <v>1343</v>
      </c>
      <c r="G53" s="127"/>
      <c r="H53" s="138" t="s">
        <v>1263</v>
      </c>
      <c r="I53" s="139"/>
      <c r="J53" s="108">
        <v>1300</v>
      </c>
      <c r="K53" s="135" t="s">
        <v>782</v>
      </c>
      <c r="L53" s="110" t="s">
        <v>98</v>
      </c>
      <c r="M53" s="1"/>
      <c r="N53" s="111" t="str">
        <f t="shared" si="3"/>
        <v/>
      </c>
      <c r="O53" s="13" t="s">
        <v>247</v>
      </c>
      <c r="P53" s="110" t="s">
        <v>98</v>
      </c>
      <c r="Q53" s="1"/>
      <c r="R53" s="111" t="str">
        <f t="shared" si="4"/>
        <v/>
      </c>
      <c r="S53" s="13" t="s">
        <v>248</v>
      </c>
      <c r="T53" s="110" t="s">
        <v>98</v>
      </c>
      <c r="U53" s="1"/>
      <c r="V53" s="111" t="str">
        <f t="shared" si="5"/>
        <v/>
      </c>
      <c r="W53" s="13" t="s">
        <v>249</v>
      </c>
      <c r="X53" s="110" t="s">
        <v>98</v>
      </c>
      <c r="Y53" s="1"/>
      <c r="Z53" s="111" t="str">
        <f t="shared" si="6"/>
        <v/>
      </c>
      <c r="AA53" s="13" t="s">
        <v>250</v>
      </c>
      <c r="AB53" s="110" t="s">
        <v>98</v>
      </c>
      <c r="AC53" s="1"/>
      <c r="AD53" s="111" t="str">
        <f t="shared" si="7"/>
        <v/>
      </c>
      <c r="AE53" s="13" t="s">
        <v>251</v>
      </c>
      <c r="AF53" s="110" t="s">
        <v>98</v>
      </c>
      <c r="AG53" s="1"/>
      <c r="AH53" s="111" t="str">
        <f t="shared" si="8"/>
        <v/>
      </c>
      <c r="AI53" s="13" t="s">
        <v>252</v>
      </c>
      <c r="AJ53" s="113">
        <f t="shared" si="9"/>
        <v>0</v>
      </c>
      <c r="AK53" s="192" t="str">
        <f>ご契約内容!$C$2</f>
        <v>エースサイクル</v>
      </c>
    </row>
    <row r="54" spans="1:37" s="114" customFormat="1" ht="13.5" customHeight="1">
      <c r="A54" s="101" t="s">
        <v>1344</v>
      </c>
      <c r="B54" s="136" t="s">
        <v>1345</v>
      </c>
      <c r="C54" s="103" t="s">
        <v>1346</v>
      </c>
      <c r="D54" s="106"/>
      <c r="E54" s="137"/>
      <c r="F54" s="105" t="s">
        <v>547</v>
      </c>
      <c r="G54" s="127"/>
      <c r="H54" s="138" t="s">
        <v>1347</v>
      </c>
      <c r="I54" s="139"/>
      <c r="J54" s="108">
        <v>13500</v>
      </c>
      <c r="K54" s="109"/>
      <c r="L54" s="110" t="s">
        <v>98</v>
      </c>
      <c r="M54" s="1"/>
      <c r="N54" s="111" t="str">
        <f t="shared" si="3"/>
        <v/>
      </c>
      <c r="O54" s="13" t="s">
        <v>247</v>
      </c>
      <c r="P54" s="110" t="s">
        <v>98</v>
      </c>
      <c r="Q54" s="1"/>
      <c r="R54" s="111" t="str">
        <f t="shared" si="4"/>
        <v/>
      </c>
      <c r="S54" s="13" t="s">
        <v>248</v>
      </c>
      <c r="T54" s="110" t="s">
        <v>98</v>
      </c>
      <c r="U54" s="1"/>
      <c r="V54" s="111" t="str">
        <f t="shared" si="5"/>
        <v/>
      </c>
      <c r="W54" s="13" t="s">
        <v>249</v>
      </c>
      <c r="X54" s="110" t="s">
        <v>98</v>
      </c>
      <c r="Y54" s="1"/>
      <c r="Z54" s="111" t="str">
        <f t="shared" si="6"/>
        <v/>
      </c>
      <c r="AA54" s="13" t="s">
        <v>250</v>
      </c>
      <c r="AB54" s="110" t="s">
        <v>98</v>
      </c>
      <c r="AC54" s="1"/>
      <c r="AD54" s="111" t="str">
        <f t="shared" si="7"/>
        <v/>
      </c>
      <c r="AE54" s="13" t="s">
        <v>251</v>
      </c>
      <c r="AF54" s="110" t="s">
        <v>98</v>
      </c>
      <c r="AG54" s="1"/>
      <c r="AH54" s="111" t="str">
        <f t="shared" si="8"/>
        <v/>
      </c>
      <c r="AI54" s="13" t="s">
        <v>252</v>
      </c>
      <c r="AJ54" s="113">
        <f t="shared" si="9"/>
        <v>0</v>
      </c>
      <c r="AK54" s="192" t="str">
        <f>ご契約内容!$C$2</f>
        <v>エースサイクル</v>
      </c>
    </row>
    <row r="55" spans="1:37" s="114" customFormat="1" ht="13.5" customHeight="1">
      <c r="A55" s="101" t="s">
        <v>1348</v>
      </c>
      <c r="B55" s="136" t="s">
        <v>1345</v>
      </c>
      <c r="C55" s="103" t="s">
        <v>1349</v>
      </c>
      <c r="D55" s="106"/>
      <c r="E55" s="137"/>
      <c r="F55" s="105" t="s">
        <v>1350</v>
      </c>
      <c r="G55" s="127"/>
      <c r="H55" s="138" t="s">
        <v>1351</v>
      </c>
      <c r="I55" s="139"/>
      <c r="J55" s="108">
        <v>4500</v>
      </c>
      <c r="K55" s="109"/>
      <c r="L55" s="110" t="s">
        <v>98</v>
      </c>
      <c r="M55" s="1"/>
      <c r="N55" s="111" t="str">
        <f t="shared" si="3"/>
        <v/>
      </c>
      <c r="O55" s="13" t="s">
        <v>247</v>
      </c>
      <c r="P55" s="110" t="s">
        <v>98</v>
      </c>
      <c r="Q55" s="1"/>
      <c r="R55" s="111" t="str">
        <f t="shared" si="4"/>
        <v/>
      </c>
      <c r="S55" s="13" t="s">
        <v>248</v>
      </c>
      <c r="T55" s="110" t="s">
        <v>77</v>
      </c>
      <c r="U55" s="1"/>
      <c r="V55" s="111" t="str">
        <f t="shared" si="5"/>
        <v/>
      </c>
      <c r="W55" s="13" t="s">
        <v>249</v>
      </c>
      <c r="X55" s="110" t="s">
        <v>77</v>
      </c>
      <c r="Y55" s="1"/>
      <c r="Z55" s="111" t="str">
        <f t="shared" si="6"/>
        <v/>
      </c>
      <c r="AA55" s="13" t="s">
        <v>250</v>
      </c>
      <c r="AB55" s="110" t="s">
        <v>77</v>
      </c>
      <c r="AC55" s="1"/>
      <c r="AD55" s="111" t="str">
        <f t="shared" si="7"/>
        <v/>
      </c>
      <c r="AE55" s="13" t="s">
        <v>251</v>
      </c>
      <c r="AF55" s="110" t="s">
        <v>77</v>
      </c>
      <c r="AG55" s="1"/>
      <c r="AH55" s="111" t="str">
        <f t="shared" si="8"/>
        <v/>
      </c>
      <c r="AI55" s="13" t="s">
        <v>252</v>
      </c>
      <c r="AJ55" s="113">
        <f t="shared" si="9"/>
        <v>0</v>
      </c>
      <c r="AK55" s="192" t="str">
        <f>ご契約内容!$C$2</f>
        <v>エースサイクル</v>
      </c>
    </row>
    <row r="56" spans="1:37" s="114" customFormat="1" ht="13.5" customHeight="1">
      <c r="A56" s="101" t="s">
        <v>1352</v>
      </c>
      <c r="B56" s="136" t="s">
        <v>1345</v>
      </c>
      <c r="C56" s="103" t="s">
        <v>1349</v>
      </c>
      <c r="D56" s="106"/>
      <c r="E56" s="137"/>
      <c r="F56" s="105" t="s">
        <v>1350</v>
      </c>
      <c r="G56" s="127"/>
      <c r="H56" s="138" t="s">
        <v>1353</v>
      </c>
      <c r="I56" s="139"/>
      <c r="J56" s="108">
        <v>4500</v>
      </c>
      <c r="K56" s="109"/>
      <c r="L56" s="110" t="s">
        <v>98</v>
      </c>
      <c r="M56" s="1"/>
      <c r="N56" s="111" t="str">
        <f t="shared" si="3"/>
        <v/>
      </c>
      <c r="O56" s="13" t="s">
        <v>247</v>
      </c>
      <c r="P56" s="110" t="s">
        <v>98</v>
      </c>
      <c r="Q56" s="1"/>
      <c r="R56" s="111" t="str">
        <f t="shared" si="4"/>
        <v/>
      </c>
      <c r="S56" s="13" t="s">
        <v>248</v>
      </c>
      <c r="T56" s="110" t="s">
        <v>98</v>
      </c>
      <c r="U56" s="1"/>
      <c r="V56" s="111" t="str">
        <f t="shared" si="5"/>
        <v/>
      </c>
      <c r="W56" s="13" t="s">
        <v>249</v>
      </c>
      <c r="X56" s="110" t="s">
        <v>98</v>
      </c>
      <c r="Y56" s="1"/>
      <c r="Z56" s="111" t="str">
        <f t="shared" si="6"/>
        <v/>
      </c>
      <c r="AA56" s="13" t="s">
        <v>250</v>
      </c>
      <c r="AB56" s="110" t="s">
        <v>98</v>
      </c>
      <c r="AC56" s="1"/>
      <c r="AD56" s="111" t="str">
        <f t="shared" si="7"/>
        <v/>
      </c>
      <c r="AE56" s="13" t="s">
        <v>251</v>
      </c>
      <c r="AF56" s="110" t="s">
        <v>98</v>
      </c>
      <c r="AG56" s="1"/>
      <c r="AH56" s="111" t="str">
        <f t="shared" si="8"/>
        <v/>
      </c>
      <c r="AI56" s="13" t="s">
        <v>252</v>
      </c>
      <c r="AJ56" s="113">
        <f t="shared" si="9"/>
        <v>0</v>
      </c>
      <c r="AK56" s="192" t="str">
        <f>ご契約内容!$C$2</f>
        <v>エースサイクル</v>
      </c>
    </row>
    <row r="57" spans="1:37" s="114" customFormat="1" ht="13.5" customHeight="1">
      <c r="A57" s="101" t="s">
        <v>1354</v>
      </c>
      <c r="B57" s="136" t="s">
        <v>1345</v>
      </c>
      <c r="C57" s="103" t="s">
        <v>1349</v>
      </c>
      <c r="D57" s="106"/>
      <c r="E57" s="137"/>
      <c r="F57" s="105" t="s">
        <v>1350</v>
      </c>
      <c r="G57" s="127"/>
      <c r="H57" s="138" t="s">
        <v>1355</v>
      </c>
      <c r="I57" s="139"/>
      <c r="J57" s="108">
        <v>4500</v>
      </c>
      <c r="K57" s="109"/>
      <c r="L57" s="110" t="s">
        <v>98</v>
      </c>
      <c r="M57" s="1"/>
      <c r="N57" s="111" t="str">
        <f t="shared" si="3"/>
        <v/>
      </c>
      <c r="O57" s="13" t="s">
        <v>247</v>
      </c>
      <c r="P57" s="110" t="s">
        <v>98</v>
      </c>
      <c r="Q57" s="1"/>
      <c r="R57" s="111" t="str">
        <f t="shared" si="4"/>
        <v/>
      </c>
      <c r="S57" s="13" t="s">
        <v>248</v>
      </c>
      <c r="T57" s="110" t="s">
        <v>98</v>
      </c>
      <c r="U57" s="1"/>
      <c r="V57" s="111" t="str">
        <f t="shared" si="5"/>
        <v/>
      </c>
      <c r="W57" s="13" t="s">
        <v>249</v>
      </c>
      <c r="X57" s="110" t="s">
        <v>98</v>
      </c>
      <c r="Y57" s="1"/>
      <c r="Z57" s="111" t="str">
        <f t="shared" si="6"/>
        <v/>
      </c>
      <c r="AA57" s="13" t="s">
        <v>250</v>
      </c>
      <c r="AB57" s="110" t="s">
        <v>98</v>
      </c>
      <c r="AC57" s="1"/>
      <c r="AD57" s="111" t="str">
        <f t="shared" si="7"/>
        <v/>
      </c>
      <c r="AE57" s="13" t="s">
        <v>251</v>
      </c>
      <c r="AF57" s="110" t="s">
        <v>98</v>
      </c>
      <c r="AG57" s="1"/>
      <c r="AH57" s="111" t="str">
        <f t="shared" si="8"/>
        <v/>
      </c>
      <c r="AI57" s="13" t="s">
        <v>252</v>
      </c>
      <c r="AJ57" s="113">
        <f t="shared" si="9"/>
        <v>0</v>
      </c>
      <c r="AK57" s="192" t="str">
        <f>ご契約内容!$C$2</f>
        <v>エースサイクル</v>
      </c>
    </row>
    <row r="58" spans="1:37" s="114" customFormat="1" ht="13.5" customHeight="1">
      <c r="A58" s="101" t="s">
        <v>1356</v>
      </c>
      <c r="B58" s="136" t="s">
        <v>1345</v>
      </c>
      <c r="C58" s="103" t="s">
        <v>1349</v>
      </c>
      <c r="D58" s="106"/>
      <c r="E58" s="137"/>
      <c r="F58" s="105" t="s">
        <v>1350</v>
      </c>
      <c r="G58" s="127"/>
      <c r="H58" s="138" t="s">
        <v>1357</v>
      </c>
      <c r="I58" s="139"/>
      <c r="J58" s="108">
        <v>4500</v>
      </c>
      <c r="K58" s="109"/>
      <c r="L58" s="110" t="s">
        <v>98</v>
      </c>
      <c r="M58" s="1"/>
      <c r="N58" s="111" t="str">
        <f t="shared" si="3"/>
        <v/>
      </c>
      <c r="O58" s="13" t="s">
        <v>247</v>
      </c>
      <c r="P58" s="110" t="s">
        <v>98</v>
      </c>
      <c r="Q58" s="1"/>
      <c r="R58" s="111" t="str">
        <f t="shared" si="4"/>
        <v/>
      </c>
      <c r="S58" s="13" t="s">
        <v>248</v>
      </c>
      <c r="T58" s="110" t="s">
        <v>98</v>
      </c>
      <c r="U58" s="1"/>
      <c r="V58" s="111" t="str">
        <f t="shared" si="5"/>
        <v/>
      </c>
      <c r="W58" s="13" t="s">
        <v>249</v>
      </c>
      <c r="X58" s="110" t="s">
        <v>98</v>
      </c>
      <c r="Y58" s="1"/>
      <c r="Z58" s="111" t="str">
        <f t="shared" si="6"/>
        <v/>
      </c>
      <c r="AA58" s="13" t="s">
        <v>250</v>
      </c>
      <c r="AB58" s="110" t="s">
        <v>98</v>
      </c>
      <c r="AC58" s="1"/>
      <c r="AD58" s="111" t="str">
        <f t="shared" si="7"/>
        <v/>
      </c>
      <c r="AE58" s="13" t="s">
        <v>251</v>
      </c>
      <c r="AF58" s="110" t="s">
        <v>98</v>
      </c>
      <c r="AG58" s="1"/>
      <c r="AH58" s="111" t="str">
        <f t="shared" si="8"/>
        <v/>
      </c>
      <c r="AI58" s="13" t="s">
        <v>252</v>
      </c>
      <c r="AJ58" s="113">
        <f t="shared" si="9"/>
        <v>0</v>
      </c>
      <c r="AK58" s="192" t="str">
        <f>ご契約内容!$C$2</f>
        <v>エースサイクル</v>
      </c>
    </row>
    <row r="59" spans="1:37" s="114" customFormat="1" ht="13.5" customHeight="1">
      <c r="A59" s="101" t="s">
        <v>1358</v>
      </c>
      <c r="B59" s="136" t="s">
        <v>1345</v>
      </c>
      <c r="C59" s="103" t="s">
        <v>1349</v>
      </c>
      <c r="D59" s="106"/>
      <c r="E59" s="137"/>
      <c r="F59" s="105" t="s">
        <v>1350</v>
      </c>
      <c r="G59" s="127"/>
      <c r="H59" s="138" t="s">
        <v>1359</v>
      </c>
      <c r="I59" s="139"/>
      <c r="J59" s="108">
        <v>4500</v>
      </c>
      <c r="K59" s="109"/>
      <c r="L59" s="110" t="s">
        <v>98</v>
      </c>
      <c r="M59" s="1"/>
      <c r="N59" s="111" t="str">
        <f t="shared" si="3"/>
        <v/>
      </c>
      <c r="O59" s="13" t="s">
        <v>247</v>
      </c>
      <c r="P59" s="110" t="s">
        <v>98</v>
      </c>
      <c r="Q59" s="1"/>
      <c r="R59" s="111" t="str">
        <f t="shared" si="4"/>
        <v/>
      </c>
      <c r="S59" s="13" t="s">
        <v>248</v>
      </c>
      <c r="T59" s="110" t="s">
        <v>98</v>
      </c>
      <c r="U59" s="1"/>
      <c r="V59" s="111" t="str">
        <f t="shared" si="5"/>
        <v/>
      </c>
      <c r="W59" s="13" t="s">
        <v>249</v>
      </c>
      <c r="X59" s="110" t="s">
        <v>98</v>
      </c>
      <c r="Y59" s="1"/>
      <c r="Z59" s="111" t="str">
        <f t="shared" si="6"/>
        <v/>
      </c>
      <c r="AA59" s="13" t="s">
        <v>250</v>
      </c>
      <c r="AB59" s="110" t="s">
        <v>98</v>
      </c>
      <c r="AC59" s="1"/>
      <c r="AD59" s="111" t="str">
        <f t="shared" si="7"/>
        <v/>
      </c>
      <c r="AE59" s="13" t="s">
        <v>251</v>
      </c>
      <c r="AF59" s="110" t="s">
        <v>98</v>
      </c>
      <c r="AG59" s="1"/>
      <c r="AH59" s="111" t="str">
        <f t="shared" si="8"/>
        <v/>
      </c>
      <c r="AI59" s="13" t="s">
        <v>252</v>
      </c>
      <c r="AJ59" s="113">
        <f t="shared" si="9"/>
        <v>0</v>
      </c>
      <c r="AK59" s="192" t="str">
        <f>ご契約内容!$C$2</f>
        <v>エースサイクル</v>
      </c>
    </row>
    <row r="60" spans="1:37" s="114" customFormat="1" ht="13.5" customHeight="1">
      <c r="A60" s="101" t="s">
        <v>1360</v>
      </c>
      <c r="B60" s="136" t="s">
        <v>1345</v>
      </c>
      <c r="C60" s="103" t="s">
        <v>1349</v>
      </c>
      <c r="D60" s="106"/>
      <c r="E60" s="137"/>
      <c r="F60" s="105" t="s">
        <v>1350</v>
      </c>
      <c r="G60" s="127"/>
      <c r="H60" s="138" t="s">
        <v>1361</v>
      </c>
      <c r="I60" s="139"/>
      <c r="J60" s="108">
        <v>4500</v>
      </c>
      <c r="K60" s="109"/>
      <c r="L60" s="110" t="s">
        <v>98</v>
      </c>
      <c r="M60" s="1"/>
      <c r="N60" s="111" t="str">
        <f t="shared" si="3"/>
        <v/>
      </c>
      <c r="O60" s="13" t="s">
        <v>247</v>
      </c>
      <c r="P60" s="110" t="s">
        <v>98</v>
      </c>
      <c r="Q60" s="1"/>
      <c r="R60" s="111" t="str">
        <f t="shared" si="4"/>
        <v/>
      </c>
      <c r="S60" s="13" t="s">
        <v>248</v>
      </c>
      <c r="T60" s="110" t="s">
        <v>98</v>
      </c>
      <c r="U60" s="1"/>
      <c r="V60" s="111" t="str">
        <f t="shared" si="5"/>
        <v/>
      </c>
      <c r="W60" s="13" t="s">
        <v>249</v>
      </c>
      <c r="X60" s="110" t="s">
        <v>98</v>
      </c>
      <c r="Y60" s="1"/>
      <c r="Z60" s="111" t="str">
        <f t="shared" si="6"/>
        <v/>
      </c>
      <c r="AA60" s="13" t="s">
        <v>250</v>
      </c>
      <c r="AB60" s="110" t="s">
        <v>98</v>
      </c>
      <c r="AC60" s="1"/>
      <c r="AD60" s="111" t="str">
        <f t="shared" si="7"/>
        <v/>
      </c>
      <c r="AE60" s="13" t="s">
        <v>251</v>
      </c>
      <c r="AF60" s="110" t="s">
        <v>98</v>
      </c>
      <c r="AG60" s="1"/>
      <c r="AH60" s="111" t="str">
        <f t="shared" si="8"/>
        <v/>
      </c>
      <c r="AI60" s="13" t="s">
        <v>252</v>
      </c>
      <c r="AJ60" s="113">
        <f t="shared" si="9"/>
        <v>0</v>
      </c>
      <c r="AK60" s="192" t="str">
        <f>ご契約内容!$C$2</f>
        <v>エースサイクル</v>
      </c>
    </row>
    <row r="61" spans="1:37" s="114" customFormat="1" ht="13.5" customHeight="1">
      <c r="A61" s="101" t="s">
        <v>1362</v>
      </c>
      <c r="B61" s="136" t="s">
        <v>1345</v>
      </c>
      <c r="C61" s="103" t="s">
        <v>1349</v>
      </c>
      <c r="D61" s="106"/>
      <c r="E61" s="137"/>
      <c r="F61" s="105" t="s">
        <v>1350</v>
      </c>
      <c r="G61" s="127"/>
      <c r="H61" s="138" t="s">
        <v>1363</v>
      </c>
      <c r="I61" s="139"/>
      <c r="J61" s="108">
        <v>4500</v>
      </c>
      <c r="K61" s="109"/>
      <c r="L61" s="110" t="s">
        <v>98</v>
      </c>
      <c r="M61" s="1"/>
      <c r="N61" s="111" t="str">
        <f t="shared" si="3"/>
        <v/>
      </c>
      <c r="O61" s="13" t="s">
        <v>247</v>
      </c>
      <c r="P61" s="110" t="s">
        <v>98</v>
      </c>
      <c r="Q61" s="1"/>
      <c r="R61" s="111" t="str">
        <f t="shared" si="4"/>
        <v/>
      </c>
      <c r="S61" s="13" t="s">
        <v>248</v>
      </c>
      <c r="T61" s="110" t="s">
        <v>98</v>
      </c>
      <c r="U61" s="1"/>
      <c r="V61" s="111" t="str">
        <f t="shared" si="5"/>
        <v/>
      </c>
      <c r="W61" s="13" t="s">
        <v>249</v>
      </c>
      <c r="X61" s="110" t="s">
        <v>98</v>
      </c>
      <c r="Y61" s="1"/>
      <c r="Z61" s="111" t="str">
        <f t="shared" si="6"/>
        <v/>
      </c>
      <c r="AA61" s="13" t="s">
        <v>250</v>
      </c>
      <c r="AB61" s="110" t="s">
        <v>98</v>
      </c>
      <c r="AC61" s="1"/>
      <c r="AD61" s="111" t="str">
        <f t="shared" si="7"/>
        <v/>
      </c>
      <c r="AE61" s="13" t="s">
        <v>251</v>
      </c>
      <c r="AF61" s="110" t="s">
        <v>98</v>
      </c>
      <c r="AG61" s="1"/>
      <c r="AH61" s="111" t="str">
        <f t="shared" si="8"/>
        <v/>
      </c>
      <c r="AI61" s="13" t="s">
        <v>252</v>
      </c>
      <c r="AJ61" s="113">
        <f t="shared" si="9"/>
        <v>0</v>
      </c>
      <c r="AK61" s="192" t="str">
        <f>ご契約内容!$C$2</f>
        <v>エースサイクル</v>
      </c>
    </row>
    <row r="62" spans="1:37" s="114" customFormat="1" ht="13.5" customHeight="1">
      <c r="A62" s="101" t="s">
        <v>1364</v>
      </c>
      <c r="B62" s="136" t="s">
        <v>1345</v>
      </c>
      <c r="C62" s="103" t="s">
        <v>1349</v>
      </c>
      <c r="D62" s="106"/>
      <c r="E62" s="137"/>
      <c r="F62" s="105" t="s">
        <v>1350</v>
      </c>
      <c r="G62" s="127"/>
      <c r="H62" s="138" t="s">
        <v>1365</v>
      </c>
      <c r="I62" s="139"/>
      <c r="J62" s="108">
        <v>4500</v>
      </c>
      <c r="K62" s="109"/>
      <c r="L62" s="110" t="s">
        <v>98</v>
      </c>
      <c r="M62" s="1"/>
      <c r="N62" s="111" t="str">
        <f t="shared" si="3"/>
        <v/>
      </c>
      <c r="O62" s="13" t="s">
        <v>247</v>
      </c>
      <c r="P62" s="110" t="s">
        <v>98</v>
      </c>
      <c r="Q62" s="1"/>
      <c r="R62" s="111" t="str">
        <f t="shared" si="4"/>
        <v/>
      </c>
      <c r="S62" s="13" t="s">
        <v>248</v>
      </c>
      <c r="T62" s="110" t="s">
        <v>98</v>
      </c>
      <c r="U62" s="1"/>
      <c r="V62" s="111" t="str">
        <f t="shared" si="5"/>
        <v/>
      </c>
      <c r="W62" s="13" t="s">
        <v>249</v>
      </c>
      <c r="X62" s="110" t="s">
        <v>98</v>
      </c>
      <c r="Y62" s="1"/>
      <c r="Z62" s="111" t="str">
        <f t="shared" si="6"/>
        <v/>
      </c>
      <c r="AA62" s="13" t="s">
        <v>250</v>
      </c>
      <c r="AB62" s="110" t="s">
        <v>98</v>
      </c>
      <c r="AC62" s="1"/>
      <c r="AD62" s="111" t="str">
        <f t="shared" si="7"/>
        <v/>
      </c>
      <c r="AE62" s="13" t="s">
        <v>251</v>
      </c>
      <c r="AF62" s="110" t="s">
        <v>98</v>
      </c>
      <c r="AG62" s="1"/>
      <c r="AH62" s="111" t="str">
        <f t="shared" si="8"/>
        <v/>
      </c>
      <c r="AI62" s="13" t="s">
        <v>252</v>
      </c>
      <c r="AJ62" s="113">
        <f t="shared" si="9"/>
        <v>0</v>
      </c>
      <c r="AK62" s="192" t="str">
        <f>ご契約内容!$C$2</f>
        <v>エースサイクル</v>
      </c>
    </row>
    <row r="63" spans="1:37" s="114" customFormat="1" ht="13.5" customHeight="1">
      <c r="A63" s="101" t="s">
        <v>1366</v>
      </c>
      <c r="B63" s="136" t="s">
        <v>1345</v>
      </c>
      <c r="C63" s="103" t="s">
        <v>1349</v>
      </c>
      <c r="D63" s="106"/>
      <c r="E63" s="137"/>
      <c r="F63" s="105" t="s">
        <v>1350</v>
      </c>
      <c r="G63" s="127"/>
      <c r="H63" s="138" t="s">
        <v>1367</v>
      </c>
      <c r="I63" s="139"/>
      <c r="J63" s="108">
        <v>4500</v>
      </c>
      <c r="K63" s="109"/>
      <c r="L63" s="110" t="s">
        <v>98</v>
      </c>
      <c r="M63" s="1"/>
      <c r="N63" s="111" t="str">
        <f t="shared" si="3"/>
        <v/>
      </c>
      <c r="O63" s="13" t="s">
        <v>247</v>
      </c>
      <c r="P63" s="110" t="s">
        <v>98</v>
      </c>
      <c r="Q63" s="1"/>
      <c r="R63" s="111" t="str">
        <f t="shared" si="4"/>
        <v/>
      </c>
      <c r="S63" s="13" t="s">
        <v>248</v>
      </c>
      <c r="T63" s="110" t="s">
        <v>98</v>
      </c>
      <c r="U63" s="1"/>
      <c r="V63" s="111" t="str">
        <f t="shared" si="5"/>
        <v/>
      </c>
      <c r="W63" s="13" t="s">
        <v>249</v>
      </c>
      <c r="X63" s="110" t="s">
        <v>98</v>
      </c>
      <c r="Y63" s="1"/>
      <c r="Z63" s="111" t="str">
        <f t="shared" si="6"/>
        <v/>
      </c>
      <c r="AA63" s="13" t="s">
        <v>250</v>
      </c>
      <c r="AB63" s="110" t="s">
        <v>98</v>
      </c>
      <c r="AC63" s="1"/>
      <c r="AD63" s="111" t="str">
        <f t="shared" si="7"/>
        <v/>
      </c>
      <c r="AE63" s="13" t="s">
        <v>251</v>
      </c>
      <c r="AF63" s="110" t="s">
        <v>98</v>
      </c>
      <c r="AG63" s="1"/>
      <c r="AH63" s="111" t="str">
        <f t="shared" si="8"/>
        <v/>
      </c>
      <c r="AI63" s="13" t="s">
        <v>252</v>
      </c>
      <c r="AJ63" s="113">
        <f t="shared" si="9"/>
        <v>0</v>
      </c>
      <c r="AK63" s="192" t="str">
        <f>ご契約内容!$C$2</f>
        <v>エースサイクル</v>
      </c>
    </row>
    <row r="64" spans="1:37" s="114" customFormat="1" ht="13.5" customHeight="1">
      <c r="A64" s="101" t="s">
        <v>1368</v>
      </c>
      <c r="B64" s="136" t="s">
        <v>1345</v>
      </c>
      <c r="C64" s="103" t="s">
        <v>1349</v>
      </c>
      <c r="D64" s="106"/>
      <c r="E64" s="137"/>
      <c r="F64" s="105" t="s">
        <v>1350</v>
      </c>
      <c r="G64" s="127"/>
      <c r="H64" s="138" t="s">
        <v>1369</v>
      </c>
      <c r="I64" s="139"/>
      <c r="J64" s="108">
        <v>4500</v>
      </c>
      <c r="K64" s="109"/>
      <c r="L64" s="110" t="s">
        <v>98</v>
      </c>
      <c r="M64" s="1"/>
      <c r="N64" s="111" t="str">
        <f t="shared" si="3"/>
        <v/>
      </c>
      <c r="O64" s="13" t="s">
        <v>247</v>
      </c>
      <c r="P64" s="110" t="s">
        <v>98</v>
      </c>
      <c r="Q64" s="1"/>
      <c r="R64" s="111" t="str">
        <f t="shared" si="4"/>
        <v/>
      </c>
      <c r="S64" s="13" t="s">
        <v>248</v>
      </c>
      <c r="T64" s="110" t="s">
        <v>98</v>
      </c>
      <c r="U64" s="1"/>
      <c r="V64" s="111" t="str">
        <f t="shared" si="5"/>
        <v/>
      </c>
      <c r="W64" s="13" t="s">
        <v>249</v>
      </c>
      <c r="X64" s="110" t="s">
        <v>77</v>
      </c>
      <c r="Y64" s="1"/>
      <c r="Z64" s="111" t="str">
        <f t="shared" si="6"/>
        <v/>
      </c>
      <c r="AA64" s="13" t="s">
        <v>250</v>
      </c>
      <c r="AB64" s="110" t="s">
        <v>77</v>
      </c>
      <c r="AC64" s="1"/>
      <c r="AD64" s="111" t="str">
        <f t="shared" si="7"/>
        <v/>
      </c>
      <c r="AE64" s="13" t="s">
        <v>251</v>
      </c>
      <c r="AF64" s="110" t="s">
        <v>77</v>
      </c>
      <c r="AG64" s="1"/>
      <c r="AH64" s="111" t="str">
        <f t="shared" si="8"/>
        <v/>
      </c>
      <c r="AI64" s="13" t="s">
        <v>252</v>
      </c>
      <c r="AJ64" s="113">
        <f t="shared" si="9"/>
        <v>0</v>
      </c>
      <c r="AK64" s="192" t="str">
        <f>ご契約内容!$C$2</f>
        <v>エースサイクル</v>
      </c>
    </row>
    <row r="65" spans="1:37" s="114" customFormat="1" ht="13.5" customHeight="1">
      <c r="A65" s="101" t="s">
        <v>1370</v>
      </c>
      <c r="B65" s="136" t="s">
        <v>1345</v>
      </c>
      <c r="C65" s="103" t="s">
        <v>1371</v>
      </c>
      <c r="D65" s="106"/>
      <c r="E65" s="137"/>
      <c r="F65" s="105" t="s">
        <v>1372</v>
      </c>
      <c r="G65" s="127"/>
      <c r="H65" s="138" t="s">
        <v>1373</v>
      </c>
      <c r="I65" s="139"/>
      <c r="J65" s="108">
        <v>10000</v>
      </c>
      <c r="K65" s="109"/>
      <c r="L65" s="110" t="s">
        <v>98</v>
      </c>
      <c r="M65" s="1"/>
      <c r="N65" s="111" t="str">
        <f t="shared" si="3"/>
        <v/>
      </c>
      <c r="O65" s="13" t="s">
        <v>247</v>
      </c>
      <c r="P65" s="110" t="s">
        <v>77</v>
      </c>
      <c r="Q65" s="1"/>
      <c r="R65" s="111" t="str">
        <f t="shared" si="4"/>
        <v/>
      </c>
      <c r="S65" s="13" t="s">
        <v>248</v>
      </c>
      <c r="T65" s="110" t="s">
        <v>77</v>
      </c>
      <c r="U65" s="1"/>
      <c r="V65" s="111" t="str">
        <f t="shared" si="5"/>
        <v/>
      </c>
      <c r="W65" s="13" t="s">
        <v>249</v>
      </c>
      <c r="X65" s="110" t="s">
        <v>77</v>
      </c>
      <c r="Y65" s="1"/>
      <c r="Z65" s="111" t="str">
        <f t="shared" si="6"/>
        <v/>
      </c>
      <c r="AA65" s="13" t="s">
        <v>250</v>
      </c>
      <c r="AB65" s="110" t="s">
        <v>77</v>
      </c>
      <c r="AC65" s="1"/>
      <c r="AD65" s="111" t="str">
        <f t="shared" si="7"/>
        <v/>
      </c>
      <c r="AE65" s="13" t="s">
        <v>251</v>
      </c>
      <c r="AF65" s="110" t="s">
        <v>77</v>
      </c>
      <c r="AG65" s="1"/>
      <c r="AH65" s="111" t="str">
        <f t="shared" si="8"/>
        <v/>
      </c>
      <c r="AI65" s="13" t="s">
        <v>252</v>
      </c>
      <c r="AJ65" s="113">
        <f t="shared" si="9"/>
        <v>0</v>
      </c>
      <c r="AK65" s="192" t="str">
        <f>ご契約内容!$C$2</f>
        <v>エースサイクル</v>
      </c>
    </row>
    <row r="66" spans="1:37" s="114" customFormat="1" ht="13.5" customHeight="1">
      <c r="A66" s="101" t="s">
        <v>1374</v>
      </c>
      <c r="B66" s="136" t="s">
        <v>1345</v>
      </c>
      <c r="C66" s="103" t="s">
        <v>1371</v>
      </c>
      <c r="D66" s="106"/>
      <c r="E66" s="137"/>
      <c r="F66" s="105" t="s">
        <v>1372</v>
      </c>
      <c r="G66" s="127"/>
      <c r="H66" s="138" t="s">
        <v>1375</v>
      </c>
      <c r="I66" s="139"/>
      <c r="J66" s="108">
        <v>10000</v>
      </c>
      <c r="K66" s="109"/>
      <c r="L66" s="110" t="s">
        <v>98</v>
      </c>
      <c r="M66" s="1"/>
      <c r="N66" s="111" t="str">
        <f t="shared" si="3"/>
        <v/>
      </c>
      <c r="O66" s="13" t="s">
        <v>247</v>
      </c>
      <c r="P66" s="110" t="s">
        <v>98</v>
      </c>
      <c r="Q66" s="1"/>
      <c r="R66" s="111" t="str">
        <f t="shared" si="4"/>
        <v/>
      </c>
      <c r="S66" s="13" t="s">
        <v>248</v>
      </c>
      <c r="T66" s="110" t="s">
        <v>98</v>
      </c>
      <c r="U66" s="1"/>
      <c r="V66" s="111" t="str">
        <f t="shared" si="5"/>
        <v/>
      </c>
      <c r="W66" s="13" t="s">
        <v>249</v>
      </c>
      <c r="X66" s="110" t="s">
        <v>77</v>
      </c>
      <c r="Y66" s="1"/>
      <c r="Z66" s="111" t="str">
        <f t="shared" si="6"/>
        <v/>
      </c>
      <c r="AA66" s="13" t="s">
        <v>250</v>
      </c>
      <c r="AB66" s="110" t="s">
        <v>77</v>
      </c>
      <c r="AC66" s="1"/>
      <c r="AD66" s="111" t="str">
        <f t="shared" si="7"/>
        <v/>
      </c>
      <c r="AE66" s="13" t="s">
        <v>251</v>
      </c>
      <c r="AF66" s="110" t="s">
        <v>77</v>
      </c>
      <c r="AG66" s="1"/>
      <c r="AH66" s="111" t="str">
        <f t="shared" si="8"/>
        <v/>
      </c>
      <c r="AI66" s="13" t="s">
        <v>252</v>
      </c>
      <c r="AJ66" s="113">
        <f t="shared" si="9"/>
        <v>0</v>
      </c>
      <c r="AK66" s="192" t="str">
        <f>ご契約内容!$C$2</f>
        <v>エースサイクル</v>
      </c>
    </row>
    <row r="67" spans="1:37" s="114" customFormat="1" ht="13.5" customHeight="1">
      <c r="A67" s="101" t="s">
        <v>1376</v>
      </c>
      <c r="B67" s="136" t="s">
        <v>1345</v>
      </c>
      <c r="C67" s="103" t="s">
        <v>1371</v>
      </c>
      <c r="D67" s="106"/>
      <c r="E67" s="137"/>
      <c r="F67" s="105" t="s">
        <v>1372</v>
      </c>
      <c r="G67" s="127"/>
      <c r="H67" s="138" t="s">
        <v>1377</v>
      </c>
      <c r="I67" s="139"/>
      <c r="J67" s="108">
        <v>10000</v>
      </c>
      <c r="K67" s="109"/>
      <c r="L67" s="110" t="s">
        <v>98</v>
      </c>
      <c r="M67" s="1"/>
      <c r="N67" s="111" t="str">
        <f t="shared" si="3"/>
        <v/>
      </c>
      <c r="O67" s="13" t="s">
        <v>247</v>
      </c>
      <c r="P67" s="110" t="s">
        <v>98</v>
      </c>
      <c r="Q67" s="1"/>
      <c r="R67" s="111" t="str">
        <f t="shared" si="4"/>
        <v/>
      </c>
      <c r="S67" s="13" t="s">
        <v>248</v>
      </c>
      <c r="T67" s="110" t="s">
        <v>98</v>
      </c>
      <c r="U67" s="1"/>
      <c r="V67" s="111" t="str">
        <f t="shared" si="5"/>
        <v/>
      </c>
      <c r="W67" s="13" t="s">
        <v>249</v>
      </c>
      <c r="X67" s="110" t="s">
        <v>98</v>
      </c>
      <c r="Y67" s="1"/>
      <c r="Z67" s="111" t="str">
        <f t="shared" si="6"/>
        <v/>
      </c>
      <c r="AA67" s="13" t="s">
        <v>250</v>
      </c>
      <c r="AB67" s="110" t="s">
        <v>77</v>
      </c>
      <c r="AC67" s="1"/>
      <c r="AD67" s="111" t="str">
        <f t="shared" si="7"/>
        <v/>
      </c>
      <c r="AE67" s="13" t="s">
        <v>251</v>
      </c>
      <c r="AF67" s="110" t="s">
        <v>77</v>
      </c>
      <c r="AG67" s="1"/>
      <c r="AH67" s="111" t="str">
        <f t="shared" si="8"/>
        <v/>
      </c>
      <c r="AI67" s="13" t="s">
        <v>252</v>
      </c>
      <c r="AJ67" s="113">
        <f t="shared" si="9"/>
        <v>0</v>
      </c>
      <c r="AK67" s="192" t="str">
        <f>ご契約内容!$C$2</f>
        <v>エースサイクル</v>
      </c>
    </row>
    <row r="68" spans="1:37" s="114" customFormat="1" ht="13.5" customHeight="1">
      <c r="A68" s="101" t="s">
        <v>1378</v>
      </c>
      <c r="B68" s="136" t="s">
        <v>1345</v>
      </c>
      <c r="C68" s="103" t="s">
        <v>1371</v>
      </c>
      <c r="D68" s="106"/>
      <c r="E68" s="137"/>
      <c r="F68" s="105" t="s">
        <v>1372</v>
      </c>
      <c r="G68" s="127"/>
      <c r="H68" s="138" t="s">
        <v>1379</v>
      </c>
      <c r="I68" s="139"/>
      <c r="J68" s="108">
        <v>10000</v>
      </c>
      <c r="K68" s="109"/>
      <c r="L68" s="110" t="s">
        <v>98</v>
      </c>
      <c r="M68" s="1"/>
      <c r="N68" s="111" t="str">
        <f t="shared" si="3"/>
        <v/>
      </c>
      <c r="O68" s="13" t="s">
        <v>247</v>
      </c>
      <c r="P68" s="110" t="s">
        <v>98</v>
      </c>
      <c r="Q68" s="1"/>
      <c r="R68" s="111" t="str">
        <f t="shared" si="4"/>
        <v/>
      </c>
      <c r="S68" s="13" t="s">
        <v>248</v>
      </c>
      <c r="T68" s="110" t="s">
        <v>98</v>
      </c>
      <c r="U68" s="1"/>
      <c r="V68" s="111" t="str">
        <f t="shared" si="5"/>
        <v/>
      </c>
      <c r="W68" s="13" t="s">
        <v>249</v>
      </c>
      <c r="X68" s="110" t="s">
        <v>98</v>
      </c>
      <c r="Y68" s="1"/>
      <c r="Z68" s="111" t="str">
        <f t="shared" si="6"/>
        <v/>
      </c>
      <c r="AA68" s="13" t="s">
        <v>250</v>
      </c>
      <c r="AB68" s="110" t="s">
        <v>98</v>
      </c>
      <c r="AC68" s="1"/>
      <c r="AD68" s="111" t="str">
        <f t="shared" si="7"/>
        <v/>
      </c>
      <c r="AE68" s="13" t="s">
        <v>251</v>
      </c>
      <c r="AF68" s="110" t="s">
        <v>98</v>
      </c>
      <c r="AG68" s="1"/>
      <c r="AH68" s="111" t="str">
        <f t="shared" si="8"/>
        <v/>
      </c>
      <c r="AI68" s="13" t="s">
        <v>252</v>
      </c>
      <c r="AJ68" s="113">
        <f t="shared" si="9"/>
        <v>0</v>
      </c>
      <c r="AK68" s="192" t="str">
        <f>ご契約内容!$C$2</f>
        <v>エースサイクル</v>
      </c>
    </row>
    <row r="69" spans="1:37" s="114" customFormat="1" ht="13.5" customHeight="1">
      <c r="A69" s="101" t="s">
        <v>1380</v>
      </c>
      <c r="B69" s="136" t="s">
        <v>1345</v>
      </c>
      <c r="C69" s="103" t="s">
        <v>1371</v>
      </c>
      <c r="D69" s="106"/>
      <c r="E69" s="137"/>
      <c r="F69" s="105" t="s">
        <v>1372</v>
      </c>
      <c r="G69" s="127"/>
      <c r="H69" s="138" t="s">
        <v>1381</v>
      </c>
      <c r="I69" s="139"/>
      <c r="J69" s="108">
        <v>10000</v>
      </c>
      <c r="K69" s="109"/>
      <c r="L69" s="110" t="s">
        <v>98</v>
      </c>
      <c r="M69" s="1"/>
      <c r="N69" s="111" t="str">
        <f t="shared" si="3"/>
        <v/>
      </c>
      <c r="O69" s="13" t="s">
        <v>247</v>
      </c>
      <c r="P69" s="110" t="s">
        <v>98</v>
      </c>
      <c r="Q69" s="1"/>
      <c r="R69" s="111" t="str">
        <f t="shared" si="4"/>
        <v/>
      </c>
      <c r="S69" s="13" t="s">
        <v>248</v>
      </c>
      <c r="T69" s="110" t="s">
        <v>98</v>
      </c>
      <c r="U69" s="1"/>
      <c r="V69" s="111" t="str">
        <f t="shared" si="5"/>
        <v/>
      </c>
      <c r="W69" s="13" t="s">
        <v>249</v>
      </c>
      <c r="X69" s="110" t="s">
        <v>98</v>
      </c>
      <c r="Y69" s="1"/>
      <c r="Z69" s="111" t="str">
        <f t="shared" si="6"/>
        <v/>
      </c>
      <c r="AA69" s="13" t="s">
        <v>250</v>
      </c>
      <c r="AB69" s="110" t="s">
        <v>98</v>
      </c>
      <c r="AC69" s="1"/>
      <c r="AD69" s="111" t="str">
        <f t="shared" si="7"/>
        <v/>
      </c>
      <c r="AE69" s="13" t="s">
        <v>251</v>
      </c>
      <c r="AF69" s="110" t="s">
        <v>98</v>
      </c>
      <c r="AG69" s="1"/>
      <c r="AH69" s="111" t="str">
        <f t="shared" si="8"/>
        <v/>
      </c>
      <c r="AI69" s="13" t="s">
        <v>252</v>
      </c>
      <c r="AJ69" s="113">
        <f t="shared" si="9"/>
        <v>0</v>
      </c>
      <c r="AK69" s="192" t="str">
        <f>ご契約内容!$C$2</f>
        <v>エースサイクル</v>
      </c>
    </row>
    <row r="70" spans="1:37" s="114" customFormat="1" ht="13.5" customHeight="1">
      <c r="A70" s="101" t="s">
        <v>1382</v>
      </c>
      <c r="B70" s="136" t="s">
        <v>1345</v>
      </c>
      <c r="C70" s="103" t="s">
        <v>1371</v>
      </c>
      <c r="D70" s="106"/>
      <c r="E70" s="137"/>
      <c r="F70" s="105" t="s">
        <v>1372</v>
      </c>
      <c r="G70" s="127"/>
      <c r="H70" s="138" t="s">
        <v>1383</v>
      </c>
      <c r="I70" s="139"/>
      <c r="J70" s="108">
        <v>10000</v>
      </c>
      <c r="K70" s="109"/>
      <c r="L70" s="110" t="s">
        <v>98</v>
      </c>
      <c r="M70" s="1"/>
      <c r="N70" s="111" t="str">
        <f t="shared" si="3"/>
        <v/>
      </c>
      <c r="O70" s="13" t="s">
        <v>247</v>
      </c>
      <c r="P70" s="110" t="s">
        <v>98</v>
      </c>
      <c r="Q70" s="1"/>
      <c r="R70" s="111" t="str">
        <f t="shared" si="4"/>
        <v/>
      </c>
      <c r="S70" s="13" t="s">
        <v>248</v>
      </c>
      <c r="T70" s="110" t="s">
        <v>98</v>
      </c>
      <c r="U70" s="1"/>
      <c r="V70" s="111" t="str">
        <f t="shared" si="5"/>
        <v/>
      </c>
      <c r="W70" s="13" t="s">
        <v>249</v>
      </c>
      <c r="X70" s="110" t="s">
        <v>98</v>
      </c>
      <c r="Y70" s="1"/>
      <c r="Z70" s="111" t="str">
        <f t="shared" si="6"/>
        <v/>
      </c>
      <c r="AA70" s="13" t="s">
        <v>250</v>
      </c>
      <c r="AB70" s="110" t="s">
        <v>98</v>
      </c>
      <c r="AC70" s="1"/>
      <c r="AD70" s="111" t="str">
        <f t="shared" si="7"/>
        <v/>
      </c>
      <c r="AE70" s="13" t="s">
        <v>251</v>
      </c>
      <c r="AF70" s="110" t="s">
        <v>98</v>
      </c>
      <c r="AG70" s="1"/>
      <c r="AH70" s="111" t="str">
        <f t="shared" si="8"/>
        <v/>
      </c>
      <c r="AI70" s="13" t="s">
        <v>252</v>
      </c>
      <c r="AJ70" s="113">
        <f t="shared" si="9"/>
        <v>0</v>
      </c>
      <c r="AK70" s="192" t="str">
        <f>ご契約内容!$C$2</f>
        <v>エースサイクル</v>
      </c>
    </row>
    <row r="71" spans="1:37" s="114" customFormat="1" ht="13.5" customHeight="1">
      <c r="A71" s="101" t="s">
        <v>1384</v>
      </c>
      <c r="B71" s="136" t="s">
        <v>1345</v>
      </c>
      <c r="C71" s="103" t="s">
        <v>1371</v>
      </c>
      <c r="D71" s="106"/>
      <c r="E71" s="137"/>
      <c r="F71" s="105" t="s">
        <v>1372</v>
      </c>
      <c r="G71" s="127"/>
      <c r="H71" s="138" t="s">
        <v>1385</v>
      </c>
      <c r="I71" s="139"/>
      <c r="J71" s="108">
        <v>10000</v>
      </c>
      <c r="K71" s="109"/>
      <c r="L71" s="110" t="s">
        <v>98</v>
      </c>
      <c r="M71" s="1"/>
      <c r="N71" s="111" t="str">
        <f t="shared" ref="N71:N134" si="10">IF(M71="","",$J71*$A$4*M71)</f>
        <v/>
      </c>
      <c r="O71" s="13" t="s">
        <v>247</v>
      </c>
      <c r="P71" s="110" t="s">
        <v>98</v>
      </c>
      <c r="Q71" s="1">
        <v>1</v>
      </c>
      <c r="R71" s="111">
        <f t="shared" ref="R71:R134" si="11">IF(Q71="","",$J71*$A$4*Q71)</f>
        <v>6300</v>
      </c>
      <c r="S71" s="13" t="s">
        <v>248</v>
      </c>
      <c r="T71" s="110" t="s">
        <v>98</v>
      </c>
      <c r="U71" s="1"/>
      <c r="V71" s="111" t="str">
        <f t="shared" ref="V71:V134" si="12">IF(U71="","",$J71*$A$4*U71)</f>
        <v/>
      </c>
      <c r="W71" s="13" t="s">
        <v>249</v>
      </c>
      <c r="X71" s="110" t="s">
        <v>98</v>
      </c>
      <c r="Y71" s="1"/>
      <c r="Z71" s="111" t="str">
        <f t="shared" ref="Z71:Z134" si="13">IF(Y71="","",$J71*$A$4*Y71)</f>
        <v/>
      </c>
      <c r="AA71" s="13" t="s">
        <v>250</v>
      </c>
      <c r="AB71" s="110" t="s">
        <v>77</v>
      </c>
      <c r="AC71" s="1"/>
      <c r="AD71" s="111" t="str">
        <f t="shared" ref="AD71:AD134" si="14">IF(AC71="","",$J71*$A$4*AC71)</f>
        <v/>
      </c>
      <c r="AE71" s="13" t="s">
        <v>251</v>
      </c>
      <c r="AF71" s="110" t="s">
        <v>77</v>
      </c>
      <c r="AG71" s="1"/>
      <c r="AH71" s="111" t="str">
        <f t="shared" ref="AH71:AH134" si="15">IF(AG71="","",$J71*$A$4*AG71)</f>
        <v/>
      </c>
      <c r="AI71" s="13" t="s">
        <v>252</v>
      </c>
      <c r="AJ71" s="113">
        <f t="shared" si="9"/>
        <v>1</v>
      </c>
      <c r="AK71" s="192" t="str">
        <f>ご契約内容!$C$2</f>
        <v>エースサイクル</v>
      </c>
    </row>
    <row r="72" spans="1:37" s="114" customFormat="1" ht="13.5" customHeight="1">
      <c r="A72" s="101" t="s">
        <v>1386</v>
      </c>
      <c r="B72" s="136" t="s">
        <v>1345</v>
      </c>
      <c r="C72" s="103" t="s">
        <v>1371</v>
      </c>
      <c r="D72" s="106"/>
      <c r="E72" s="137"/>
      <c r="F72" s="105" t="s">
        <v>1372</v>
      </c>
      <c r="G72" s="127"/>
      <c r="H72" s="138" t="s">
        <v>1351</v>
      </c>
      <c r="I72" s="139"/>
      <c r="J72" s="108">
        <v>10000</v>
      </c>
      <c r="K72" s="109"/>
      <c r="L72" s="110" t="s">
        <v>77</v>
      </c>
      <c r="M72" s="1"/>
      <c r="N72" s="111" t="str">
        <f t="shared" si="10"/>
        <v/>
      </c>
      <c r="O72" s="13" t="s">
        <v>247</v>
      </c>
      <c r="P72" s="110" t="s">
        <v>77</v>
      </c>
      <c r="Q72" s="1"/>
      <c r="R72" s="111" t="str">
        <f t="shared" si="11"/>
        <v/>
      </c>
      <c r="S72" s="13" t="s">
        <v>248</v>
      </c>
      <c r="T72" s="110" t="s">
        <v>77</v>
      </c>
      <c r="U72" s="1"/>
      <c r="V72" s="111" t="str">
        <f t="shared" si="12"/>
        <v/>
      </c>
      <c r="W72" s="13" t="s">
        <v>249</v>
      </c>
      <c r="X72" s="110" t="s">
        <v>77</v>
      </c>
      <c r="Y72" s="1"/>
      <c r="Z72" s="111" t="str">
        <f t="shared" si="13"/>
        <v/>
      </c>
      <c r="AA72" s="13" t="s">
        <v>250</v>
      </c>
      <c r="AB72" s="110" t="s">
        <v>77</v>
      </c>
      <c r="AC72" s="1"/>
      <c r="AD72" s="111" t="str">
        <f t="shared" si="14"/>
        <v/>
      </c>
      <c r="AE72" s="13" t="s">
        <v>251</v>
      </c>
      <c r="AF72" s="110" t="s">
        <v>77</v>
      </c>
      <c r="AG72" s="1"/>
      <c r="AH72" s="111" t="str">
        <f t="shared" si="15"/>
        <v/>
      </c>
      <c r="AI72" s="13" t="s">
        <v>252</v>
      </c>
      <c r="AJ72" s="113">
        <f t="shared" ref="AJ72:AJ135" si="16">SUM(M72,Q72,U72,Y72,AC72,AG72)</f>
        <v>0</v>
      </c>
      <c r="AK72" s="192" t="str">
        <f>ご契約内容!$C$2</f>
        <v>エースサイクル</v>
      </c>
    </row>
    <row r="73" spans="1:37" s="114" customFormat="1" ht="13.5" customHeight="1">
      <c r="A73" s="101" t="s">
        <v>1387</v>
      </c>
      <c r="B73" s="136" t="s">
        <v>1345</v>
      </c>
      <c r="C73" s="103" t="s">
        <v>1371</v>
      </c>
      <c r="D73" s="106"/>
      <c r="E73" s="137"/>
      <c r="F73" s="105" t="s">
        <v>1372</v>
      </c>
      <c r="G73" s="127"/>
      <c r="H73" s="138" t="s">
        <v>1388</v>
      </c>
      <c r="I73" s="139"/>
      <c r="J73" s="108">
        <v>10000</v>
      </c>
      <c r="K73" s="109"/>
      <c r="L73" s="110" t="s">
        <v>148</v>
      </c>
      <c r="M73" s="115"/>
      <c r="N73" s="116" t="str">
        <f t="shared" si="10"/>
        <v/>
      </c>
      <c r="O73" s="117" t="s">
        <v>247</v>
      </c>
      <c r="P73" s="110" t="s">
        <v>77</v>
      </c>
      <c r="Q73" s="1"/>
      <c r="R73" s="111" t="str">
        <f t="shared" si="11"/>
        <v/>
      </c>
      <c r="S73" s="13" t="s">
        <v>248</v>
      </c>
      <c r="T73" s="110" t="s">
        <v>77</v>
      </c>
      <c r="U73" s="1"/>
      <c r="V73" s="111" t="str">
        <f t="shared" si="12"/>
        <v/>
      </c>
      <c r="W73" s="13" t="s">
        <v>249</v>
      </c>
      <c r="X73" s="110" t="s">
        <v>77</v>
      </c>
      <c r="Y73" s="1"/>
      <c r="Z73" s="111" t="str">
        <f t="shared" si="13"/>
        <v/>
      </c>
      <c r="AA73" s="13" t="s">
        <v>250</v>
      </c>
      <c r="AB73" s="110" t="s">
        <v>77</v>
      </c>
      <c r="AC73" s="1"/>
      <c r="AD73" s="111" t="str">
        <f t="shared" si="14"/>
        <v/>
      </c>
      <c r="AE73" s="13" t="s">
        <v>251</v>
      </c>
      <c r="AF73" s="110" t="s">
        <v>77</v>
      </c>
      <c r="AG73" s="1"/>
      <c r="AH73" s="111" t="str">
        <f t="shared" si="15"/>
        <v/>
      </c>
      <c r="AI73" s="13" t="s">
        <v>252</v>
      </c>
      <c r="AJ73" s="113">
        <f t="shared" si="16"/>
        <v>0</v>
      </c>
      <c r="AK73" s="192" t="str">
        <f>ご契約内容!$C$2</f>
        <v>エースサイクル</v>
      </c>
    </row>
    <row r="74" spans="1:37" s="114" customFormat="1" ht="13.5" customHeight="1">
      <c r="A74" s="101" t="s">
        <v>1389</v>
      </c>
      <c r="B74" s="136" t="s">
        <v>1345</v>
      </c>
      <c r="C74" s="103" t="s">
        <v>1371</v>
      </c>
      <c r="D74" s="106"/>
      <c r="E74" s="137"/>
      <c r="F74" s="105" t="s">
        <v>1372</v>
      </c>
      <c r="G74" s="127"/>
      <c r="H74" s="138" t="s">
        <v>1353</v>
      </c>
      <c r="I74" s="139"/>
      <c r="J74" s="108">
        <v>10000</v>
      </c>
      <c r="K74" s="109"/>
      <c r="L74" s="110" t="s">
        <v>148</v>
      </c>
      <c r="M74" s="115"/>
      <c r="N74" s="116" t="str">
        <f t="shared" si="10"/>
        <v/>
      </c>
      <c r="O74" s="117" t="s">
        <v>247</v>
      </c>
      <c r="P74" s="110" t="s">
        <v>77</v>
      </c>
      <c r="Q74" s="1"/>
      <c r="R74" s="111" t="str">
        <f t="shared" si="11"/>
        <v/>
      </c>
      <c r="S74" s="13" t="s">
        <v>248</v>
      </c>
      <c r="T74" s="110" t="s">
        <v>77</v>
      </c>
      <c r="U74" s="1"/>
      <c r="V74" s="111" t="str">
        <f t="shared" si="12"/>
        <v/>
      </c>
      <c r="W74" s="13" t="s">
        <v>249</v>
      </c>
      <c r="X74" s="110" t="s">
        <v>77</v>
      </c>
      <c r="Y74" s="1"/>
      <c r="Z74" s="111" t="str">
        <f t="shared" si="13"/>
        <v/>
      </c>
      <c r="AA74" s="13" t="s">
        <v>250</v>
      </c>
      <c r="AB74" s="110" t="s">
        <v>98</v>
      </c>
      <c r="AC74" s="1"/>
      <c r="AD74" s="111" t="str">
        <f t="shared" si="14"/>
        <v/>
      </c>
      <c r="AE74" s="13" t="s">
        <v>251</v>
      </c>
      <c r="AF74" s="110" t="s">
        <v>98</v>
      </c>
      <c r="AG74" s="1"/>
      <c r="AH74" s="111" t="str">
        <f t="shared" si="15"/>
        <v/>
      </c>
      <c r="AI74" s="13" t="s">
        <v>252</v>
      </c>
      <c r="AJ74" s="113">
        <f t="shared" si="16"/>
        <v>0</v>
      </c>
      <c r="AK74" s="192" t="str">
        <f>ご契約内容!$C$2</f>
        <v>エースサイクル</v>
      </c>
    </row>
    <row r="75" spans="1:37" s="114" customFormat="1" ht="13.5" customHeight="1">
      <c r="A75" s="101" t="s">
        <v>1390</v>
      </c>
      <c r="B75" s="136" t="s">
        <v>1345</v>
      </c>
      <c r="C75" s="103" t="s">
        <v>1371</v>
      </c>
      <c r="D75" s="106"/>
      <c r="E75" s="137"/>
      <c r="F75" s="105" t="s">
        <v>1372</v>
      </c>
      <c r="G75" s="127"/>
      <c r="H75" s="138" t="s">
        <v>1355</v>
      </c>
      <c r="I75" s="139"/>
      <c r="J75" s="108">
        <v>10000</v>
      </c>
      <c r="K75" s="109"/>
      <c r="L75" s="110" t="s">
        <v>98</v>
      </c>
      <c r="M75" s="1"/>
      <c r="N75" s="111" t="str">
        <f t="shared" si="10"/>
        <v/>
      </c>
      <c r="O75" s="13" t="s">
        <v>247</v>
      </c>
      <c r="P75" s="110" t="s">
        <v>98</v>
      </c>
      <c r="Q75" s="1"/>
      <c r="R75" s="111" t="str">
        <f t="shared" si="11"/>
        <v/>
      </c>
      <c r="S75" s="13" t="s">
        <v>248</v>
      </c>
      <c r="T75" s="110" t="s">
        <v>98</v>
      </c>
      <c r="U75" s="1"/>
      <c r="V75" s="111" t="str">
        <f t="shared" si="12"/>
        <v/>
      </c>
      <c r="W75" s="13" t="s">
        <v>249</v>
      </c>
      <c r="X75" s="110" t="s">
        <v>98</v>
      </c>
      <c r="Y75" s="1"/>
      <c r="Z75" s="111" t="str">
        <f t="shared" si="13"/>
        <v/>
      </c>
      <c r="AA75" s="13" t="s">
        <v>250</v>
      </c>
      <c r="AB75" s="110" t="s">
        <v>98</v>
      </c>
      <c r="AC75" s="1"/>
      <c r="AD75" s="111" t="str">
        <f t="shared" si="14"/>
        <v/>
      </c>
      <c r="AE75" s="13" t="s">
        <v>251</v>
      </c>
      <c r="AF75" s="110" t="s">
        <v>98</v>
      </c>
      <c r="AG75" s="1"/>
      <c r="AH75" s="111" t="str">
        <f t="shared" si="15"/>
        <v/>
      </c>
      <c r="AI75" s="13" t="s">
        <v>252</v>
      </c>
      <c r="AJ75" s="113">
        <f t="shared" si="16"/>
        <v>0</v>
      </c>
      <c r="AK75" s="192" t="str">
        <f>ご契約内容!$C$2</f>
        <v>エースサイクル</v>
      </c>
    </row>
    <row r="76" spans="1:37" s="114" customFormat="1" ht="13.5" customHeight="1">
      <c r="A76" s="101" t="s">
        <v>1391</v>
      </c>
      <c r="B76" s="136" t="s">
        <v>1345</v>
      </c>
      <c r="C76" s="103" t="s">
        <v>1371</v>
      </c>
      <c r="D76" s="106"/>
      <c r="E76" s="137"/>
      <c r="F76" s="105" t="s">
        <v>1372</v>
      </c>
      <c r="G76" s="127"/>
      <c r="H76" s="138" t="s">
        <v>1357</v>
      </c>
      <c r="I76" s="139"/>
      <c r="J76" s="108">
        <v>10000</v>
      </c>
      <c r="K76" s="109"/>
      <c r="L76" s="110" t="s">
        <v>148</v>
      </c>
      <c r="M76" s="115"/>
      <c r="N76" s="116"/>
      <c r="O76" s="117" t="s">
        <v>247</v>
      </c>
      <c r="P76" s="110" t="s">
        <v>77</v>
      </c>
      <c r="Q76" s="1">
        <v>1</v>
      </c>
      <c r="R76" s="111">
        <f t="shared" si="11"/>
        <v>6300</v>
      </c>
      <c r="S76" s="13" t="s">
        <v>248</v>
      </c>
      <c r="T76" s="110" t="s">
        <v>77</v>
      </c>
      <c r="U76" s="1"/>
      <c r="V76" s="111" t="str">
        <f t="shared" si="12"/>
        <v/>
      </c>
      <c r="W76" s="13" t="s">
        <v>249</v>
      </c>
      <c r="X76" s="110" t="s">
        <v>77</v>
      </c>
      <c r="Y76" s="1"/>
      <c r="Z76" s="111" t="str">
        <f t="shared" si="13"/>
        <v/>
      </c>
      <c r="AA76" s="13" t="s">
        <v>250</v>
      </c>
      <c r="AB76" s="110" t="s">
        <v>77</v>
      </c>
      <c r="AC76" s="1"/>
      <c r="AD76" s="111" t="str">
        <f t="shared" si="14"/>
        <v/>
      </c>
      <c r="AE76" s="13" t="s">
        <v>251</v>
      </c>
      <c r="AF76" s="110" t="s">
        <v>77</v>
      </c>
      <c r="AG76" s="1"/>
      <c r="AH76" s="111" t="str">
        <f t="shared" si="15"/>
        <v/>
      </c>
      <c r="AI76" s="13" t="s">
        <v>252</v>
      </c>
      <c r="AJ76" s="113">
        <f t="shared" si="16"/>
        <v>1</v>
      </c>
      <c r="AK76" s="192" t="str">
        <f>ご契約内容!$C$2</f>
        <v>エースサイクル</v>
      </c>
    </row>
    <row r="77" spans="1:37" s="114" customFormat="1" ht="13.5" customHeight="1">
      <c r="A77" s="101" t="s">
        <v>1392</v>
      </c>
      <c r="B77" s="136" t="s">
        <v>1345</v>
      </c>
      <c r="C77" s="103" t="s">
        <v>1371</v>
      </c>
      <c r="D77" s="106"/>
      <c r="E77" s="137"/>
      <c r="F77" s="105" t="s">
        <v>1372</v>
      </c>
      <c r="G77" s="127"/>
      <c r="H77" s="138" t="s">
        <v>1359</v>
      </c>
      <c r="I77" s="139"/>
      <c r="J77" s="108">
        <v>10000</v>
      </c>
      <c r="K77" s="109"/>
      <c r="L77" s="110" t="s">
        <v>77</v>
      </c>
      <c r="M77" s="1"/>
      <c r="N77" s="111" t="str">
        <f t="shared" si="10"/>
        <v/>
      </c>
      <c r="O77" s="13" t="s">
        <v>247</v>
      </c>
      <c r="P77" s="110" t="s">
        <v>77</v>
      </c>
      <c r="Q77" s="1">
        <v>1</v>
      </c>
      <c r="R77" s="111">
        <f t="shared" si="11"/>
        <v>6300</v>
      </c>
      <c r="S77" s="13" t="s">
        <v>248</v>
      </c>
      <c r="T77" s="110" t="s">
        <v>77</v>
      </c>
      <c r="U77" s="1"/>
      <c r="V77" s="111" t="str">
        <f t="shared" si="12"/>
        <v/>
      </c>
      <c r="W77" s="13" t="s">
        <v>249</v>
      </c>
      <c r="X77" s="110" t="s">
        <v>77</v>
      </c>
      <c r="Y77" s="1"/>
      <c r="Z77" s="111" t="str">
        <f t="shared" si="13"/>
        <v/>
      </c>
      <c r="AA77" s="13" t="s">
        <v>250</v>
      </c>
      <c r="AB77" s="110" t="s">
        <v>77</v>
      </c>
      <c r="AC77" s="1"/>
      <c r="AD77" s="111" t="str">
        <f t="shared" si="14"/>
        <v/>
      </c>
      <c r="AE77" s="13" t="s">
        <v>251</v>
      </c>
      <c r="AF77" s="110" t="s">
        <v>77</v>
      </c>
      <c r="AG77" s="1"/>
      <c r="AH77" s="111" t="str">
        <f t="shared" si="15"/>
        <v/>
      </c>
      <c r="AI77" s="13" t="s">
        <v>252</v>
      </c>
      <c r="AJ77" s="113">
        <f t="shared" si="16"/>
        <v>1</v>
      </c>
      <c r="AK77" s="192" t="str">
        <f>ご契約内容!$C$2</f>
        <v>エースサイクル</v>
      </c>
    </row>
    <row r="78" spans="1:37" s="114" customFormat="1" ht="13.5" customHeight="1">
      <c r="A78" s="101" t="s">
        <v>1393</v>
      </c>
      <c r="B78" s="136" t="s">
        <v>1345</v>
      </c>
      <c r="C78" s="103" t="s">
        <v>1371</v>
      </c>
      <c r="D78" s="106"/>
      <c r="E78" s="137"/>
      <c r="F78" s="105" t="s">
        <v>1372</v>
      </c>
      <c r="G78" s="127"/>
      <c r="H78" s="138" t="s">
        <v>1394</v>
      </c>
      <c r="I78" s="139"/>
      <c r="J78" s="108">
        <v>10000</v>
      </c>
      <c r="K78" s="109"/>
      <c r="L78" s="110" t="s">
        <v>98</v>
      </c>
      <c r="M78" s="1"/>
      <c r="N78" s="111" t="str">
        <f t="shared" si="10"/>
        <v/>
      </c>
      <c r="O78" s="13" t="s">
        <v>247</v>
      </c>
      <c r="P78" s="110" t="s">
        <v>98</v>
      </c>
      <c r="Q78" s="1"/>
      <c r="R78" s="111" t="str">
        <f t="shared" si="11"/>
        <v/>
      </c>
      <c r="S78" s="13" t="s">
        <v>248</v>
      </c>
      <c r="T78" s="110" t="s">
        <v>98</v>
      </c>
      <c r="U78" s="1"/>
      <c r="V78" s="111" t="str">
        <f t="shared" si="12"/>
        <v/>
      </c>
      <c r="W78" s="13" t="s">
        <v>249</v>
      </c>
      <c r="X78" s="110" t="s">
        <v>98</v>
      </c>
      <c r="Y78" s="1"/>
      <c r="Z78" s="111" t="str">
        <f t="shared" si="13"/>
        <v/>
      </c>
      <c r="AA78" s="13" t="s">
        <v>250</v>
      </c>
      <c r="AB78" s="110" t="s">
        <v>98</v>
      </c>
      <c r="AC78" s="1"/>
      <c r="AD78" s="111" t="str">
        <f t="shared" si="14"/>
        <v/>
      </c>
      <c r="AE78" s="13" t="s">
        <v>251</v>
      </c>
      <c r="AF78" s="110" t="s">
        <v>98</v>
      </c>
      <c r="AG78" s="1"/>
      <c r="AH78" s="111" t="str">
        <f t="shared" si="15"/>
        <v/>
      </c>
      <c r="AI78" s="13" t="s">
        <v>252</v>
      </c>
      <c r="AJ78" s="113">
        <f t="shared" si="16"/>
        <v>0</v>
      </c>
      <c r="AK78" s="192" t="str">
        <f>ご契約内容!$C$2</f>
        <v>エースサイクル</v>
      </c>
    </row>
    <row r="79" spans="1:37" ht="13.5" customHeight="1">
      <c r="A79" s="101" t="s">
        <v>1395</v>
      </c>
      <c r="B79" s="136" t="s">
        <v>1345</v>
      </c>
      <c r="C79" s="103" t="s">
        <v>1371</v>
      </c>
      <c r="D79" s="106"/>
      <c r="E79" s="140"/>
      <c r="F79" s="105" t="s">
        <v>1372</v>
      </c>
      <c r="G79" s="127"/>
      <c r="H79" s="138" t="s">
        <v>1396</v>
      </c>
      <c r="I79" s="139"/>
      <c r="J79" s="108">
        <v>10000</v>
      </c>
      <c r="K79" s="109"/>
      <c r="L79" s="110" t="s">
        <v>98</v>
      </c>
      <c r="M79" s="1"/>
      <c r="N79" s="111" t="str">
        <f t="shared" si="10"/>
        <v/>
      </c>
      <c r="O79" s="13" t="s">
        <v>247</v>
      </c>
      <c r="P79" s="110" t="s">
        <v>98</v>
      </c>
      <c r="Q79" s="1"/>
      <c r="R79" s="111" t="str">
        <f t="shared" si="11"/>
        <v/>
      </c>
      <c r="S79" s="13" t="s">
        <v>248</v>
      </c>
      <c r="T79" s="110" t="s">
        <v>98</v>
      </c>
      <c r="U79" s="1"/>
      <c r="V79" s="111" t="str">
        <f t="shared" si="12"/>
        <v/>
      </c>
      <c r="W79" s="13" t="s">
        <v>249</v>
      </c>
      <c r="X79" s="110" t="s">
        <v>98</v>
      </c>
      <c r="Y79" s="1"/>
      <c r="Z79" s="111" t="str">
        <f t="shared" si="13"/>
        <v/>
      </c>
      <c r="AA79" s="13" t="s">
        <v>250</v>
      </c>
      <c r="AB79" s="110" t="s">
        <v>98</v>
      </c>
      <c r="AC79" s="1"/>
      <c r="AD79" s="111" t="str">
        <f t="shared" si="14"/>
        <v/>
      </c>
      <c r="AE79" s="13" t="s">
        <v>251</v>
      </c>
      <c r="AF79" s="110" t="s">
        <v>98</v>
      </c>
      <c r="AG79" s="1"/>
      <c r="AH79" s="111" t="str">
        <f t="shared" si="15"/>
        <v/>
      </c>
      <c r="AI79" s="13" t="s">
        <v>252</v>
      </c>
      <c r="AJ79" s="113">
        <f t="shared" si="16"/>
        <v>0</v>
      </c>
      <c r="AK79" s="192" t="str">
        <f>ご契約内容!$C$2</f>
        <v>エースサイクル</v>
      </c>
    </row>
    <row r="80" spans="1:37" ht="13.5" customHeight="1">
      <c r="A80" s="101" t="s">
        <v>1397</v>
      </c>
      <c r="B80" s="136" t="s">
        <v>1345</v>
      </c>
      <c r="C80" s="103" t="s">
        <v>1371</v>
      </c>
      <c r="D80" s="106"/>
      <c r="E80" s="140"/>
      <c r="F80" s="105" t="s">
        <v>1372</v>
      </c>
      <c r="G80" s="127"/>
      <c r="H80" s="138" t="s">
        <v>1363</v>
      </c>
      <c r="I80" s="139"/>
      <c r="J80" s="108">
        <v>10000</v>
      </c>
      <c r="K80" s="109"/>
      <c r="L80" s="110" t="s">
        <v>77</v>
      </c>
      <c r="M80" s="1"/>
      <c r="N80" s="111" t="str">
        <f t="shared" si="10"/>
        <v/>
      </c>
      <c r="O80" s="13" t="s">
        <v>247</v>
      </c>
      <c r="P80" s="110" t="s">
        <v>77</v>
      </c>
      <c r="Q80" s="1"/>
      <c r="R80" s="111" t="str">
        <f t="shared" si="11"/>
        <v/>
      </c>
      <c r="S80" s="13" t="s">
        <v>248</v>
      </c>
      <c r="T80" s="110" t="s">
        <v>77</v>
      </c>
      <c r="U80" s="1"/>
      <c r="V80" s="111" t="str">
        <f t="shared" si="12"/>
        <v/>
      </c>
      <c r="W80" s="13" t="s">
        <v>249</v>
      </c>
      <c r="X80" s="110" t="s">
        <v>77</v>
      </c>
      <c r="Y80" s="1"/>
      <c r="Z80" s="111" t="str">
        <f t="shared" si="13"/>
        <v/>
      </c>
      <c r="AA80" s="13" t="s">
        <v>250</v>
      </c>
      <c r="AB80" s="110" t="s">
        <v>77</v>
      </c>
      <c r="AC80" s="1"/>
      <c r="AD80" s="111" t="str">
        <f t="shared" si="14"/>
        <v/>
      </c>
      <c r="AE80" s="13" t="s">
        <v>251</v>
      </c>
      <c r="AF80" s="110" t="s">
        <v>77</v>
      </c>
      <c r="AG80" s="1"/>
      <c r="AH80" s="111" t="str">
        <f t="shared" si="15"/>
        <v/>
      </c>
      <c r="AI80" s="13" t="s">
        <v>252</v>
      </c>
      <c r="AJ80" s="113">
        <f t="shared" si="16"/>
        <v>0</v>
      </c>
      <c r="AK80" s="192" t="str">
        <f>ご契約内容!$C$2</f>
        <v>エースサイクル</v>
      </c>
    </row>
    <row r="81" spans="1:37" ht="13.5" customHeight="1">
      <c r="A81" s="101" t="s">
        <v>1398</v>
      </c>
      <c r="B81" s="136" t="s">
        <v>1345</v>
      </c>
      <c r="C81" s="103" t="s">
        <v>1371</v>
      </c>
      <c r="D81" s="106"/>
      <c r="E81" s="140"/>
      <c r="F81" s="105" t="s">
        <v>1372</v>
      </c>
      <c r="G81" s="127"/>
      <c r="H81" s="138" t="s">
        <v>1365</v>
      </c>
      <c r="I81" s="139"/>
      <c r="J81" s="108">
        <v>10000</v>
      </c>
      <c r="K81" s="109"/>
      <c r="L81" s="110" t="s">
        <v>148</v>
      </c>
      <c r="M81" s="115"/>
      <c r="N81" s="116"/>
      <c r="O81" s="117" t="s">
        <v>247</v>
      </c>
      <c r="P81" s="110" t="s">
        <v>77</v>
      </c>
      <c r="Q81" s="1"/>
      <c r="R81" s="111" t="str">
        <f t="shared" si="11"/>
        <v/>
      </c>
      <c r="S81" s="13" t="s">
        <v>248</v>
      </c>
      <c r="T81" s="110" t="s">
        <v>77</v>
      </c>
      <c r="U81" s="1"/>
      <c r="V81" s="111" t="str">
        <f t="shared" si="12"/>
        <v/>
      </c>
      <c r="W81" s="13" t="s">
        <v>249</v>
      </c>
      <c r="X81" s="110" t="s">
        <v>77</v>
      </c>
      <c r="Y81" s="1"/>
      <c r="Z81" s="111" t="str">
        <f t="shared" si="13"/>
        <v/>
      </c>
      <c r="AA81" s="13" t="s">
        <v>250</v>
      </c>
      <c r="AB81" s="110" t="s">
        <v>77</v>
      </c>
      <c r="AC81" s="1"/>
      <c r="AD81" s="111" t="str">
        <f t="shared" si="14"/>
        <v/>
      </c>
      <c r="AE81" s="13" t="s">
        <v>251</v>
      </c>
      <c r="AF81" s="110" t="s">
        <v>77</v>
      </c>
      <c r="AG81" s="1"/>
      <c r="AH81" s="111" t="str">
        <f t="shared" si="15"/>
        <v/>
      </c>
      <c r="AI81" s="13" t="s">
        <v>252</v>
      </c>
      <c r="AJ81" s="113">
        <f t="shared" si="16"/>
        <v>0</v>
      </c>
      <c r="AK81" s="192" t="str">
        <f>ご契約内容!$C$2</f>
        <v>エースサイクル</v>
      </c>
    </row>
    <row r="82" spans="1:37" ht="13.5" customHeight="1">
      <c r="A82" s="101" t="s">
        <v>1399</v>
      </c>
      <c r="B82" s="136" t="s">
        <v>1345</v>
      </c>
      <c r="C82" s="103" t="s">
        <v>1371</v>
      </c>
      <c r="D82" s="106"/>
      <c r="E82" s="140"/>
      <c r="F82" s="105" t="s">
        <v>1372</v>
      </c>
      <c r="G82" s="127"/>
      <c r="H82" s="138" t="s">
        <v>1367</v>
      </c>
      <c r="I82" s="139"/>
      <c r="J82" s="108">
        <v>10000</v>
      </c>
      <c r="K82" s="109"/>
      <c r="L82" s="110" t="s">
        <v>77</v>
      </c>
      <c r="M82" s="1"/>
      <c r="N82" s="111" t="str">
        <f t="shared" si="10"/>
        <v/>
      </c>
      <c r="O82" s="13" t="s">
        <v>247</v>
      </c>
      <c r="P82" s="110" t="s">
        <v>77</v>
      </c>
      <c r="Q82" s="1"/>
      <c r="R82" s="111" t="str">
        <f t="shared" si="11"/>
        <v/>
      </c>
      <c r="S82" s="13" t="s">
        <v>248</v>
      </c>
      <c r="T82" s="110" t="s">
        <v>77</v>
      </c>
      <c r="U82" s="1"/>
      <c r="V82" s="111" t="str">
        <f t="shared" si="12"/>
        <v/>
      </c>
      <c r="W82" s="13" t="s">
        <v>249</v>
      </c>
      <c r="X82" s="110" t="s">
        <v>77</v>
      </c>
      <c r="Y82" s="1"/>
      <c r="Z82" s="111" t="str">
        <f t="shared" si="13"/>
        <v/>
      </c>
      <c r="AA82" s="13" t="s">
        <v>250</v>
      </c>
      <c r="AB82" s="110" t="s">
        <v>77</v>
      </c>
      <c r="AC82" s="1"/>
      <c r="AD82" s="111" t="str">
        <f t="shared" si="14"/>
        <v/>
      </c>
      <c r="AE82" s="13" t="s">
        <v>251</v>
      </c>
      <c r="AF82" s="110" t="s">
        <v>77</v>
      </c>
      <c r="AG82" s="1"/>
      <c r="AH82" s="111" t="str">
        <f t="shared" si="15"/>
        <v/>
      </c>
      <c r="AI82" s="13" t="s">
        <v>252</v>
      </c>
      <c r="AJ82" s="113">
        <f t="shared" si="16"/>
        <v>0</v>
      </c>
      <c r="AK82" s="192" t="str">
        <f>ご契約内容!$C$2</f>
        <v>エースサイクル</v>
      </c>
    </row>
    <row r="83" spans="1:37" ht="13.5" customHeight="1">
      <c r="A83" s="101" t="s">
        <v>1400</v>
      </c>
      <c r="B83" s="136" t="s">
        <v>1345</v>
      </c>
      <c r="C83" s="103" t="s">
        <v>1371</v>
      </c>
      <c r="D83" s="106"/>
      <c r="E83" s="140"/>
      <c r="F83" s="105" t="s">
        <v>1372</v>
      </c>
      <c r="G83" s="127"/>
      <c r="H83" s="138" t="s">
        <v>1369</v>
      </c>
      <c r="I83" s="139"/>
      <c r="J83" s="108">
        <v>10000</v>
      </c>
      <c r="K83" s="109"/>
      <c r="L83" s="110" t="s">
        <v>77</v>
      </c>
      <c r="M83" s="1"/>
      <c r="N83" s="111" t="str">
        <f t="shared" si="10"/>
        <v/>
      </c>
      <c r="O83" s="13" t="s">
        <v>247</v>
      </c>
      <c r="P83" s="110" t="s">
        <v>77</v>
      </c>
      <c r="Q83" s="1"/>
      <c r="R83" s="111" t="str">
        <f t="shared" si="11"/>
        <v/>
      </c>
      <c r="S83" s="13" t="s">
        <v>248</v>
      </c>
      <c r="T83" s="110" t="s">
        <v>77</v>
      </c>
      <c r="U83" s="1"/>
      <c r="V83" s="111" t="str">
        <f t="shared" si="12"/>
        <v/>
      </c>
      <c r="W83" s="13" t="s">
        <v>249</v>
      </c>
      <c r="X83" s="110" t="s">
        <v>77</v>
      </c>
      <c r="Y83" s="1"/>
      <c r="Z83" s="111" t="str">
        <f t="shared" si="13"/>
        <v/>
      </c>
      <c r="AA83" s="13" t="s">
        <v>250</v>
      </c>
      <c r="AB83" s="110" t="s">
        <v>77</v>
      </c>
      <c r="AC83" s="1"/>
      <c r="AD83" s="111" t="str">
        <f t="shared" si="14"/>
        <v/>
      </c>
      <c r="AE83" s="13" t="s">
        <v>251</v>
      </c>
      <c r="AF83" s="110" t="s">
        <v>77</v>
      </c>
      <c r="AG83" s="1"/>
      <c r="AH83" s="111" t="str">
        <f t="shared" si="15"/>
        <v/>
      </c>
      <c r="AI83" s="13" t="s">
        <v>252</v>
      </c>
      <c r="AJ83" s="113">
        <f t="shared" si="16"/>
        <v>0</v>
      </c>
      <c r="AK83" s="192" t="str">
        <f>ご契約内容!$C$2</f>
        <v>エースサイクル</v>
      </c>
    </row>
    <row r="84" spans="1:37" ht="13.5" customHeight="1">
      <c r="A84" s="101" t="s">
        <v>1401</v>
      </c>
      <c r="B84" s="136" t="s">
        <v>1345</v>
      </c>
      <c r="C84" s="103" t="s">
        <v>1402</v>
      </c>
      <c r="D84" s="106"/>
      <c r="E84" s="140"/>
      <c r="F84" s="105" t="s">
        <v>1350</v>
      </c>
      <c r="G84" s="127"/>
      <c r="H84" s="138" t="s">
        <v>1403</v>
      </c>
      <c r="I84" s="139"/>
      <c r="J84" s="108">
        <v>5000</v>
      </c>
      <c r="K84" s="135" t="s">
        <v>782</v>
      </c>
      <c r="L84" s="110" t="s">
        <v>77</v>
      </c>
      <c r="M84" s="1"/>
      <c r="N84" s="111" t="str">
        <f t="shared" si="10"/>
        <v/>
      </c>
      <c r="O84" s="13" t="s">
        <v>247</v>
      </c>
      <c r="P84" s="110" t="s">
        <v>77</v>
      </c>
      <c r="Q84" s="1"/>
      <c r="R84" s="111" t="str">
        <f t="shared" si="11"/>
        <v/>
      </c>
      <c r="S84" s="13" t="s">
        <v>248</v>
      </c>
      <c r="T84" s="110" t="s">
        <v>77</v>
      </c>
      <c r="U84" s="1"/>
      <c r="V84" s="111" t="str">
        <f t="shared" si="12"/>
        <v/>
      </c>
      <c r="W84" s="13" t="s">
        <v>249</v>
      </c>
      <c r="X84" s="110" t="s">
        <v>77</v>
      </c>
      <c r="Y84" s="1"/>
      <c r="Z84" s="111" t="str">
        <f t="shared" si="13"/>
        <v/>
      </c>
      <c r="AA84" s="13" t="s">
        <v>250</v>
      </c>
      <c r="AB84" s="110" t="s">
        <v>148</v>
      </c>
      <c r="AC84" s="115"/>
      <c r="AD84" s="116" t="str">
        <f t="shared" si="14"/>
        <v/>
      </c>
      <c r="AE84" s="117" t="s">
        <v>251</v>
      </c>
      <c r="AF84" s="110" t="s">
        <v>148</v>
      </c>
      <c r="AG84" s="115"/>
      <c r="AH84" s="116" t="str">
        <f t="shared" si="15"/>
        <v/>
      </c>
      <c r="AI84" s="117" t="s">
        <v>252</v>
      </c>
      <c r="AJ84" s="113">
        <f t="shared" si="16"/>
        <v>0</v>
      </c>
      <c r="AK84" s="192" t="str">
        <f>ご契約内容!$C$2</f>
        <v>エースサイクル</v>
      </c>
    </row>
    <row r="85" spans="1:37" ht="13.5" customHeight="1">
      <c r="A85" s="101" t="s">
        <v>1404</v>
      </c>
      <c r="B85" s="136" t="s">
        <v>1345</v>
      </c>
      <c r="C85" s="103" t="s">
        <v>1402</v>
      </c>
      <c r="D85" s="106"/>
      <c r="E85" s="140"/>
      <c r="F85" s="105" t="s">
        <v>1350</v>
      </c>
      <c r="G85" s="127"/>
      <c r="H85" s="138" t="s">
        <v>1405</v>
      </c>
      <c r="I85" s="139"/>
      <c r="J85" s="108">
        <v>5000</v>
      </c>
      <c r="K85" s="135" t="s">
        <v>782</v>
      </c>
      <c r="L85" s="110" t="s">
        <v>77</v>
      </c>
      <c r="M85" s="1"/>
      <c r="N85" s="111" t="str">
        <f t="shared" si="10"/>
        <v/>
      </c>
      <c r="O85" s="13" t="s">
        <v>247</v>
      </c>
      <c r="P85" s="110" t="s">
        <v>77</v>
      </c>
      <c r="Q85" s="1"/>
      <c r="R85" s="111" t="str">
        <f t="shared" si="11"/>
        <v/>
      </c>
      <c r="S85" s="13" t="s">
        <v>248</v>
      </c>
      <c r="T85" s="110" t="s">
        <v>77</v>
      </c>
      <c r="U85" s="1"/>
      <c r="V85" s="111" t="str">
        <f t="shared" si="12"/>
        <v/>
      </c>
      <c r="W85" s="13" t="s">
        <v>249</v>
      </c>
      <c r="X85" s="110" t="s">
        <v>77</v>
      </c>
      <c r="Y85" s="1"/>
      <c r="Z85" s="111" t="str">
        <f t="shared" si="13"/>
        <v/>
      </c>
      <c r="AA85" s="13" t="s">
        <v>250</v>
      </c>
      <c r="AB85" s="110" t="s">
        <v>77</v>
      </c>
      <c r="AC85" s="1"/>
      <c r="AD85" s="111" t="str">
        <f t="shared" si="14"/>
        <v/>
      </c>
      <c r="AE85" s="13" t="s">
        <v>251</v>
      </c>
      <c r="AF85" s="110" t="s">
        <v>77</v>
      </c>
      <c r="AG85" s="1"/>
      <c r="AH85" s="111" t="str">
        <f t="shared" si="15"/>
        <v/>
      </c>
      <c r="AI85" s="13" t="s">
        <v>252</v>
      </c>
      <c r="AJ85" s="113">
        <f t="shared" si="16"/>
        <v>0</v>
      </c>
      <c r="AK85" s="192" t="str">
        <f>ご契約内容!$C$2</f>
        <v>エースサイクル</v>
      </c>
    </row>
    <row r="86" spans="1:37" ht="13.5" customHeight="1">
      <c r="A86" s="101" t="s">
        <v>1406</v>
      </c>
      <c r="B86" s="136" t="s">
        <v>1345</v>
      </c>
      <c r="C86" s="103" t="s">
        <v>1407</v>
      </c>
      <c r="D86" s="106"/>
      <c r="E86" s="140"/>
      <c r="F86" s="105" t="s">
        <v>1350</v>
      </c>
      <c r="G86" s="127"/>
      <c r="H86" s="138" t="s">
        <v>1408</v>
      </c>
      <c r="I86" s="139"/>
      <c r="J86" s="108">
        <v>25000</v>
      </c>
      <c r="K86" s="109"/>
      <c r="L86" s="110" t="s">
        <v>98</v>
      </c>
      <c r="M86" s="1"/>
      <c r="N86" s="111" t="str">
        <f t="shared" si="10"/>
        <v/>
      </c>
      <c r="O86" s="13" t="s">
        <v>247</v>
      </c>
      <c r="P86" s="110" t="s">
        <v>98</v>
      </c>
      <c r="Q86" s="1"/>
      <c r="R86" s="111" t="str">
        <f t="shared" si="11"/>
        <v/>
      </c>
      <c r="S86" s="13" t="s">
        <v>248</v>
      </c>
      <c r="T86" s="110" t="s">
        <v>98</v>
      </c>
      <c r="U86" s="1"/>
      <c r="V86" s="111" t="str">
        <f t="shared" si="12"/>
        <v/>
      </c>
      <c r="W86" s="13" t="s">
        <v>249</v>
      </c>
      <c r="X86" s="110" t="s">
        <v>98</v>
      </c>
      <c r="Y86" s="1"/>
      <c r="Z86" s="111" t="str">
        <f t="shared" si="13"/>
        <v/>
      </c>
      <c r="AA86" s="13" t="s">
        <v>250</v>
      </c>
      <c r="AB86" s="110" t="s">
        <v>98</v>
      </c>
      <c r="AC86" s="1"/>
      <c r="AD86" s="111" t="str">
        <f t="shared" si="14"/>
        <v/>
      </c>
      <c r="AE86" s="13" t="s">
        <v>251</v>
      </c>
      <c r="AF86" s="110" t="s">
        <v>98</v>
      </c>
      <c r="AG86" s="1"/>
      <c r="AH86" s="111" t="str">
        <f t="shared" si="15"/>
        <v/>
      </c>
      <c r="AI86" s="13" t="s">
        <v>252</v>
      </c>
      <c r="AJ86" s="113">
        <f t="shared" si="16"/>
        <v>0</v>
      </c>
      <c r="AK86" s="192" t="str">
        <f>ご契約内容!$C$2</f>
        <v>エースサイクル</v>
      </c>
    </row>
    <row r="87" spans="1:37" ht="13.5" customHeight="1">
      <c r="A87" s="101" t="s">
        <v>1409</v>
      </c>
      <c r="B87" s="136" t="s">
        <v>1345</v>
      </c>
      <c r="C87" s="103" t="s">
        <v>1407</v>
      </c>
      <c r="D87" s="106"/>
      <c r="E87" s="140"/>
      <c r="F87" s="105" t="s">
        <v>1350</v>
      </c>
      <c r="G87" s="127"/>
      <c r="H87" s="138" t="s">
        <v>1410</v>
      </c>
      <c r="I87" s="139"/>
      <c r="J87" s="108">
        <v>25000</v>
      </c>
      <c r="K87" s="109"/>
      <c r="L87" s="110" t="s">
        <v>98</v>
      </c>
      <c r="M87" s="1"/>
      <c r="N87" s="111" t="str">
        <f t="shared" si="10"/>
        <v/>
      </c>
      <c r="O87" s="13" t="s">
        <v>247</v>
      </c>
      <c r="P87" s="110" t="s">
        <v>98</v>
      </c>
      <c r="Q87" s="1"/>
      <c r="R87" s="111" t="str">
        <f t="shared" si="11"/>
        <v/>
      </c>
      <c r="S87" s="13" t="s">
        <v>248</v>
      </c>
      <c r="T87" s="110" t="s">
        <v>77</v>
      </c>
      <c r="U87" s="1"/>
      <c r="V87" s="111" t="str">
        <f t="shared" si="12"/>
        <v/>
      </c>
      <c r="W87" s="13" t="s">
        <v>249</v>
      </c>
      <c r="X87" s="110" t="s">
        <v>77</v>
      </c>
      <c r="Y87" s="1"/>
      <c r="Z87" s="111" t="str">
        <f t="shared" si="13"/>
        <v/>
      </c>
      <c r="AA87" s="13" t="s">
        <v>250</v>
      </c>
      <c r="AB87" s="110" t="s">
        <v>77</v>
      </c>
      <c r="AC87" s="1"/>
      <c r="AD87" s="111" t="str">
        <f t="shared" si="14"/>
        <v/>
      </c>
      <c r="AE87" s="13" t="s">
        <v>251</v>
      </c>
      <c r="AF87" s="110" t="s">
        <v>77</v>
      </c>
      <c r="AG87" s="1"/>
      <c r="AH87" s="111" t="str">
        <f t="shared" si="15"/>
        <v/>
      </c>
      <c r="AI87" s="13" t="s">
        <v>252</v>
      </c>
      <c r="AJ87" s="113">
        <f t="shared" si="16"/>
        <v>0</v>
      </c>
      <c r="AK87" s="192" t="str">
        <f>ご契約内容!$C$2</f>
        <v>エースサイクル</v>
      </c>
    </row>
    <row r="88" spans="1:37" ht="13.5" customHeight="1">
      <c r="A88" s="101" t="s">
        <v>1411</v>
      </c>
      <c r="B88" s="136" t="s">
        <v>1345</v>
      </c>
      <c r="C88" s="103" t="s">
        <v>1407</v>
      </c>
      <c r="D88" s="106"/>
      <c r="E88" s="140"/>
      <c r="F88" s="105" t="s">
        <v>1350</v>
      </c>
      <c r="G88" s="127"/>
      <c r="H88" s="138" t="s">
        <v>1412</v>
      </c>
      <c r="I88" s="139"/>
      <c r="J88" s="108">
        <v>25000</v>
      </c>
      <c r="K88" s="109"/>
      <c r="L88" s="110" t="s">
        <v>77</v>
      </c>
      <c r="M88" s="1"/>
      <c r="N88" s="111" t="str">
        <f t="shared" si="10"/>
        <v/>
      </c>
      <c r="O88" s="13" t="s">
        <v>247</v>
      </c>
      <c r="P88" s="110" t="s">
        <v>77</v>
      </c>
      <c r="Q88" s="1"/>
      <c r="R88" s="111" t="str">
        <f t="shared" si="11"/>
        <v/>
      </c>
      <c r="S88" s="13" t="s">
        <v>248</v>
      </c>
      <c r="T88" s="110" t="s">
        <v>77</v>
      </c>
      <c r="U88" s="1"/>
      <c r="V88" s="111" t="str">
        <f t="shared" si="12"/>
        <v/>
      </c>
      <c r="W88" s="13" t="s">
        <v>249</v>
      </c>
      <c r="X88" s="110" t="s">
        <v>77</v>
      </c>
      <c r="Y88" s="1"/>
      <c r="Z88" s="111" t="str">
        <f t="shared" si="13"/>
        <v/>
      </c>
      <c r="AA88" s="13" t="s">
        <v>250</v>
      </c>
      <c r="AB88" s="110" t="s">
        <v>77</v>
      </c>
      <c r="AC88" s="1"/>
      <c r="AD88" s="111" t="str">
        <f t="shared" si="14"/>
        <v/>
      </c>
      <c r="AE88" s="13" t="s">
        <v>251</v>
      </c>
      <c r="AF88" s="110" t="s">
        <v>77</v>
      </c>
      <c r="AG88" s="1"/>
      <c r="AH88" s="111" t="str">
        <f t="shared" si="15"/>
        <v/>
      </c>
      <c r="AI88" s="13" t="s">
        <v>252</v>
      </c>
      <c r="AJ88" s="113">
        <f t="shared" si="16"/>
        <v>0</v>
      </c>
      <c r="AK88" s="192" t="str">
        <f>ご契約内容!$C$2</f>
        <v>エースサイクル</v>
      </c>
    </row>
    <row r="89" spans="1:37" ht="13.5" customHeight="1">
      <c r="A89" s="101" t="s">
        <v>1413</v>
      </c>
      <c r="B89" s="136" t="s">
        <v>1345</v>
      </c>
      <c r="C89" s="103" t="s">
        <v>1414</v>
      </c>
      <c r="D89" s="106"/>
      <c r="E89" s="140"/>
      <c r="F89" s="105" t="s">
        <v>1350</v>
      </c>
      <c r="G89" s="127"/>
      <c r="H89" s="138" t="s">
        <v>1408</v>
      </c>
      <c r="I89" s="139"/>
      <c r="J89" s="108">
        <v>5500</v>
      </c>
      <c r="K89" s="109"/>
      <c r="L89" s="110" t="s">
        <v>98</v>
      </c>
      <c r="M89" s="1"/>
      <c r="N89" s="111" t="str">
        <f t="shared" si="10"/>
        <v/>
      </c>
      <c r="O89" s="13" t="s">
        <v>247</v>
      </c>
      <c r="P89" s="110" t="s">
        <v>77</v>
      </c>
      <c r="Q89" s="1"/>
      <c r="R89" s="111" t="str">
        <f t="shared" si="11"/>
        <v/>
      </c>
      <c r="S89" s="13" t="s">
        <v>248</v>
      </c>
      <c r="T89" s="110" t="s">
        <v>77</v>
      </c>
      <c r="U89" s="1"/>
      <c r="V89" s="111" t="str">
        <f t="shared" si="12"/>
        <v/>
      </c>
      <c r="W89" s="13" t="s">
        <v>249</v>
      </c>
      <c r="X89" s="110" t="s">
        <v>77</v>
      </c>
      <c r="Y89" s="1"/>
      <c r="Z89" s="111" t="str">
        <f t="shared" si="13"/>
        <v/>
      </c>
      <c r="AA89" s="13" t="s">
        <v>250</v>
      </c>
      <c r="AB89" s="110" t="s">
        <v>77</v>
      </c>
      <c r="AC89" s="1"/>
      <c r="AD89" s="111" t="str">
        <f t="shared" si="14"/>
        <v/>
      </c>
      <c r="AE89" s="13" t="s">
        <v>251</v>
      </c>
      <c r="AF89" s="110" t="s">
        <v>77</v>
      </c>
      <c r="AG89" s="1"/>
      <c r="AH89" s="111" t="str">
        <f t="shared" si="15"/>
        <v/>
      </c>
      <c r="AI89" s="13" t="s">
        <v>252</v>
      </c>
      <c r="AJ89" s="113">
        <f t="shared" si="16"/>
        <v>0</v>
      </c>
      <c r="AK89" s="192" t="str">
        <f>ご契約内容!$C$2</f>
        <v>エースサイクル</v>
      </c>
    </row>
    <row r="90" spans="1:37" ht="13.5" customHeight="1">
      <c r="A90" s="101" t="s">
        <v>1415</v>
      </c>
      <c r="B90" s="136" t="s">
        <v>1345</v>
      </c>
      <c r="C90" s="103" t="s">
        <v>1414</v>
      </c>
      <c r="D90" s="106"/>
      <c r="E90" s="140"/>
      <c r="F90" s="105" t="s">
        <v>1350</v>
      </c>
      <c r="G90" s="127"/>
      <c r="H90" s="138" t="s">
        <v>1410</v>
      </c>
      <c r="I90" s="139"/>
      <c r="J90" s="108">
        <v>5500</v>
      </c>
      <c r="K90" s="109"/>
      <c r="L90" s="110" t="s">
        <v>98</v>
      </c>
      <c r="M90" s="1"/>
      <c r="N90" s="111" t="str">
        <f t="shared" si="10"/>
        <v/>
      </c>
      <c r="O90" s="13" t="s">
        <v>247</v>
      </c>
      <c r="P90" s="110" t="s">
        <v>98</v>
      </c>
      <c r="Q90" s="1"/>
      <c r="R90" s="111" t="str">
        <f t="shared" si="11"/>
        <v/>
      </c>
      <c r="S90" s="13" t="s">
        <v>248</v>
      </c>
      <c r="T90" s="110" t="s">
        <v>98</v>
      </c>
      <c r="U90" s="1"/>
      <c r="V90" s="111" t="str">
        <f t="shared" si="12"/>
        <v/>
      </c>
      <c r="W90" s="13" t="s">
        <v>249</v>
      </c>
      <c r="X90" s="110" t="s">
        <v>98</v>
      </c>
      <c r="Y90" s="1"/>
      <c r="Z90" s="111" t="str">
        <f t="shared" si="13"/>
        <v/>
      </c>
      <c r="AA90" s="13" t="s">
        <v>250</v>
      </c>
      <c r="AB90" s="110" t="s">
        <v>98</v>
      </c>
      <c r="AC90" s="1"/>
      <c r="AD90" s="111" t="str">
        <f t="shared" si="14"/>
        <v/>
      </c>
      <c r="AE90" s="13" t="s">
        <v>251</v>
      </c>
      <c r="AF90" s="110" t="s">
        <v>98</v>
      </c>
      <c r="AG90" s="1"/>
      <c r="AH90" s="111" t="str">
        <f t="shared" si="15"/>
        <v/>
      </c>
      <c r="AI90" s="13" t="s">
        <v>252</v>
      </c>
      <c r="AJ90" s="113">
        <f t="shared" si="16"/>
        <v>0</v>
      </c>
      <c r="AK90" s="192" t="str">
        <f>ご契約内容!$C$2</f>
        <v>エースサイクル</v>
      </c>
    </row>
    <row r="91" spans="1:37" ht="13.5" customHeight="1">
      <c r="A91" s="101" t="s">
        <v>1416</v>
      </c>
      <c r="B91" s="136" t="s">
        <v>1345</v>
      </c>
      <c r="C91" s="103" t="s">
        <v>1414</v>
      </c>
      <c r="D91" s="106"/>
      <c r="E91" s="140"/>
      <c r="F91" s="105" t="s">
        <v>1350</v>
      </c>
      <c r="G91" s="127"/>
      <c r="H91" s="138" t="s">
        <v>1412</v>
      </c>
      <c r="I91" s="139"/>
      <c r="J91" s="108">
        <v>5500</v>
      </c>
      <c r="K91" s="109"/>
      <c r="L91" s="110" t="s">
        <v>98</v>
      </c>
      <c r="M91" s="1"/>
      <c r="N91" s="111" t="str">
        <f t="shared" si="10"/>
        <v/>
      </c>
      <c r="O91" s="13" t="s">
        <v>247</v>
      </c>
      <c r="P91" s="110" t="s">
        <v>98</v>
      </c>
      <c r="Q91" s="1"/>
      <c r="R91" s="111" t="str">
        <f t="shared" si="11"/>
        <v/>
      </c>
      <c r="S91" s="13" t="s">
        <v>248</v>
      </c>
      <c r="T91" s="110" t="s">
        <v>98</v>
      </c>
      <c r="U91" s="1"/>
      <c r="V91" s="111" t="str">
        <f t="shared" si="12"/>
        <v/>
      </c>
      <c r="W91" s="13" t="s">
        <v>249</v>
      </c>
      <c r="X91" s="110" t="s">
        <v>98</v>
      </c>
      <c r="Y91" s="1"/>
      <c r="Z91" s="111" t="str">
        <f t="shared" si="13"/>
        <v/>
      </c>
      <c r="AA91" s="13" t="s">
        <v>250</v>
      </c>
      <c r="AB91" s="110" t="s">
        <v>77</v>
      </c>
      <c r="AC91" s="1"/>
      <c r="AD91" s="111" t="str">
        <f t="shared" si="14"/>
        <v/>
      </c>
      <c r="AE91" s="13" t="s">
        <v>251</v>
      </c>
      <c r="AF91" s="110" t="s">
        <v>77</v>
      </c>
      <c r="AG91" s="1"/>
      <c r="AH91" s="111" t="str">
        <f t="shared" si="15"/>
        <v/>
      </c>
      <c r="AI91" s="13" t="s">
        <v>252</v>
      </c>
      <c r="AJ91" s="113">
        <f t="shared" si="16"/>
        <v>0</v>
      </c>
      <c r="AK91" s="192" t="str">
        <f>ご契約内容!$C$2</f>
        <v>エースサイクル</v>
      </c>
    </row>
    <row r="92" spans="1:37" ht="13.5" customHeight="1">
      <c r="A92" s="101" t="s">
        <v>1417</v>
      </c>
      <c r="B92" s="136" t="s">
        <v>1345</v>
      </c>
      <c r="C92" s="103" t="s">
        <v>1418</v>
      </c>
      <c r="D92" s="106"/>
      <c r="E92" s="140"/>
      <c r="F92" s="105" t="s">
        <v>547</v>
      </c>
      <c r="G92" s="127"/>
      <c r="H92" s="138" t="s">
        <v>1403</v>
      </c>
      <c r="I92" s="139"/>
      <c r="J92" s="108">
        <v>4200</v>
      </c>
      <c r="K92" s="109"/>
      <c r="L92" s="110" t="s">
        <v>98</v>
      </c>
      <c r="M92" s="1"/>
      <c r="N92" s="111" t="str">
        <f t="shared" si="10"/>
        <v/>
      </c>
      <c r="O92" s="13" t="s">
        <v>247</v>
      </c>
      <c r="P92" s="110" t="s">
        <v>98</v>
      </c>
      <c r="Q92" s="1"/>
      <c r="R92" s="111" t="str">
        <f t="shared" si="11"/>
        <v/>
      </c>
      <c r="S92" s="13" t="s">
        <v>248</v>
      </c>
      <c r="T92" s="110" t="s">
        <v>98</v>
      </c>
      <c r="U92" s="1"/>
      <c r="V92" s="111" t="str">
        <f t="shared" si="12"/>
        <v/>
      </c>
      <c r="W92" s="13" t="s">
        <v>249</v>
      </c>
      <c r="X92" s="110" t="s">
        <v>98</v>
      </c>
      <c r="Y92" s="1"/>
      <c r="Z92" s="111" t="str">
        <f t="shared" si="13"/>
        <v/>
      </c>
      <c r="AA92" s="13" t="s">
        <v>250</v>
      </c>
      <c r="AB92" s="110" t="s">
        <v>98</v>
      </c>
      <c r="AC92" s="1"/>
      <c r="AD92" s="111" t="str">
        <f t="shared" si="14"/>
        <v/>
      </c>
      <c r="AE92" s="13" t="s">
        <v>251</v>
      </c>
      <c r="AF92" s="110" t="s">
        <v>98</v>
      </c>
      <c r="AG92" s="1"/>
      <c r="AH92" s="111" t="str">
        <f t="shared" si="15"/>
        <v/>
      </c>
      <c r="AI92" s="13" t="s">
        <v>252</v>
      </c>
      <c r="AJ92" s="113">
        <f t="shared" si="16"/>
        <v>0</v>
      </c>
      <c r="AK92" s="192" t="str">
        <f>ご契約内容!$C$2</f>
        <v>エースサイクル</v>
      </c>
    </row>
    <row r="93" spans="1:37" ht="13.5" customHeight="1">
      <c r="A93" s="101" t="s">
        <v>1419</v>
      </c>
      <c r="B93" s="136" t="s">
        <v>1345</v>
      </c>
      <c r="C93" s="103" t="s">
        <v>1418</v>
      </c>
      <c r="D93" s="106"/>
      <c r="E93" s="140"/>
      <c r="F93" s="105" t="s">
        <v>547</v>
      </c>
      <c r="G93" s="127"/>
      <c r="H93" s="138" t="s">
        <v>1405</v>
      </c>
      <c r="I93" s="139"/>
      <c r="J93" s="108">
        <v>4200</v>
      </c>
      <c r="K93" s="109"/>
      <c r="L93" s="110" t="s">
        <v>98</v>
      </c>
      <c r="M93" s="1"/>
      <c r="N93" s="111" t="str">
        <f t="shared" si="10"/>
        <v/>
      </c>
      <c r="O93" s="13" t="s">
        <v>247</v>
      </c>
      <c r="P93" s="110" t="s">
        <v>98</v>
      </c>
      <c r="Q93" s="1"/>
      <c r="R93" s="111" t="str">
        <f t="shared" si="11"/>
        <v/>
      </c>
      <c r="S93" s="13" t="s">
        <v>248</v>
      </c>
      <c r="T93" s="110" t="s">
        <v>98</v>
      </c>
      <c r="U93" s="1"/>
      <c r="V93" s="111" t="str">
        <f t="shared" si="12"/>
        <v/>
      </c>
      <c r="W93" s="13" t="s">
        <v>249</v>
      </c>
      <c r="X93" s="110" t="s">
        <v>77</v>
      </c>
      <c r="Y93" s="1"/>
      <c r="Z93" s="111" t="str">
        <f t="shared" si="13"/>
        <v/>
      </c>
      <c r="AA93" s="13" t="s">
        <v>250</v>
      </c>
      <c r="AB93" s="110" t="s">
        <v>77</v>
      </c>
      <c r="AC93" s="1"/>
      <c r="AD93" s="111" t="str">
        <f t="shared" si="14"/>
        <v/>
      </c>
      <c r="AE93" s="13" t="s">
        <v>251</v>
      </c>
      <c r="AF93" s="110" t="s">
        <v>77</v>
      </c>
      <c r="AG93" s="1"/>
      <c r="AH93" s="111" t="str">
        <f t="shared" si="15"/>
        <v/>
      </c>
      <c r="AI93" s="13" t="s">
        <v>252</v>
      </c>
      <c r="AJ93" s="113">
        <f t="shared" si="16"/>
        <v>0</v>
      </c>
      <c r="AK93" s="192" t="str">
        <f>ご契約内容!$C$2</f>
        <v>エースサイクル</v>
      </c>
    </row>
    <row r="94" spans="1:37" ht="13.5" customHeight="1">
      <c r="A94" s="101" t="s">
        <v>1420</v>
      </c>
      <c r="B94" s="136" t="s">
        <v>1345</v>
      </c>
      <c r="C94" s="103" t="s">
        <v>1418</v>
      </c>
      <c r="D94" s="106"/>
      <c r="E94" s="140"/>
      <c r="F94" s="105" t="s">
        <v>547</v>
      </c>
      <c r="G94" s="127"/>
      <c r="H94" s="138" t="s">
        <v>1408</v>
      </c>
      <c r="I94" s="139"/>
      <c r="J94" s="108">
        <v>4200</v>
      </c>
      <c r="K94" s="109"/>
      <c r="L94" s="110" t="s">
        <v>98</v>
      </c>
      <c r="M94" s="1"/>
      <c r="N94" s="111" t="str">
        <f t="shared" si="10"/>
        <v/>
      </c>
      <c r="O94" s="13" t="s">
        <v>247</v>
      </c>
      <c r="P94" s="110" t="s">
        <v>98</v>
      </c>
      <c r="Q94" s="1"/>
      <c r="R94" s="111" t="str">
        <f t="shared" si="11"/>
        <v/>
      </c>
      <c r="S94" s="13" t="s">
        <v>248</v>
      </c>
      <c r="T94" s="110" t="s">
        <v>98</v>
      </c>
      <c r="U94" s="1"/>
      <c r="V94" s="111" t="str">
        <f t="shared" si="12"/>
        <v/>
      </c>
      <c r="W94" s="13" t="s">
        <v>249</v>
      </c>
      <c r="X94" s="110" t="s">
        <v>98</v>
      </c>
      <c r="Y94" s="1"/>
      <c r="Z94" s="111" t="str">
        <f t="shared" si="13"/>
        <v/>
      </c>
      <c r="AA94" s="13" t="s">
        <v>250</v>
      </c>
      <c r="AB94" s="110" t="s">
        <v>98</v>
      </c>
      <c r="AC94" s="1"/>
      <c r="AD94" s="111" t="str">
        <f t="shared" si="14"/>
        <v/>
      </c>
      <c r="AE94" s="13" t="s">
        <v>251</v>
      </c>
      <c r="AF94" s="110" t="s">
        <v>98</v>
      </c>
      <c r="AG94" s="1"/>
      <c r="AH94" s="111" t="str">
        <f t="shared" si="15"/>
        <v/>
      </c>
      <c r="AI94" s="13" t="s">
        <v>252</v>
      </c>
      <c r="AJ94" s="113">
        <f t="shared" si="16"/>
        <v>0</v>
      </c>
      <c r="AK94" s="192" t="str">
        <f>ご契約内容!$C$2</f>
        <v>エースサイクル</v>
      </c>
    </row>
    <row r="95" spans="1:37" ht="13.5" customHeight="1">
      <c r="A95" s="101" t="s">
        <v>1421</v>
      </c>
      <c r="B95" s="136" t="s">
        <v>1345</v>
      </c>
      <c r="C95" s="103" t="s">
        <v>1422</v>
      </c>
      <c r="D95" s="106"/>
      <c r="E95" s="140"/>
      <c r="F95" s="105" t="s">
        <v>1423</v>
      </c>
      <c r="G95" s="127"/>
      <c r="H95" s="138" t="s">
        <v>1405</v>
      </c>
      <c r="I95" s="139"/>
      <c r="J95" s="108">
        <v>30000</v>
      </c>
      <c r="K95" s="109"/>
      <c r="L95" s="110" t="s">
        <v>77</v>
      </c>
      <c r="M95" s="1"/>
      <c r="N95" s="111" t="str">
        <f t="shared" si="10"/>
        <v/>
      </c>
      <c r="O95" s="13" t="s">
        <v>247</v>
      </c>
      <c r="P95" s="110" t="s">
        <v>77</v>
      </c>
      <c r="Q95" s="1"/>
      <c r="R95" s="111" t="str">
        <f t="shared" si="11"/>
        <v/>
      </c>
      <c r="S95" s="13" t="s">
        <v>248</v>
      </c>
      <c r="T95" s="110" t="s">
        <v>77</v>
      </c>
      <c r="U95" s="1"/>
      <c r="V95" s="111" t="str">
        <f t="shared" si="12"/>
        <v/>
      </c>
      <c r="W95" s="13" t="s">
        <v>249</v>
      </c>
      <c r="X95" s="110" t="s">
        <v>77</v>
      </c>
      <c r="Y95" s="1"/>
      <c r="Z95" s="111" t="str">
        <f t="shared" si="13"/>
        <v/>
      </c>
      <c r="AA95" s="13" t="s">
        <v>250</v>
      </c>
      <c r="AB95" s="110" t="s">
        <v>77</v>
      </c>
      <c r="AC95" s="1"/>
      <c r="AD95" s="111" t="str">
        <f t="shared" si="14"/>
        <v/>
      </c>
      <c r="AE95" s="13" t="s">
        <v>251</v>
      </c>
      <c r="AF95" s="110" t="s">
        <v>77</v>
      </c>
      <c r="AG95" s="1"/>
      <c r="AH95" s="111" t="str">
        <f t="shared" si="15"/>
        <v/>
      </c>
      <c r="AI95" s="13" t="s">
        <v>252</v>
      </c>
      <c r="AJ95" s="113">
        <f t="shared" si="16"/>
        <v>0</v>
      </c>
      <c r="AK95" s="192" t="str">
        <f>ご契約内容!$C$2</f>
        <v>エースサイクル</v>
      </c>
    </row>
    <row r="96" spans="1:37" ht="13.5" customHeight="1">
      <c r="A96" s="101" t="s">
        <v>1424</v>
      </c>
      <c r="B96" s="136" t="s">
        <v>1345</v>
      </c>
      <c r="C96" s="103" t="s">
        <v>1422</v>
      </c>
      <c r="D96" s="106"/>
      <c r="E96" s="140"/>
      <c r="F96" s="105" t="s">
        <v>1423</v>
      </c>
      <c r="G96" s="127"/>
      <c r="H96" s="138" t="s">
        <v>1408</v>
      </c>
      <c r="I96" s="139"/>
      <c r="J96" s="108">
        <v>30000</v>
      </c>
      <c r="K96" s="109"/>
      <c r="L96" s="110" t="s">
        <v>98</v>
      </c>
      <c r="M96" s="1"/>
      <c r="N96" s="111" t="str">
        <f t="shared" si="10"/>
        <v/>
      </c>
      <c r="O96" s="13" t="s">
        <v>247</v>
      </c>
      <c r="P96" s="110" t="s">
        <v>98</v>
      </c>
      <c r="Q96" s="1"/>
      <c r="R96" s="111" t="str">
        <f t="shared" si="11"/>
        <v/>
      </c>
      <c r="S96" s="13" t="s">
        <v>248</v>
      </c>
      <c r="T96" s="110" t="s">
        <v>77</v>
      </c>
      <c r="U96" s="1"/>
      <c r="V96" s="111" t="str">
        <f t="shared" si="12"/>
        <v/>
      </c>
      <c r="W96" s="13" t="s">
        <v>249</v>
      </c>
      <c r="X96" s="110" t="s">
        <v>98</v>
      </c>
      <c r="Y96" s="1"/>
      <c r="Z96" s="111" t="str">
        <f t="shared" si="13"/>
        <v/>
      </c>
      <c r="AA96" s="13" t="s">
        <v>250</v>
      </c>
      <c r="AB96" s="110" t="s">
        <v>98</v>
      </c>
      <c r="AC96" s="1"/>
      <c r="AD96" s="111" t="str">
        <f t="shared" si="14"/>
        <v/>
      </c>
      <c r="AE96" s="13" t="s">
        <v>251</v>
      </c>
      <c r="AF96" s="110" t="s">
        <v>98</v>
      </c>
      <c r="AG96" s="1"/>
      <c r="AH96" s="111" t="str">
        <f t="shared" si="15"/>
        <v/>
      </c>
      <c r="AI96" s="13" t="s">
        <v>252</v>
      </c>
      <c r="AJ96" s="113">
        <f t="shared" si="16"/>
        <v>0</v>
      </c>
      <c r="AK96" s="192" t="str">
        <f>ご契約内容!$C$2</f>
        <v>エースサイクル</v>
      </c>
    </row>
    <row r="97" spans="1:37" ht="13.5" customHeight="1">
      <c r="A97" s="101" t="s">
        <v>1425</v>
      </c>
      <c r="B97" s="136" t="s">
        <v>1345</v>
      </c>
      <c r="C97" s="103" t="s">
        <v>1422</v>
      </c>
      <c r="D97" s="106"/>
      <c r="E97" s="140"/>
      <c r="F97" s="105" t="s">
        <v>1423</v>
      </c>
      <c r="G97" s="127"/>
      <c r="H97" s="138" t="s">
        <v>1410</v>
      </c>
      <c r="I97" s="139"/>
      <c r="J97" s="108">
        <v>30000</v>
      </c>
      <c r="K97" s="109"/>
      <c r="L97" s="110" t="s">
        <v>77</v>
      </c>
      <c r="M97" s="1"/>
      <c r="N97" s="111" t="str">
        <f t="shared" si="10"/>
        <v/>
      </c>
      <c r="O97" s="13" t="s">
        <v>247</v>
      </c>
      <c r="P97" s="110" t="s">
        <v>77</v>
      </c>
      <c r="Q97" s="1"/>
      <c r="R97" s="111" t="str">
        <f t="shared" si="11"/>
        <v/>
      </c>
      <c r="S97" s="13" t="s">
        <v>248</v>
      </c>
      <c r="T97" s="110" t="s">
        <v>77</v>
      </c>
      <c r="U97" s="1"/>
      <c r="V97" s="111" t="str">
        <f t="shared" si="12"/>
        <v/>
      </c>
      <c r="W97" s="13" t="s">
        <v>249</v>
      </c>
      <c r="X97" s="110" t="s">
        <v>77</v>
      </c>
      <c r="Y97" s="1"/>
      <c r="Z97" s="111" t="str">
        <f t="shared" si="13"/>
        <v/>
      </c>
      <c r="AA97" s="13" t="s">
        <v>250</v>
      </c>
      <c r="AB97" s="110" t="s">
        <v>77</v>
      </c>
      <c r="AC97" s="1"/>
      <c r="AD97" s="111" t="str">
        <f t="shared" si="14"/>
        <v/>
      </c>
      <c r="AE97" s="13" t="s">
        <v>251</v>
      </c>
      <c r="AF97" s="110" t="s">
        <v>77</v>
      </c>
      <c r="AG97" s="1"/>
      <c r="AH97" s="111" t="str">
        <f t="shared" si="15"/>
        <v/>
      </c>
      <c r="AI97" s="13" t="s">
        <v>252</v>
      </c>
      <c r="AJ97" s="113">
        <f t="shared" si="16"/>
        <v>0</v>
      </c>
      <c r="AK97" s="192" t="str">
        <f>ご契約内容!$C$2</f>
        <v>エースサイクル</v>
      </c>
    </row>
    <row r="98" spans="1:37" ht="13.5" customHeight="1">
      <c r="A98" s="101" t="s">
        <v>1426</v>
      </c>
      <c r="B98" s="136" t="s">
        <v>1345</v>
      </c>
      <c r="C98" s="103" t="s">
        <v>1422</v>
      </c>
      <c r="D98" s="106"/>
      <c r="E98" s="140"/>
      <c r="F98" s="105" t="s">
        <v>1423</v>
      </c>
      <c r="G98" s="127"/>
      <c r="H98" s="138" t="s">
        <v>1412</v>
      </c>
      <c r="I98" s="139"/>
      <c r="J98" s="108">
        <v>30000</v>
      </c>
      <c r="K98" s="109"/>
      <c r="L98" s="110" t="s">
        <v>77</v>
      </c>
      <c r="M98" s="1"/>
      <c r="N98" s="111" t="str">
        <f t="shared" si="10"/>
        <v/>
      </c>
      <c r="O98" s="13" t="s">
        <v>247</v>
      </c>
      <c r="P98" s="110" t="s">
        <v>77</v>
      </c>
      <c r="Q98" s="1"/>
      <c r="R98" s="111" t="str">
        <f t="shared" si="11"/>
        <v/>
      </c>
      <c r="S98" s="13" t="s">
        <v>248</v>
      </c>
      <c r="T98" s="110" t="s">
        <v>77</v>
      </c>
      <c r="U98" s="1"/>
      <c r="V98" s="111" t="str">
        <f t="shared" si="12"/>
        <v/>
      </c>
      <c r="W98" s="13" t="s">
        <v>249</v>
      </c>
      <c r="X98" s="110" t="s">
        <v>77</v>
      </c>
      <c r="Y98" s="1"/>
      <c r="Z98" s="111" t="str">
        <f t="shared" si="13"/>
        <v/>
      </c>
      <c r="AA98" s="13" t="s">
        <v>250</v>
      </c>
      <c r="AB98" s="110" t="s">
        <v>77</v>
      </c>
      <c r="AC98" s="1"/>
      <c r="AD98" s="111" t="str">
        <f t="shared" si="14"/>
        <v/>
      </c>
      <c r="AE98" s="13" t="s">
        <v>251</v>
      </c>
      <c r="AF98" s="110" t="s">
        <v>77</v>
      </c>
      <c r="AG98" s="1"/>
      <c r="AH98" s="111" t="str">
        <f t="shared" si="15"/>
        <v/>
      </c>
      <c r="AI98" s="13" t="s">
        <v>252</v>
      </c>
      <c r="AJ98" s="113">
        <f t="shared" si="16"/>
        <v>0</v>
      </c>
      <c r="AK98" s="192" t="str">
        <f>ご契約内容!$C$2</f>
        <v>エースサイクル</v>
      </c>
    </row>
    <row r="99" spans="1:37" ht="13.5" customHeight="1">
      <c r="A99" s="101" t="s">
        <v>1427</v>
      </c>
      <c r="B99" s="136" t="s">
        <v>1345</v>
      </c>
      <c r="C99" s="103" t="s">
        <v>1428</v>
      </c>
      <c r="D99" s="106"/>
      <c r="E99" s="140"/>
      <c r="F99" s="105" t="s">
        <v>1423</v>
      </c>
      <c r="G99" s="127"/>
      <c r="H99" s="138" t="s">
        <v>1403</v>
      </c>
      <c r="I99" s="139"/>
      <c r="J99" s="108">
        <v>30000</v>
      </c>
      <c r="K99" s="109"/>
      <c r="L99" s="110" t="s">
        <v>77</v>
      </c>
      <c r="M99" s="1"/>
      <c r="N99" s="111" t="str">
        <f t="shared" si="10"/>
        <v/>
      </c>
      <c r="O99" s="13" t="s">
        <v>247</v>
      </c>
      <c r="P99" s="110" t="s">
        <v>77</v>
      </c>
      <c r="Q99" s="1"/>
      <c r="R99" s="111" t="str">
        <f t="shared" si="11"/>
        <v/>
      </c>
      <c r="S99" s="13" t="s">
        <v>248</v>
      </c>
      <c r="T99" s="110" t="s">
        <v>77</v>
      </c>
      <c r="U99" s="1"/>
      <c r="V99" s="111" t="str">
        <f t="shared" si="12"/>
        <v/>
      </c>
      <c r="W99" s="13" t="s">
        <v>249</v>
      </c>
      <c r="X99" s="110" t="s">
        <v>77</v>
      </c>
      <c r="Y99" s="1"/>
      <c r="Z99" s="111" t="str">
        <f t="shared" si="13"/>
        <v/>
      </c>
      <c r="AA99" s="13" t="s">
        <v>250</v>
      </c>
      <c r="AB99" s="110" t="s">
        <v>77</v>
      </c>
      <c r="AC99" s="1"/>
      <c r="AD99" s="111" t="str">
        <f t="shared" si="14"/>
        <v/>
      </c>
      <c r="AE99" s="13" t="s">
        <v>251</v>
      </c>
      <c r="AF99" s="110" t="s">
        <v>77</v>
      </c>
      <c r="AG99" s="1"/>
      <c r="AH99" s="111" t="str">
        <f t="shared" si="15"/>
        <v/>
      </c>
      <c r="AI99" s="13" t="s">
        <v>252</v>
      </c>
      <c r="AJ99" s="113">
        <f t="shared" si="16"/>
        <v>0</v>
      </c>
      <c r="AK99" s="192" t="str">
        <f>ご契約内容!$C$2</f>
        <v>エースサイクル</v>
      </c>
    </row>
    <row r="100" spans="1:37" ht="13.5" customHeight="1">
      <c r="A100" s="101" t="s">
        <v>1429</v>
      </c>
      <c r="B100" s="136" t="s">
        <v>1345</v>
      </c>
      <c r="C100" s="103" t="s">
        <v>1428</v>
      </c>
      <c r="D100" s="106"/>
      <c r="E100" s="140"/>
      <c r="F100" s="105" t="s">
        <v>1423</v>
      </c>
      <c r="G100" s="127"/>
      <c r="H100" s="138" t="s">
        <v>1405</v>
      </c>
      <c r="I100" s="139"/>
      <c r="J100" s="108">
        <v>30000</v>
      </c>
      <c r="K100" s="109"/>
      <c r="L100" s="110" t="s">
        <v>77</v>
      </c>
      <c r="M100" s="1"/>
      <c r="N100" s="111" t="str">
        <f t="shared" si="10"/>
        <v/>
      </c>
      <c r="O100" s="13" t="s">
        <v>247</v>
      </c>
      <c r="P100" s="110" t="s">
        <v>77</v>
      </c>
      <c r="Q100" s="1"/>
      <c r="R100" s="111" t="str">
        <f t="shared" si="11"/>
        <v/>
      </c>
      <c r="S100" s="13" t="s">
        <v>248</v>
      </c>
      <c r="T100" s="110" t="s">
        <v>77</v>
      </c>
      <c r="U100" s="1"/>
      <c r="V100" s="111" t="str">
        <f t="shared" si="12"/>
        <v/>
      </c>
      <c r="W100" s="13" t="s">
        <v>249</v>
      </c>
      <c r="X100" s="110" t="s">
        <v>77</v>
      </c>
      <c r="Y100" s="1"/>
      <c r="Z100" s="111" t="str">
        <f t="shared" si="13"/>
        <v/>
      </c>
      <c r="AA100" s="13" t="s">
        <v>250</v>
      </c>
      <c r="AB100" s="110" t="s">
        <v>77</v>
      </c>
      <c r="AC100" s="1"/>
      <c r="AD100" s="111" t="str">
        <f t="shared" si="14"/>
        <v/>
      </c>
      <c r="AE100" s="13" t="s">
        <v>251</v>
      </c>
      <c r="AF100" s="110" t="s">
        <v>77</v>
      </c>
      <c r="AG100" s="1"/>
      <c r="AH100" s="111" t="str">
        <f t="shared" si="15"/>
        <v/>
      </c>
      <c r="AI100" s="13" t="s">
        <v>252</v>
      </c>
      <c r="AJ100" s="113">
        <f t="shared" si="16"/>
        <v>0</v>
      </c>
      <c r="AK100" s="192" t="str">
        <f>ご契約内容!$C$2</f>
        <v>エースサイクル</v>
      </c>
    </row>
    <row r="101" spans="1:37" ht="13.5" customHeight="1">
      <c r="A101" s="101" t="s">
        <v>1430</v>
      </c>
      <c r="B101" s="136" t="s">
        <v>1345</v>
      </c>
      <c r="C101" s="103" t="s">
        <v>1428</v>
      </c>
      <c r="D101" s="106"/>
      <c r="E101" s="140"/>
      <c r="F101" s="105" t="s">
        <v>1423</v>
      </c>
      <c r="G101" s="127"/>
      <c r="H101" s="138" t="s">
        <v>1408</v>
      </c>
      <c r="I101" s="139"/>
      <c r="J101" s="108">
        <v>30000</v>
      </c>
      <c r="K101" s="109"/>
      <c r="L101" s="110" t="s">
        <v>77</v>
      </c>
      <c r="M101" s="1"/>
      <c r="N101" s="111" t="str">
        <f t="shared" si="10"/>
        <v/>
      </c>
      <c r="O101" s="13" t="s">
        <v>247</v>
      </c>
      <c r="P101" s="110" t="s">
        <v>77</v>
      </c>
      <c r="Q101" s="1"/>
      <c r="R101" s="111" t="str">
        <f t="shared" si="11"/>
        <v/>
      </c>
      <c r="S101" s="13" t="s">
        <v>248</v>
      </c>
      <c r="T101" s="110" t="s">
        <v>77</v>
      </c>
      <c r="U101" s="1"/>
      <c r="V101" s="111" t="str">
        <f t="shared" si="12"/>
        <v/>
      </c>
      <c r="W101" s="13" t="s">
        <v>249</v>
      </c>
      <c r="X101" s="110" t="s">
        <v>77</v>
      </c>
      <c r="Y101" s="1"/>
      <c r="Z101" s="111" t="str">
        <f t="shared" si="13"/>
        <v/>
      </c>
      <c r="AA101" s="13" t="s">
        <v>250</v>
      </c>
      <c r="AB101" s="110" t="s">
        <v>77</v>
      </c>
      <c r="AC101" s="1"/>
      <c r="AD101" s="111" t="str">
        <f t="shared" si="14"/>
        <v/>
      </c>
      <c r="AE101" s="13" t="s">
        <v>251</v>
      </c>
      <c r="AF101" s="110" t="s">
        <v>77</v>
      </c>
      <c r="AG101" s="1"/>
      <c r="AH101" s="111" t="str">
        <f t="shared" si="15"/>
        <v/>
      </c>
      <c r="AI101" s="13" t="s">
        <v>252</v>
      </c>
      <c r="AJ101" s="113">
        <f t="shared" si="16"/>
        <v>0</v>
      </c>
      <c r="AK101" s="192" t="str">
        <f>ご契約内容!$C$2</f>
        <v>エースサイクル</v>
      </c>
    </row>
    <row r="102" spans="1:37" ht="13.5" customHeight="1">
      <c r="A102" s="101" t="s">
        <v>1431</v>
      </c>
      <c r="B102" s="136" t="s">
        <v>1345</v>
      </c>
      <c r="C102" s="103" t="s">
        <v>1428</v>
      </c>
      <c r="D102" s="106"/>
      <c r="E102" s="140"/>
      <c r="F102" s="105" t="s">
        <v>1423</v>
      </c>
      <c r="G102" s="127"/>
      <c r="H102" s="138" t="s">
        <v>1410</v>
      </c>
      <c r="I102" s="139"/>
      <c r="J102" s="108">
        <v>30000</v>
      </c>
      <c r="K102" s="109"/>
      <c r="L102" s="110" t="s">
        <v>77</v>
      </c>
      <c r="M102" s="1"/>
      <c r="N102" s="111" t="str">
        <f t="shared" si="10"/>
        <v/>
      </c>
      <c r="O102" s="13" t="s">
        <v>247</v>
      </c>
      <c r="P102" s="110" t="s">
        <v>77</v>
      </c>
      <c r="Q102" s="1"/>
      <c r="R102" s="111" t="str">
        <f t="shared" si="11"/>
        <v/>
      </c>
      <c r="S102" s="13" t="s">
        <v>248</v>
      </c>
      <c r="T102" s="110" t="s">
        <v>77</v>
      </c>
      <c r="U102" s="1"/>
      <c r="V102" s="111" t="str">
        <f t="shared" si="12"/>
        <v/>
      </c>
      <c r="W102" s="13" t="s">
        <v>249</v>
      </c>
      <c r="X102" s="110" t="s">
        <v>77</v>
      </c>
      <c r="Y102" s="1"/>
      <c r="Z102" s="111" t="str">
        <f t="shared" si="13"/>
        <v/>
      </c>
      <c r="AA102" s="13" t="s">
        <v>250</v>
      </c>
      <c r="AB102" s="110" t="s">
        <v>77</v>
      </c>
      <c r="AC102" s="1"/>
      <c r="AD102" s="111" t="str">
        <f t="shared" si="14"/>
        <v/>
      </c>
      <c r="AE102" s="13" t="s">
        <v>251</v>
      </c>
      <c r="AF102" s="110" t="s">
        <v>77</v>
      </c>
      <c r="AG102" s="1"/>
      <c r="AH102" s="111" t="str">
        <f t="shared" si="15"/>
        <v/>
      </c>
      <c r="AI102" s="13" t="s">
        <v>252</v>
      </c>
      <c r="AJ102" s="113">
        <f t="shared" si="16"/>
        <v>0</v>
      </c>
      <c r="AK102" s="192" t="str">
        <f>ご契約内容!$C$2</f>
        <v>エースサイクル</v>
      </c>
    </row>
    <row r="103" spans="1:37" ht="13.5" customHeight="1">
      <c r="A103" s="101" t="s">
        <v>1432</v>
      </c>
      <c r="B103" s="136" t="s">
        <v>1345</v>
      </c>
      <c r="C103" s="103" t="s">
        <v>1428</v>
      </c>
      <c r="D103" s="106"/>
      <c r="E103" s="140"/>
      <c r="F103" s="105" t="s">
        <v>1423</v>
      </c>
      <c r="G103" s="127"/>
      <c r="H103" s="138" t="s">
        <v>1412</v>
      </c>
      <c r="I103" s="139"/>
      <c r="J103" s="108">
        <v>30000</v>
      </c>
      <c r="K103" s="109"/>
      <c r="L103" s="110" t="s">
        <v>77</v>
      </c>
      <c r="M103" s="1"/>
      <c r="N103" s="111" t="str">
        <f t="shared" si="10"/>
        <v/>
      </c>
      <c r="O103" s="13" t="s">
        <v>247</v>
      </c>
      <c r="P103" s="110" t="s">
        <v>77</v>
      </c>
      <c r="Q103" s="1"/>
      <c r="R103" s="111" t="str">
        <f t="shared" si="11"/>
        <v/>
      </c>
      <c r="S103" s="13" t="s">
        <v>248</v>
      </c>
      <c r="T103" s="110" t="s">
        <v>77</v>
      </c>
      <c r="U103" s="1"/>
      <c r="V103" s="111" t="str">
        <f t="shared" si="12"/>
        <v/>
      </c>
      <c r="W103" s="13" t="s">
        <v>249</v>
      </c>
      <c r="X103" s="110" t="s">
        <v>77</v>
      </c>
      <c r="Y103" s="1"/>
      <c r="Z103" s="111" t="str">
        <f t="shared" si="13"/>
        <v/>
      </c>
      <c r="AA103" s="13" t="s">
        <v>250</v>
      </c>
      <c r="AB103" s="110" t="s">
        <v>77</v>
      </c>
      <c r="AC103" s="1"/>
      <c r="AD103" s="111" t="str">
        <f t="shared" si="14"/>
        <v/>
      </c>
      <c r="AE103" s="13" t="s">
        <v>251</v>
      </c>
      <c r="AF103" s="110" t="s">
        <v>77</v>
      </c>
      <c r="AG103" s="1"/>
      <c r="AH103" s="111" t="str">
        <f t="shared" si="15"/>
        <v/>
      </c>
      <c r="AI103" s="13" t="s">
        <v>252</v>
      </c>
      <c r="AJ103" s="113">
        <f t="shared" si="16"/>
        <v>0</v>
      </c>
      <c r="AK103" s="192" t="str">
        <f>ご契約内容!$C$2</f>
        <v>エースサイクル</v>
      </c>
    </row>
    <row r="104" spans="1:37" ht="13.5" customHeight="1">
      <c r="A104" s="101" t="s">
        <v>1433</v>
      </c>
      <c r="B104" s="136" t="s">
        <v>1345</v>
      </c>
      <c r="C104" s="103" t="s">
        <v>1434</v>
      </c>
      <c r="D104" s="106"/>
      <c r="E104" s="140"/>
      <c r="F104" s="105" t="s">
        <v>547</v>
      </c>
      <c r="G104" s="127"/>
      <c r="H104" s="138" t="s">
        <v>1263</v>
      </c>
      <c r="I104" s="139"/>
      <c r="J104" s="108">
        <v>36000</v>
      </c>
      <c r="K104" s="109"/>
      <c r="L104" s="110" t="s">
        <v>98</v>
      </c>
      <c r="M104" s="1"/>
      <c r="N104" s="111" t="str">
        <f t="shared" si="10"/>
        <v/>
      </c>
      <c r="O104" s="13" t="s">
        <v>247</v>
      </c>
      <c r="P104" s="110" t="s">
        <v>98</v>
      </c>
      <c r="Q104" s="1"/>
      <c r="R104" s="111" t="str">
        <f t="shared" si="11"/>
        <v/>
      </c>
      <c r="S104" s="13" t="s">
        <v>248</v>
      </c>
      <c r="T104" s="110" t="s">
        <v>98</v>
      </c>
      <c r="U104" s="1"/>
      <c r="V104" s="111" t="str">
        <f t="shared" si="12"/>
        <v/>
      </c>
      <c r="W104" s="13" t="s">
        <v>249</v>
      </c>
      <c r="X104" s="110" t="s">
        <v>98</v>
      </c>
      <c r="Y104" s="1"/>
      <c r="Z104" s="111" t="str">
        <f t="shared" si="13"/>
        <v/>
      </c>
      <c r="AA104" s="13" t="s">
        <v>250</v>
      </c>
      <c r="AB104" s="110" t="s">
        <v>98</v>
      </c>
      <c r="AC104" s="1"/>
      <c r="AD104" s="111" t="str">
        <f t="shared" si="14"/>
        <v/>
      </c>
      <c r="AE104" s="13" t="s">
        <v>251</v>
      </c>
      <c r="AF104" s="110" t="s">
        <v>98</v>
      </c>
      <c r="AG104" s="1"/>
      <c r="AH104" s="111" t="str">
        <f t="shared" si="15"/>
        <v/>
      </c>
      <c r="AI104" s="13" t="s">
        <v>252</v>
      </c>
      <c r="AJ104" s="113">
        <f t="shared" si="16"/>
        <v>0</v>
      </c>
      <c r="AK104" s="192" t="str">
        <f>ご契約内容!$C$2</f>
        <v>エースサイクル</v>
      </c>
    </row>
    <row r="105" spans="1:37" ht="13.5" customHeight="1">
      <c r="A105" s="101" t="s">
        <v>1435</v>
      </c>
      <c r="B105" s="136" t="s">
        <v>1345</v>
      </c>
      <c r="C105" s="103" t="s">
        <v>1436</v>
      </c>
      <c r="D105" s="106"/>
      <c r="E105" s="140"/>
      <c r="F105" s="105" t="s">
        <v>547</v>
      </c>
      <c r="G105" s="127"/>
      <c r="H105" s="138" t="s">
        <v>1263</v>
      </c>
      <c r="I105" s="139"/>
      <c r="J105" s="108">
        <v>38000</v>
      </c>
      <c r="K105" s="109"/>
      <c r="L105" s="110" t="s">
        <v>77</v>
      </c>
      <c r="M105" s="1"/>
      <c r="N105" s="111" t="str">
        <f t="shared" si="10"/>
        <v/>
      </c>
      <c r="O105" s="13" t="s">
        <v>247</v>
      </c>
      <c r="P105" s="110" t="s">
        <v>77</v>
      </c>
      <c r="Q105" s="1"/>
      <c r="R105" s="111" t="str">
        <f t="shared" si="11"/>
        <v/>
      </c>
      <c r="S105" s="13" t="s">
        <v>248</v>
      </c>
      <c r="T105" s="110" t="s">
        <v>77</v>
      </c>
      <c r="U105" s="1"/>
      <c r="V105" s="111" t="str">
        <f t="shared" si="12"/>
        <v/>
      </c>
      <c r="W105" s="13" t="s">
        <v>249</v>
      </c>
      <c r="X105" s="110" t="s">
        <v>77</v>
      </c>
      <c r="Y105" s="1"/>
      <c r="Z105" s="111" t="str">
        <f t="shared" si="13"/>
        <v/>
      </c>
      <c r="AA105" s="13" t="s">
        <v>250</v>
      </c>
      <c r="AB105" s="110" t="s">
        <v>148</v>
      </c>
      <c r="AC105" s="115"/>
      <c r="AD105" s="116" t="str">
        <f t="shared" si="14"/>
        <v/>
      </c>
      <c r="AE105" s="117" t="s">
        <v>251</v>
      </c>
      <c r="AF105" s="110" t="s">
        <v>148</v>
      </c>
      <c r="AG105" s="115"/>
      <c r="AH105" s="116" t="str">
        <f t="shared" si="15"/>
        <v/>
      </c>
      <c r="AI105" s="117" t="s">
        <v>252</v>
      </c>
      <c r="AJ105" s="113">
        <f t="shared" si="16"/>
        <v>0</v>
      </c>
      <c r="AK105" s="192" t="str">
        <f>ご契約内容!$C$2</f>
        <v>エースサイクル</v>
      </c>
    </row>
    <row r="106" spans="1:37" ht="13.5" customHeight="1">
      <c r="A106" s="101" t="s">
        <v>1437</v>
      </c>
      <c r="B106" s="136" t="s">
        <v>1345</v>
      </c>
      <c r="C106" s="103" t="s">
        <v>1438</v>
      </c>
      <c r="D106" s="106"/>
      <c r="E106" s="140"/>
      <c r="F106" s="105" t="s">
        <v>547</v>
      </c>
      <c r="G106" s="127"/>
      <c r="H106" s="138" t="s">
        <v>1439</v>
      </c>
      <c r="I106" s="139"/>
      <c r="J106" s="108">
        <v>3500</v>
      </c>
      <c r="K106" s="109" t="s">
        <v>568</v>
      </c>
      <c r="L106" s="110" t="s">
        <v>77</v>
      </c>
      <c r="M106" s="1"/>
      <c r="N106" s="111" t="str">
        <f t="shared" si="10"/>
        <v/>
      </c>
      <c r="O106" s="13" t="s">
        <v>247</v>
      </c>
      <c r="P106" s="110" t="s">
        <v>77</v>
      </c>
      <c r="Q106" s="1"/>
      <c r="R106" s="111" t="str">
        <f t="shared" si="11"/>
        <v/>
      </c>
      <c r="S106" s="13" t="s">
        <v>248</v>
      </c>
      <c r="T106" s="110" t="s">
        <v>77</v>
      </c>
      <c r="U106" s="1"/>
      <c r="V106" s="111" t="str">
        <f t="shared" si="12"/>
        <v/>
      </c>
      <c r="W106" s="13" t="s">
        <v>249</v>
      </c>
      <c r="X106" s="110" t="s">
        <v>77</v>
      </c>
      <c r="Y106" s="1"/>
      <c r="Z106" s="111" t="str">
        <f t="shared" si="13"/>
        <v/>
      </c>
      <c r="AA106" s="13" t="s">
        <v>250</v>
      </c>
      <c r="AB106" s="110" t="s">
        <v>77</v>
      </c>
      <c r="AC106" s="1"/>
      <c r="AD106" s="111" t="str">
        <f t="shared" si="14"/>
        <v/>
      </c>
      <c r="AE106" s="13" t="s">
        <v>251</v>
      </c>
      <c r="AF106" s="110" t="s">
        <v>77</v>
      </c>
      <c r="AG106" s="1"/>
      <c r="AH106" s="111" t="str">
        <f t="shared" si="15"/>
        <v/>
      </c>
      <c r="AI106" s="13" t="s">
        <v>252</v>
      </c>
      <c r="AJ106" s="113">
        <f t="shared" si="16"/>
        <v>0</v>
      </c>
      <c r="AK106" s="192" t="str">
        <f>ご契約内容!$C$2</f>
        <v>エースサイクル</v>
      </c>
    </row>
    <row r="107" spans="1:37" ht="13.5" customHeight="1">
      <c r="A107" s="101" t="s">
        <v>1440</v>
      </c>
      <c r="B107" s="136" t="s">
        <v>1345</v>
      </c>
      <c r="C107" s="103" t="s">
        <v>1441</v>
      </c>
      <c r="D107" s="106"/>
      <c r="E107" s="140"/>
      <c r="F107" s="105" t="s">
        <v>547</v>
      </c>
      <c r="G107" s="127"/>
      <c r="H107" s="138" t="s">
        <v>1442</v>
      </c>
      <c r="I107" s="139"/>
      <c r="J107" s="108">
        <v>36000</v>
      </c>
      <c r="K107" s="109" t="s">
        <v>568</v>
      </c>
      <c r="L107" s="110" t="s">
        <v>77</v>
      </c>
      <c r="M107" s="1"/>
      <c r="N107" s="111" t="str">
        <f t="shared" si="10"/>
        <v/>
      </c>
      <c r="O107" s="13" t="s">
        <v>247</v>
      </c>
      <c r="P107" s="110" t="s">
        <v>77</v>
      </c>
      <c r="Q107" s="1"/>
      <c r="R107" s="111" t="str">
        <f t="shared" si="11"/>
        <v/>
      </c>
      <c r="S107" s="13" t="s">
        <v>248</v>
      </c>
      <c r="T107" s="110" t="s">
        <v>77</v>
      </c>
      <c r="U107" s="1"/>
      <c r="V107" s="111" t="str">
        <f t="shared" si="12"/>
        <v/>
      </c>
      <c r="W107" s="13" t="s">
        <v>249</v>
      </c>
      <c r="X107" s="110" t="s">
        <v>77</v>
      </c>
      <c r="Y107" s="1"/>
      <c r="Z107" s="111" t="str">
        <f t="shared" si="13"/>
        <v/>
      </c>
      <c r="AA107" s="13" t="s">
        <v>250</v>
      </c>
      <c r="AB107" s="110" t="s">
        <v>77</v>
      </c>
      <c r="AC107" s="1"/>
      <c r="AD107" s="111" t="str">
        <f t="shared" si="14"/>
        <v/>
      </c>
      <c r="AE107" s="13" t="s">
        <v>251</v>
      </c>
      <c r="AF107" s="110" t="s">
        <v>77</v>
      </c>
      <c r="AG107" s="1"/>
      <c r="AH107" s="111" t="str">
        <f t="shared" si="15"/>
        <v/>
      </c>
      <c r="AI107" s="13" t="s">
        <v>252</v>
      </c>
      <c r="AJ107" s="113">
        <f t="shared" si="16"/>
        <v>0</v>
      </c>
      <c r="AK107" s="192" t="str">
        <f>ご契約内容!$C$2</f>
        <v>エースサイクル</v>
      </c>
    </row>
    <row r="108" spans="1:37" ht="13.5" customHeight="1">
      <c r="A108" s="101" t="s">
        <v>1443</v>
      </c>
      <c r="B108" s="136" t="s">
        <v>1345</v>
      </c>
      <c r="C108" s="103" t="s">
        <v>1444</v>
      </c>
      <c r="D108" s="106"/>
      <c r="E108" s="140"/>
      <c r="F108" s="105" t="s">
        <v>547</v>
      </c>
      <c r="G108" s="127"/>
      <c r="H108" s="138" t="s">
        <v>1442</v>
      </c>
      <c r="I108" s="139"/>
      <c r="J108" s="108">
        <v>38000</v>
      </c>
      <c r="K108" s="109" t="s">
        <v>568</v>
      </c>
      <c r="L108" s="110" t="s">
        <v>77</v>
      </c>
      <c r="M108" s="1"/>
      <c r="N108" s="111" t="str">
        <f t="shared" si="10"/>
        <v/>
      </c>
      <c r="O108" s="13" t="s">
        <v>247</v>
      </c>
      <c r="P108" s="110" t="s">
        <v>77</v>
      </c>
      <c r="Q108" s="1"/>
      <c r="R108" s="111" t="str">
        <f t="shared" si="11"/>
        <v/>
      </c>
      <c r="S108" s="13" t="s">
        <v>248</v>
      </c>
      <c r="T108" s="110" t="s">
        <v>77</v>
      </c>
      <c r="U108" s="1"/>
      <c r="V108" s="111" t="str">
        <f t="shared" si="12"/>
        <v/>
      </c>
      <c r="W108" s="13" t="s">
        <v>249</v>
      </c>
      <c r="X108" s="110" t="s">
        <v>77</v>
      </c>
      <c r="Y108" s="1"/>
      <c r="Z108" s="111" t="str">
        <f t="shared" si="13"/>
        <v/>
      </c>
      <c r="AA108" s="13" t="s">
        <v>250</v>
      </c>
      <c r="AB108" s="110" t="s">
        <v>77</v>
      </c>
      <c r="AC108" s="1"/>
      <c r="AD108" s="111" t="str">
        <f t="shared" si="14"/>
        <v/>
      </c>
      <c r="AE108" s="13" t="s">
        <v>251</v>
      </c>
      <c r="AF108" s="110" t="s">
        <v>77</v>
      </c>
      <c r="AG108" s="1"/>
      <c r="AH108" s="111" t="str">
        <f t="shared" si="15"/>
        <v/>
      </c>
      <c r="AI108" s="13" t="s">
        <v>252</v>
      </c>
      <c r="AJ108" s="113">
        <f t="shared" si="16"/>
        <v>0</v>
      </c>
      <c r="AK108" s="192" t="str">
        <f>ご契約内容!$C$2</f>
        <v>エースサイクル</v>
      </c>
    </row>
    <row r="109" spans="1:37" ht="13.5" customHeight="1">
      <c r="A109" s="101" t="s">
        <v>1445</v>
      </c>
      <c r="B109" s="136" t="s">
        <v>1345</v>
      </c>
      <c r="C109" s="103" t="s">
        <v>1446</v>
      </c>
      <c r="D109" s="106"/>
      <c r="E109" s="140"/>
      <c r="F109" s="105" t="s">
        <v>1447</v>
      </c>
      <c r="G109" s="127"/>
      <c r="H109" s="138" t="s">
        <v>1408</v>
      </c>
      <c r="I109" s="139"/>
      <c r="J109" s="108">
        <v>7000</v>
      </c>
      <c r="K109" s="109" t="s">
        <v>568</v>
      </c>
      <c r="L109" s="110" t="s">
        <v>77</v>
      </c>
      <c r="M109" s="1"/>
      <c r="N109" s="111" t="str">
        <f t="shared" si="10"/>
        <v/>
      </c>
      <c r="O109" s="13" t="s">
        <v>247</v>
      </c>
      <c r="P109" s="110" t="s">
        <v>77</v>
      </c>
      <c r="Q109" s="1"/>
      <c r="R109" s="111" t="str">
        <f t="shared" si="11"/>
        <v/>
      </c>
      <c r="S109" s="13" t="s">
        <v>248</v>
      </c>
      <c r="T109" s="110" t="s">
        <v>77</v>
      </c>
      <c r="U109" s="1"/>
      <c r="V109" s="111" t="str">
        <f t="shared" si="12"/>
        <v/>
      </c>
      <c r="W109" s="13" t="s">
        <v>249</v>
      </c>
      <c r="X109" s="110" t="s">
        <v>77</v>
      </c>
      <c r="Y109" s="1"/>
      <c r="Z109" s="111" t="str">
        <f t="shared" si="13"/>
        <v/>
      </c>
      <c r="AA109" s="13" t="s">
        <v>250</v>
      </c>
      <c r="AB109" s="110" t="s">
        <v>77</v>
      </c>
      <c r="AC109" s="1"/>
      <c r="AD109" s="111" t="str">
        <f t="shared" si="14"/>
        <v/>
      </c>
      <c r="AE109" s="13" t="s">
        <v>251</v>
      </c>
      <c r="AF109" s="110" t="s">
        <v>77</v>
      </c>
      <c r="AG109" s="1"/>
      <c r="AH109" s="111" t="str">
        <f t="shared" si="15"/>
        <v/>
      </c>
      <c r="AI109" s="13" t="s">
        <v>252</v>
      </c>
      <c r="AJ109" s="113">
        <f t="shared" si="16"/>
        <v>0</v>
      </c>
      <c r="AK109" s="192" t="str">
        <f>ご契約内容!$C$2</f>
        <v>エースサイクル</v>
      </c>
    </row>
    <row r="110" spans="1:37" ht="13.5" customHeight="1">
      <c r="A110" s="101" t="s">
        <v>1448</v>
      </c>
      <c r="B110" s="136" t="s">
        <v>1345</v>
      </c>
      <c r="C110" s="103" t="s">
        <v>1446</v>
      </c>
      <c r="D110" s="106"/>
      <c r="E110" s="140"/>
      <c r="F110" s="105" t="s">
        <v>1447</v>
      </c>
      <c r="G110" s="127"/>
      <c r="H110" s="138" t="s">
        <v>1410</v>
      </c>
      <c r="I110" s="139"/>
      <c r="J110" s="108">
        <v>7000</v>
      </c>
      <c r="K110" s="109" t="s">
        <v>568</v>
      </c>
      <c r="L110" s="110" t="s">
        <v>98</v>
      </c>
      <c r="M110" s="1"/>
      <c r="N110" s="111" t="str">
        <f t="shared" si="10"/>
        <v/>
      </c>
      <c r="O110" s="13" t="s">
        <v>247</v>
      </c>
      <c r="P110" s="110" t="s">
        <v>98</v>
      </c>
      <c r="Q110" s="1"/>
      <c r="R110" s="111" t="str">
        <f t="shared" si="11"/>
        <v/>
      </c>
      <c r="S110" s="13" t="s">
        <v>248</v>
      </c>
      <c r="T110" s="110" t="s">
        <v>98</v>
      </c>
      <c r="U110" s="1"/>
      <c r="V110" s="111" t="str">
        <f t="shared" si="12"/>
        <v/>
      </c>
      <c r="W110" s="13" t="s">
        <v>249</v>
      </c>
      <c r="X110" s="110" t="s">
        <v>98</v>
      </c>
      <c r="Y110" s="1"/>
      <c r="Z110" s="111" t="str">
        <f t="shared" si="13"/>
        <v/>
      </c>
      <c r="AA110" s="13" t="s">
        <v>250</v>
      </c>
      <c r="AB110" s="110" t="s">
        <v>98</v>
      </c>
      <c r="AC110" s="1"/>
      <c r="AD110" s="111" t="str">
        <f t="shared" si="14"/>
        <v/>
      </c>
      <c r="AE110" s="13" t="s">
        <v>251</v>
      </c>
      <c r="AF110" s="110" t="s">
        <v>98</v>
      </c>
      <c r="AG110" s="1"/>
      <c r="AH110" s="111" t="str">
        <f t="shared" si="15"/>
        <v/>
      </c>
      <c r="AI110" s="13" t="s">
        <v>252</v>
      </c>
      <c r="AJ110" s="113">
        <f t="shared" si="16"/>
        <v>0</v>
      </c>
      <c r="AK110" s="192" t="str">
        <f>ご契約内容!$C$2</f>
        <v>エースサイクル</v>
      </c>
    </row>
    <row r="111" spans="1:37" ht="13.5" customHeight="1">
      <c r="A111" s="101" t="s">
        <v>1449</v>
      </c>
      <c r="B111" s="136" t="s">
        <v>1345</v>
      </c>
      <c r="C111" s="103" t="s">
        <v>1450</v>
      </c>
      <c r="D111" s="106"/>
      <c r="E111" s="140"/>
      <c r="F111" s="105" t="s">
        <v>1350</v>
      </c>
      <c r="G111" s="127"/>
      <c r="H111" s="138" t="s">
        <v>1405</v>
      </c>
      <c r="I111" s="139"/>
      <c r="J111" s="108">
        <v>32000</v>
      </c>
      <c r="K111" s="109" t="s">
        <v>568</v>
      </c>
      <c r="L111" s="110" t="s">
        <v>98</v>
      </c>
      <c r="M111" s="1"/>
      <c r="N111" s="111" t="str">
        <f t="shared" si="10"/>
        <v/>
      </c>
      <c r="O111" s="13" t="s">
        <v>247</v>
      </c>
      <c r="P111" s="110" t="s">
        <v>98</v>
      </c>
      <c r="Q111" s="1"/>
      <c r="R111" s="111" t="str">
        <f t="shared" si="11"/>
        <v/>
      </c>
      <c r="S111" s="13" t="s">
        <v>248</v>
      </c>
      <c r="T111" s="110" t="s">
        <v>98</v>
      </c>
      <c r="U111" s="1"/>
      <c r="V111" s="111" t="str">
        <f t="shared" si="12"/>
        <v/>
      </c>
      <c r="W111" s="13" t="s">
        <v>249</v>
      </c>
      <c r="X111" s="110" t="s">
        <v>98</v>
      </c>
      <c r="Y111" s="1"/>
      <c r="Z111" s="111" t="str">
        <f t="shared" si="13"/>
        <v/>
      </c>
      <c r="AA111" s="13" t="s">
        <v>250</v>
      </c>
      <c r="AB111" s="110" t="s">
        <v>98</v>
      </c>
      <c r="AC111" s="1"/>
      <c r="AD111" s="111" t="str">
        <f t="shared" si="14"/>
        <v/>
      </c>
      <c r="AE111" s="13" t="s">
        <v>251</v>
      </c>
      <c r="AF111" s="110" t="s">
        <v>98</v>
      </c>
      <c r="AG111" s="1"/>
      <c r="AH111" s="111" t="str">
        <f t="shared" si="15"/>
        <v/>
      </c>
      <c r="AI111" s="13" t="s">
        <v>252</v>
      </c>
      <c r="AJ111" s="113">
        <f t="shared" si="16"/>
        <v>0</v>
      </c>
      <c r="AK111" s="192" t="str">
        <f>ご契約内容!$C$2</f>
        <v>エースサイクル</v>
      </c>
    </row>
    <row r="112" spans="1:37" ht="13.5" customHeight="1">
      <c r="A112" s="101" t="s">
        <v>1451</v>
      </c>
      <c r="B112" s="136" t="s">
        <v>1345</v>
      </c>
      <c r="C112" s="103" t="s">
        <v>1450</v>
      </c>
      <c r="D112" s="106"/>
      <c r="E112" s="140"/>
      <c r="F112" s="105" t="s">
        <v>1350</v>
      </c>
      <c r="G112" s="127"/>
      <c r="H112" s="138" t="s">
        <v>1408</v>
      </c>
      <c r="I112" s="139"/>
      <c r="J112" s="108">
        <v>32000</v>
      </c>
      <c r="K112" s="109" t="s">
        <v>568</v>
      </c>
      <c r="L112" s="110" t="s">
        <v>98</v>
      </c>
      <c r="M112" s="1"/>
      <c r="N112" s="111" t="str">
        <f t="shared" si="10"/>
        <v/>
      </c>
      <c r="O112" s="13" t="s">
        <v>247</v>
      </c>
      <c r="P112" s="110" t="s">
        <v>98</v>
      </c>
      <c r="Q112" s="1"/>
      <c r="R112" s="111" t="str">
        <f t="shared" si="11"/>
        <v/>
      </c>
      <c r="S112" s="13" t="s">
        <v>248</v>
      </c>
      <c r="T112" s="110" t="s">
        <v>98</v>
      </c>
      <c r="U112" s="1"/>
      <c r="V112" s="111" t="str">
        <f t="shared" si="12"/>
        <v/>
      </c>
      <c r="W112" s="13" t="s">
        <v>249</v>
      </c>
      <c r="X112" s="110" t="s">
        <v>98</v>
      </c>
      <c r="Y112" s="1"/>
      <c r="Z112" s="111" t="str">
        <f t="shared" si="13"/>
        <v/>
      </c>
      <c r="AA112" s="13" t="s">
        <v>250</v>
      </c>
      <c r="AB112" s="110" t="s">
        <v>98</v>
      </c>
      <c r="AC112" s="1"/>
      <c r="AD112" s="111" t="str">
        <f t="shared" si="14"/>
        <v/>
      </c>
      <c r="AE112" s="13" t="s">
        <v>251</v>
      </c>
      <c r="AF112" s="110" t="s">
        <v>98</v>
      </c>
      <c r="AG112" s="1"/>
      <c r="AH112" s="111" t="str">
        <f t="shared" si="15"/>
        <v/>
      </c>
      <c r="AI112" s="13" t="s">
        <v>252</v>
      </c>
      <c r="AJ112" s="113">
        <f t="shared" si="16"/>
        <v>0</v>
      </c>
      <c r="AK112" s="192" t="str">
        <f>ご契約内容!$C$2</f>
        <v>エースサイクル</v>
      </c>
    </row>
    <row r="113" spans="1:37" ht="13.5" customHeight="1">
      <c r="A113" s="101" t="s">
        <v>1452</v>
      </c>
      <c r="B113" s="136" t="s">
        <v>1345</v>
      </c>
      <c r="C113" s="103" t="s">
        <v>1450</v>
      </c>
      <c r="D113" s="106"/>
      <c r="E113" s="140"/>
      <c r="F113" s="105" t="s">
        <v>1350</v>
      </c>
      <c r="G113" s="127"/>
      <c r="H113" s="138" t="s">
        <v>1410</v>
      </c>
      <c r="I113" s="139"/>
      <c r="J113" s="108">
        <v>32000</v>
      </c>
      <c r="K113" s="109" t="s">
        <v>568</v>
      </c>
      <c r="L113" s="110" t="s">
        <v>98</v>
      </c>
      <c r="M113" s="1"/>
      <c r="N113" s="111" t="str">
        <f t="shared" si="10"/>
        <v/>
      </c>
      <c r="O113" s="13" t="s">
        <v>247</v>
      </c>
      <c r="P113" s="110" t="s">
        <v>98</v>
      </c>
      <c r="Q113" s="1"/>
      <c r="R113" s="111" t="str">
        <f t="shared" si="11"/>
        <v/>
      </c>
      <c r="S113" s="13" t="s">
        <v>248</v>
      </c>
      <c r="T113" s="110" t="s">
        <v>98</v>
      </c>
      <c r="U113" s="1"/>
      <c r="V113" s="111" t="str">
        <f t="shared" si="12"/>
        <v/>
      </c>
      <c r="W113" s="13" t="s">
        <v>249</v>
      </c>
      <c r="X113" s="110" t="s">
        <v>98</v>
      </c>
      <c r="Y113" s="1"/>
      <c r="Z113" s="111" t="str">
        <f t="shared" si="13"/>
        <v/>
      </c>
      <c r="AA113" s="13" t="s">
        <v>250</v>
      </c>
      <c r="AB113" s="110" t="s">
        <v>77</v>
      </c>
      <c r="AC113" s="1"/>
      <c r="AD113" s="111" t="str">
        <f t="shared" si="14"/>
        <v/>
      </c>
      <c r="AE113" s="13" t="s">
        <v>251</v>
      </c>
      <c r="AF113" s="110" t="s">
        <v>77</v>
      </c>
      <c r="AG113" s="1"/>
      <c r="AH113" s="111" t="str">
        <f t="shared" si="15"/>
        <v/>
      </c>
      <c r="AI113" s="13" t="s">
        <v>252</v>
      </c>
      <c r="AJ113" s="113">
        <f t="shared" si="16"/>
        <v>0</v>
      </c>
      <c r="AK113" s="192" t="str">
        <f>ご契約内容!$C$2</f>
        <v>エースサイクル</v>
      </c>
    </row>
    <row r="114" spans="1:37" ht="13.5" customHeight="1">
      <c r="A114" s="101" t="s">
        <v>1453</v>
      </c>
      <c r="B114" s="136" t="s">
        <v>1345</v>
      </c>
      <c r="C114" s="103" t="s">
        <v>1450</v>
      </c>
      <c r="D114" s="106"/>
      <c r="E114" s="140"/>
      <c r="F114" s="105" t="s">
        <v>1350</v>
      </c>
      <c r="G114" s="127"/>
      <c r="H114" s="138" t="s">
        <v>1412</v>
      </c>
      <c r="I114" s="139"/>
      <c r="J114" s="108">
        <v>32000</v>
      </c>
      <c r="K114" s="109" t="s">
        <v>568</v>
      </c>
      <c r="L114" s="110" t="s">
        <v>77</v>
      </c>
      <c r="M114" s="1"/>
      <c r="N114" s="111" t="str">
        <f t="shared" si="10"/>
        <v/>
      </c>
      <c r="O114" s="13" t="s">
        <v>247</v>
      </c>
      <c r="P114" s="110" t="s">
        <v>77</v>
      </c>
      <c r="Q114" s="1"/>
      <c r="R114" s="111" t="str">
        <f t="shared" si="11"/>
        <v/>
      </c>
      <c r="S114" s="13" t="s">
        <v>248</v>
      </c>
      <c r="T114" s="110" t="s">
        <v>77</v>
      </c>
      <c r="U114" s="1"/>
      <c r="V114" s="111" t="str">
        <f t="shared" si="12"/>
        <v/>
      </c>
      <c r="W114" s="13" t="s">
        <v>249</v>
      </c>
      <c r="X114" s="110" t="s">
        <v>77</v>
      </c>
      <c r="Y114" s="1"/>
      <c r="Z114" s="111" t="str">
        <f t="shared" si="13"/>
        <v/>
      </c>
      <c r="AA114" s="13" t="s">
        <v>250</v>
      </c>
      <c r="AB114" s="110" t="s">
        <v>77</v>
      </c>
      <c r="AC114" s="1"/>
      <c r="AD114" s="111" t="str">
        <f t="shared" si="14"/>
        <v/>
      </c>
      <c r="AE114" s="13" t="s">
        <v>251</v>
      </c>
      <c r="AF114" s="110" t="s">
        <v>77</v>
      </c>
      <c r="AG114" s="1"/>
      <c r="AH114" s="111" t="str">
        <f t="shared" si="15"/>
        <v/>
      </c>
      <c r="AI114" s="13" t="s">
        <v>252</v>
      </c>
      <c r="AJ114" s="113">
        <f t="shared" si="16"/>
        <v>0</v>
      </c>
      <c r="AK114" s="192" t="str">
        <f>ご契約内容!$C$2</f>
        <v>エースサイクル</v>
      </c>
    </row>
    <row r="115" spans="1:37" ht="13.5" customHeight="1">
      <c r="A115" s="101" t="s">
        <v>1454</v>
      </c>
      <c r="B115" s="136" t="s">
        <v>1345</v>
      </c>
      <c r="C115" s="103" t="s">
        <v>1455</v>
      </c>
      <c r="D115" s="106"/>
      <c r="E115" s="140"/>
      <c r="F115" s="105" t="s">
        <v>668</v>
      </c>
      <c r="G115" s="127"/>
      <c r="H115" s="138" t="s">
        <v>1456</v>
      </c>
      <c r="I115" s="139"/>
      <c r="J115" s="108">
        <v>17000</v>
      </c>
      <c r="K115" s="109"/>
      <c r="L115" s="110" t="s">
        <v>77</v>
      </c>
      <c r="M115" s="1"/>
      <c r="N115" s="111" t="str">
        <f t="shared" si="10"/>
        <v/>
      </c>
      <c r="O115" s="13" t="s">
        <v>247</v>
      </c>
      <c r="P115" s="110" t="s">
        <v>77</v>
      </c>
      <c r="Q115" s="1"/>
      <c r="R115" s="111" t="str">
        <f t="shared" si="11"/>
        <v/>
      </c>
      <c r="S115" s="13" t="s">
        <v>248</v>
      </c>
      <c r="T115" s="110" t="s">
        <v>77</v>
      </c>
      <c r="U115" s="1"/>
      <c r="V115" s="111" t="str">
        <f t="shared" si="12"/>
        <v/>
      </c>
      <c r="W115" s="13" t="s">
        <v>249</v>
      </c>
      <c r="X115" s="110" t="s">
        <v>77</v>
      </c>
      <c r="Y115" s="1"/>
      <c r="Z115" s="111" t="str">
        <f t="shared" si="13"/>
        <v/>
      </c>
      <c r="AA115" s="13" t="s">
        <v>250</v>
      </c>
      <c r="AB115" s="110" t="s">
        <v>77</v>
      </c>
      <c r="AC115" s="1"/>
      <c r="AD115" s="111" t="str">
        <f t="shared" si="14"/>
        <v/>
      </c>
      <c r="AE115" s="13" t="s">
        <v>251</v>
      </c>
      <c r="AF115" s="110" t="s">
        <v>77</v>
      </c>
      <c r="AG115" s="1"/>
      <c r="AH115" s="111" t="str">
        <f t="shared" si="15"/>
        <v/>
      </c>
      <c r="AI115" s="13" t="s">
        <v>252</v>
      </c>
      <c r="AJ115" s="113">
        <f t="shared" si="16"/>
        <v>0</v>
      </c>
      <c r="AK115" s="192" t="str">
        <f>ご契約内容!$C$2</f>
        <v>エースサイクル</v>
      </c>
    </row>
    <row r="116" spans="1:37" ht="13.5" customHeight="1">
      <c r="A116" s="101" t="s">
        <v>1457</v>
      </c>
      <c r="B116" s="136" t="s">
        <v>1345</v>
      </c>
      <c r="C116" s="103" t="s">
        <v>1458</v>
      </c>
      <c r="D116" s="106"/>
      <c r="E116" s="140"/>
      <c r="F116" s="105" t="s">
        <v>1350</v>
      </c>
      <c r="G116" s="127"/>
      <c r="H116" s="138" t="s">
        <v>1459</v>
      </c>
      <c r="I116" s="139"/>
      <c r="J116" s="108">
        <v>20000</v>
      </c>
      <c r="K116" s="109"/>
      <c r="L116" s="110" t="s">
        <v>98</v>
      </c>
      <c r="M116" s="1"/>
      <c r="N116" s="111" t="str">
        <f t="shared" si="10"/>
        <v/>
      </c>
      <c r="O116" s="13" t="s">
        <v>247</v>
      </c>
      <c r="P116" s="110" t="s">
        <v>98</v>
      </c>
      <c r="Q116" s="1"/>
      <c r="R116" s="111" t="str">
        <f t="shared" si="11"/>
        <v/>
      </c>
      <c r="S116" s="13" t="s">
        <v>248</v>
      </c>
      <c r="T116" s="110" t="s">
        <v>98</v>
      </c>
      <c r="U116" s="1"/>
      <c r="V116" s="111" t="str">
        <f t="shared" si="12"/>
        <v/>
      </c>
      <c r="W116" s="13" t="s">
        <v>249</v>
      </c>
      <c r="X116" s="110" t="s">
        <v>98</v>
      </c>
      <c r="Y116" s="1"/>
      <c r="Z116" s="111" t="str">
        <f t="shared" si="13"/>
        <v/>
      </c>
      <c r="AA116" s="13" t="s">
        <v>250</v>
      </c>
      <c r="AB116" s="110" t="s">
        <v>77</v>
      </c>
      <c r="AC116" s="1"/>
      <c r="AD116" s="111" t="str">
        <f t="shared" si="14"/>
        <v/>
      </c>
      <c r="AE116" s="13" t="s">
        <v>251</v>
      </c>
      <c r="AF116" s="110" t="s">
        <v>77</v>
      </c>
      <c r="AG116" s="1"/>
      <c r="AH116" s="111" t="str">
        <f t="shared" si="15"/>
        <v/>
      </c>
      <c r="AI116" s="13" t="s">
        <v>252</v>
      </c>
      <c r="AJ116" s="113">
        <f t="shared" si="16"/>
        <v>0</v>
      </c>
      <c r="AK116" s="192" t="str">
        <f>ご契約内容!$C$2</f>
        <v>エースサイクル</v>
      </c>
    </row>
    <row r="117" spans="1:37" ht="13.5" customHeight="1">
      <c r="A117" s="101" t="s">
        <v>1460</v>
      </c>
      <c r="B117" s="136" t="s">
        <v>1345</v>
      </c>
      <c r="C117" s="103" t="s">
        <v>1458</v>
      </c>
      <c r="D117" s="106"/>
      <c r="E117" s="140"/>
      <c r="F117" s="105" t="s">
        <v>1350</v>
      </c>
      <c r="G117" s="127"/>
      <c r="H117" s="138" t="s">
        <v>1461</v>
      </c>
      <c r="I117" s="139"/>
      <c r="J117" s="108">
        <v>20000</v>
      </c>
      <c r="K117" s="109"/>
      <c r="L117" s="110" t="s">
        <v>77</v>
      </c>
      <c r="M117" s="1"/>
      <c r="N117" s="111" t="str">
        <f t="shared" si="10"/>
        <v/>
      </c>
      <c r="O117" s="13" t="s">
        <v>247</v>
      </c>
      <c r="P117" s="110" t="s">
        <v>77</v>
      </c>
      <c r="Q117" s="1"/>
      <c r="R117" s="111" t="str">
        <f t="shared" si="11"/>
        <v/>
      </c>
      <c r="S117" s="13" t="s">
        <v>248</v>
      </c>
      <c r="T117" s="110" t="s">
        <v>148</v>
      </c>
      <c r="U117" s="115"/>
      <c r="V117" s="116" t="str">
        <f t="shared" si="12"/>
        <v/>
      </c>
      <c r="W117" s="117" t="s">
        <v>249</v>
      </c>
      <c r="X117" s="110" t="s">
        <v>77</v>
      </c>
      <c r="Y117" s="1"/>
      <c r="Z117" s="111" t="str">
        <f t="shared" si="13"/>
        <v/>
      </c>
      <c r="AA117" s="13" t="s">
        <v>250</v>
      </c>
      <c r="AB117" s="110" t="s">
        <v>77</v>
      </c>
      <c r="AC117" s="1"/>
      <c r="AD117" s="111" t="str">
        <f t="shared" si="14"/>
        <v/>
      </c>
      <c r="AE117" s="13" t="s">
        <v>251</v>
      </c>
      <c r="AF117" s="110" t="s">
        <v>77</v>
      </c>
      <c r="AG117" s="1"/>
      <c r="AH117" s="111" t="str">
        <f t="shared" si="15"/>
        <v/>
      </c>
      <c r="AI117" s="13" t="s">
        <v>252</v>
      </c>
      <c r="AJ117" s="113">
        <f t="shared" si="16"/>
        <v>0</v>
      </c>
      <c r="AK117" s="192" t="str">
        <f>ご契約内容!$C$2</f>
        <v>エースサイクル</v>
      </c>
    </row>
    <row r="118" spans="1:37" ht="13.5" customHeight="1">
      <c r="A118" s="101" t="s">
        <v>1462</v>
      </c>
      <c r="B118" s="136" t="s">
        <v>1345</v>
      </c>
      <c r="C118" s="103" t="s">
        <v>1463</v>
      </c>
      <c r="D118" s="106"/>
      <c r="E118" s="140"/>
      <c r="F118" s="105" t="s">
        <v>1350</v>
      </c>
      <c r="G118" s="127"/>
      <c r="H118" s="138" t="s">
        <v>1461</v>
      </c>
      <c r="I118" s="139"/>
      <c r="J118" s="108">
        <v>20000</v>
      </c>
      <c r="K118" s="109"/>
      <c r="L118" s="110" t="s">
        <v>77</v>
      </c>
      <c r="M118" s="1"/>
      <c r="N118" s="111" t="str">
        <f t="shared" si="10"/>
        <v/>
      </c>
      <c r="O118" s="13" t="s">
        <v>247</v>
      </c>
      <c r="P118" s="110" t="s">
        <v>77</v>
      </c>
      <c r="Q118" s="1"/>
      <c r="R118" s="111" t="str">
        <f t="shared" si="11"/>
        <v/>
      </c>
      <c r="S118" s="13" t="s">
        <v>248</v>
      </c>
      <c r="T118" s="110" t="s">
        <v>77</v>
      </c>
      <c r="U118" s="1"/>
      <c r="V118" s="111" t="str">
        <f t="shared" si="12"/>
        <v/>
      </c>
      <c r="W118" s="13" t="s">
        <v>249</v>
      </c>
      <c r="X118" s="110" t="s">
        <v>77</v>
      </c>
      <c r="Y118" s="1"/>
      <c r="Z118" s="111" t="str">
        <f t="shared" si="13"/>
        <v/>
      </c>
      <c r="AA118" s="13" t="s">
        <v>250</v>
      </c>
      <c r="AB118" s="110" t="s">
        <v>98</v>
      </c>
      <c r="AC118" s="1"/>
      <c r="AD118" s="111" t="str">
        <f t="shared" si="14"/>
        <v/>
      </c>
      <c r="AE118" s="13" t="s">
        <v>251</v>
      </c>
      <c r="AF118" s="110" t="s">
        <v>98</v>
      </c>
      <c r="AG118" s="1"/>
      <c r="AH118" s="111" t="str">
        <f t="shared" si="15"/>
        <v/>
      </c>
      <c r="AI118" s="13" t="s">
        <v>252</v>
      </c>
      <c r="AJ118" s="113">
        <f t="shared" si="16"/>
        <v>0</v>
      </c>
      <c r="AK118" s="192" t="str">
        <f>ご契約内容!$C$2</f>
        <v>エースサイクル</v>
      </c>
    </row>
    <row r="119" spans="1:37" ht="13.5" customHeight="1">
      <c r="A119" s="101" t="s">
        <v>1464</v>
      </c>
      <c r="B119" s="136" t="s">
        <v>1345</v>
      </c>
      <c r="C119" s="103" t="s">
        <v>1465</v>
      </c>
      <c r="D119" s="106"/>
      <c r="E119" s="140"/>
      <c r="F119" s="105" t="s">
        <v>1350</v>
      </c>
      <c r="G119" s="127"/>
      <c r="H119" s="138" t="s">
        <v>1466</v>
      </c>
      <c r="I119" s="139"/>
      <c r="J119" s="108">
        <v>20000</v>
      </c>
      <c r="K119" s="109"/>
      <c r="L119" s="110" t="s">
        <v>98</v>
      </c>
      <c r="M119" s="1"/>
      <c r="N119" s="111" t="str">
        <f t="shared" si="10"/>
        <v/>
      </c>
      <c r="O119" s="13" t="s">
        <v>247</v>
      </c>
      <c r="P119" s="110" t="s">
        <v>98</v>
      </c>
      <c r="Q119" s="1"/>
      <c r="R119" s="111" t="str">
        <f t="shared" si="11"/>
        <v/>
      </c>
      <c r="S119" s="13" t="s">
        <v>248</v>
      </c>
      <c r="T119" s="110" t="s">
        <v>98</v>
      </c>
      <c r="U119" s="1"/>
      <c r="V119" s="111" t="str">
        <f t="shared" si="12"/>
        <v/>
      </c>
      <c r="W119" s="13" t="s">
        <v>249</v>
      </c>
      <c r="X119" s="110" t="s">
        <v>98</v>
      </c>
      <c r="Y119" s="1"/>
      <c r="Z119" s="111" t="str">
        <f t="shared" si="13"/>
        <v/>
      </c>
      <c r="AA119" s="13" t="s">
        <v>250</v>
      </c>
      <c r="AB119" s="110" t="s">
        <v>98</v>
      </c>
      <c r="AC119" s="1"/>
      <c r="AD119" s="111" t="str">
        <f t="shared" si="14"/>
        <v/>
      </c>
      <c r="AE119" s="13" t="s">
        <v>251</v>
      </c>
      <c r="AF119" s="110" t="s">
        <v>98</v>
      </c>
      <c r="AG119" s="1"/>
      <c r="AH119" s="111" t="str">
        <f t="shared" si="15"/>
        <v/>
      </c>
      <c r="AI119" s="13" t="s">
        <v>252</v>
      </c>
      <c r="AJ119" s="113">
        <f t="shared" si="16"/>
        <v>0</v>
      </c>
      <c r="AK119" s="192" t="str">
        <f>ご契約内容!$C$2</f>
        <v>エースサイクル</v>
      </c>
    </row>
    <row r="120" spans="1:37" ht="13.5" customHeight="1">
      <c r="A120" s="101" t="s">
        <v>1467</v>
      </c>
      <c r="B120" s="136" t="s">
        <v>1345</v>
      </c>
      <c r="C120" s="103" t="s">
        <v>1468</v>
      </c>
      <c r="D120" s="106"/>
      <c r="E120" s="140"/>
      <c r="F120" s="105" t="s">
        <v>547</v>
      </c>
      <c r="G120" s="127"/>
      <c r="H120" s="138" t="s">
        <v>1469</v>
      </c>
      <c r="I120" s="139"/>
      <c r="J120" s="108">
        <v>42000</v>
      </c>
      <c r="K120" s="109"/>
      <c r="L120" s="110" t="s">
        <v>77</v>
      </c>
      <c r="M120" s="1"/>
      <c r="N120" s="111" t="str">
        <f t="shared" si="10"/>
        <v/>
      </c>
      <c r="O120" s="13" t="s">
        <v>247</v>
      </c>
      <c r="P120" s="110" t="s">
        <v>77</v>
      </c>
      <c r="Q120" s="1"/>
      <c r="R120" s="111" t="str">
        <f t="shared" si="11"/>
        <v/>
      </c>
      <c r="S120" s="13" t="s">
        <v>248</v>
      </c>
      <c r="T120" s="110" t="s">
        <v>77</v>
      </c>
      <c r="U120" s="1"/>
      <c r="V120" s="111" t="str">
        <f t="shared" si="12"/>
        <v/>
      </c>
      <c r="W120" s="13" t="s">
        <v>249</v>
      </c>
      <c r="X120" s="110" t="s">
        <v>77</v>
      </c>
      <c r="Y120" s="1"/>
      <c r="Z120" s="111" t="str">
        <f t="shared" si="13"/>
        <v/>
      </c>
      <c r="AA120" s="13" t="s">
        <v>250</v>
      </c>
      <c r="AB120" s="110" t="s">
        <v>77</v>
      </c>
      <c r="AC120" s="1"/>
      <c r="AD120" s="111" t="str">
        <f t="shared" si="14"/>
        <v/>
      </c>
      <c r="AE120" s="13" t="s">
        <v>251</v>
      </c>
      <c r="AF120" s="110" t="s">
        <v>77</v>
      </c>
      <c r="AG120" s="1"/>
      <c r="AH120" s="111" t="str">
        <f t="shared" si="15"/>
        <v/>
      </c>
      <c r="AI120" s="13" t="s">
        <v>252</v>
      </c>
      <c r="AJ120" s="113">
        <f t="shared" si="16"/>
        <v>0</v>
      </c>
      <c r="AK120" s="192" t="str">
        <f>ご契約内容!$C$2</f>
        <v>エースサイクル</v>
      </c>
    </row>
    <row r="121" spans="1:37" ht="13.5" customHeight="1">
      <c r="A121" s="101" t="s">
        <v>1470</v>
      </c>
      <c r="B121" s="136" t="s">
        <v>1345</v>
      </c>
      <c r="C121" s="103" t="s">
        <v>1468</v>
      </c>
      <c r="D121" s="106"/>
      <c r="E121" s="140"/>
      <c r="F121" s="105" t="s">
        <v>547</v>
      </c>
      <c r="G121" s="127"/>
      <c r="H121" s="138" t="s">
        <v>1471</v>
      </c>
      <c r="I121" s="139"/>
      <c r="J121" s="108">
        <v>42000</v>
      </c>
      <c r="K121" s="109"/>
      <c r="L121" s="110" t="s">
        <v>77</v>
      </c>
      <c r="M121" s="1"/>
      <c r="N121" s="111" t="str">
        <f t="shared" si="10"/>
        <v/>
      </c>
      <c r="O121" s="13" t="s">
        <v>247</v>
      </c>
      <c r="P121" s="110" t="s">
        <v>77</v>
      </c>
      <c r="Q121" s="1"/>
      <c r="R121" s="111" t="str">
        <f t="shared" si="11"/>
        <v/>
      </c>
      <c r="S121" s="13" t="s">
        <v>248</v>
      </c>
      <c r="T121" s="110" t="s">
        <v>77</v>
      </c>
      <c r="U121" s="1"/>
      <c r="V121" s="111" t="str">
        <f t="shared" si="12"/>
        <v/>
      </c>
      <c r="W121" s="13" t="s">
        <v>249</v>
      </c>
      <c r="X121" s="110" t="s">
        <v>77</v>
      </c>
      <c r="Y121" s="1"/>
      <c r="Z121" s="111" t="str">
        <f t="shared" si="13"/>
        <v/>
      </c>
      <c r="AA121" s="13" t="s">
        <v>250</v>
      </c>
      <c r="AB121" s="110" t="s">
        <v>98</v>
      </c>
      <c r="AC121" s="1"/>
      <c r="AD121" s="111" t="str">
        <f t="shared" si="14"/>
        <v/>
      </c>
      <c r="AE121" s="13" t="s">
        <v>251</v>
      </c>
      <c r="AF121" s="110" t="s">
        <v>98</v>
      </c>
      <c r="AG121" s="1"/>
      <c r="AH121" s="111" t="str">
        <f t="shared" si="15"/>
        <v/>
      </c>
      <c r="AI121" s="13" t="s">
        <v>252</v>
      </c>
      <c r="AJ121" s="113">
        <f t="shared" si="16"/>
        <v>0</v>
      </c>
      <c r="AK121" s="192" t="str">
        <f>ご契約内容!$C$2</f>
        <v>エースサイクル</v>
      </c>
    </row>
    <row r="122" spans="1:37" ht="13.5" customHeight="1">
      <c r="A122" s="101" t="s">
        <v>1472</v>
      </c>
      <c r="B122" s="136" t="s">
        <v>1345</v>
      </c>
      <c r="C122" s="103" t="s">
        <v>1473</v>
      </c>
      <c r="D122" s="106"/>
      <c r="E122" s="140"/>
      <c r="F122" s="105" t="s">
        <v>1474</v>
      </c>
      <c r="G122" s="127"/>
      <c r="H122" s="138" t="s">
        <v>1459</v>
      </c>
      <c r="I122" s="139"/>
      <c r="J122" s="108">
        <v>24000</v>
      </c>
      <c r="K122" s="109"/>
      <c r="L122" s="110" t="s">
        <v>98</v>
      </c>
      <c r="M122" s="1"/>
      <c r="N122" s="111" t="str">
        <f t="shared" si="10"/>
        <v/>
      </c>
      <c r="O122" s="13" t="s">
        <v>247</v>
      </c>
      <c r="P122" s="110" t="s">
        <v>98</v>
      </c>
      <c r="Q122" s="1"/>
      <c r="R122" s="111" t="str">
        <f t="shared" si="11"/>
        <v/>
      </c>
      <c r="S122" s="13" t="s">
        <v>248</v>
      </c>
      <c r="T122" s="110" t="s">
        <v>77</v>
      </c>
      <c r="U122" s="1"/>
      <c r="V122" s="111" t="str">
        <f t="shared" si="12"/>
        <v/>
      </c>
      <c r="W122" s="13" t="s">
        <v>249</v>
      </c>
      <c r="X122" s="110" t="s">
        <v>77</v>
      </c>
      <c r="Y122" s="1"/>
      <c r="Z122" s="111" t="str">
        <f t="shared" si="13"/>
        <v/>
      </c>
      <c r="AA122" s="13" t="s">
        <v>250</v>
      </c>
      <c r="AB122" s="110" t="s">
        <v>77</v>
      </c>
      <c r="AC122" s="1"/>
      <c r="AD122" s="111" t="str">
        <f t="shared" si="14"/>
        <v/>
      </c>
      <c r="AE122" s="13" t="s">
        <v>251</v>
      </c>
      <c r="AF122" s="110" t="s">
        <v>77</v>
      </c>
      <c r="AG122" s="1"/>
      <c r="AH122" s="111" t="str">
        <f t="shared" si="15"/>
        <v/>
      </c>
      <c r="AI122" s="13" t="s">
        <v>252</v>
      </c>
      <c r="AJ122" s="113">
        <f t="shared" si="16"/>
        <v>0</v>
      </c>
      <c r="AK122" s="192" t="str">
        <f>ご契約内容!$C$2</f>
        <v>エースサイクル</v>
      </c>
    </row>
    <row r="123" spans="1:37" ht="13.5" customHeight="1">
      <c r="A123" s="101" t="s">
        <v>1475</v>
      </c>
      <c r="B123" s="136" t="s">
        <v>1345</v>
      </c>
      <c r="C123" s="103" t="s">
        <v>1473</v>
      </c>
      <c r="D123" s="106"/>
      <c r="E123" s="140"/>
      <c r="F123" s="105" t="s">
        <v>1474</v>
      </c>
      <c r="G123" s="127"/>
      <c r="H123" s="138" t="s">
        <v>1461</v>
      </c>
      <c r="I123" s="139"/>
      <c r="J123" s="108">
        <v>24000</v>
      </c>
      <c r="K123" s="109"/>
      <c r="L123" s="110" t="s">
        <v>77</v>
      </c>
      <c r="M123" s="1"/>
      <c r="N123" s="111" t="str">
        <f t="shared" si="10"/>
        <v/>
      </c>
      <c r="O123" s="13" t="s">
        <v>247</v>
      </c>
      <c r="P123" s="110" t="s">
        <v>77</v>
      </c>
      <c r="Q123" s="1"/>
      <c r="R123" s="111" t="str">
        <f t="shared" si="11"/>
        <v/>
      </c>
      <c r="S123" s="13" t="s">
        <v>248</v>
      </c>
      <c r="T123" s="110" t="s">
        <v>77</v>
      </c>
      <c r="U123" s="1"/>
      <c r="V123" s="111" t="str">
        <f t="shared" si="12"/>
        <v/>
      </c>
      <c r="W123" s="13" t="s">
        <v>249</v>
      </c>
      <c r="X123" s="110" t="s">
        <v>77</v>
      </c>
      <c r="Y123" s="1"/>
      <c r="Z123" s="111" t="str">
        <f t="shared" si="13"/>
        <v/>
      </c>
      <c r="AA123" s="13" t="s">
        <v>250</v>
      </c>
      <c r="AB123" s="110" t="s">
        <v>98</v>
      </c>
      <c r="AC123" s="1"/>
      <c r="AD123" s="111" t="str">
        <f t="shared" si="14"/>
        <v/>
      </c>
      <c r="AE123" s="13" t="s">
        <v>251</v>
      </c>
      <c r="AF123" s="110" t="s">
        <v>98</v>
      </c>
      <c r="AG123" s="1"/>
      <c r="AH123" s="111" t="str">
        <f t="shared" si="15"/>
        <v/>
      </c>
      <c r="AI123" s="13" t="s">
        <v>252</v>
      </c>
      <c r="AJ123" s="113">
        <f t="shared" si="16"/>
        <v>0</v>
      </c>
      <c r="AK123" s="192" t="str">
        <f>ご契約内容!$C$2</f>
        <v>エースサイクル</v>
      </c>
    </row>
    <row r="124" spans="1:37" ht="13.5" customHeight="1">
      <c r="A124" s="101" t="s">
        <v>1476</v>
      </c>
      <c r="B124" s="136" t="s">
        <v>1345</v>
      </c>
      <c r="C124" s="103" t="s">
        <v>1477</v>
      </c>
      <c r="D124" s="106"/>
      <c r="E124" s="140"/>
      <c r="F124" s="105" t="s">
        <v>547</v>
      </c>
      <c r="G124" s="127"/>
      <c r="H124" s="138" t="s">
        <v>1478</v>
      </c>
      <c r="I124" s="139"/>
      <c r="J124" s="108">
        <v>70000</v>
      </c>
      <c r="K124" s="109"/>
      <c r="L124" s="110" t="s">
        <v>77</v>
      </c>
      <c r="M124" s="1"/>
      <c r="N124" s="111" t="str">
        <f t="shared" si="10"/>
        <v/>
      </c>
      <c r="O124" s="13" t="s">
        <v>247</v>
      </c>
      <c r="P124" s="110" t="s">
        <v>77</v>
      </c>
      <c r="Q124" s="1"/>
      <c r="R124" s="111" t="str">
        <f t="shared" si="11"/>
        <v/>
      </c>
      <c r="S124" s="13" t="s">
        <v>248</v>
      </c>
      <c r="T124" s="110" t="s">
        <v>77</v>
      </c>
      <c r="U124" s="1"/>
      <c r="V124" s="111" t="str">
        <f t="shared" si="12"/>
        <v/>
      </c>
      <c r="W124" s="13" t="s">
        <v>249</v>
      </c>
      <c r="X124" s="110" t="s">
        <v>77</v>
      </c>
      <c r="Y124" s="1"/>
      <c r="Z124" s="111" t="str">
        <f t="shared" si="13"/>
        <v/>
      </c>
      <c r="AA124" s="13" t="s">
        <v>250</v>
      </c>
      <c r="AB124" s="110" t="s">
        <v>77</v>
      </c>
      <c r="AC124" s="1"/>
      <c r="AD124" s="111" t="str">
        <f t="shared" si="14"/>
        <v/>
      </c>
      <c r="AE124" s="13" t="s">
        <v>251</v>
      </c>
      <c r="AF124" s="110" t="s">
        <v>77</v>
      </c>
      <c r="AG124" s="1"/>
      <c r="AH124" s="111" t="str">
        <f t="shared" si="15"/>
        <v/>
      </c>
      <c r="AI124" s="13" t="s">
        <v>252</v>
      </c>
      <c r="AJ124" s="113">
        <f t="shared" si="16"/>
        <v>0</v>
      </c>
      <c r="AK124" s="192" t="str">
        <f>ご契約内容!$C$2</f>
        <v>エースサイクル</v>
      </c>
    </row>
    <row r="125" spans="1:37" ht="13.5" customHeight="1">
      <c r="A125" s="101" t="s">
        <v>1479</v>
      </c>
      <c r="B125" s="136" t="s">
        <v>1345</v>
      </c>
      <c r="C125" s="103" t="s">
        <v>1480</v>
      </c>
      <c r="D125" s="106"/>
      <c r="E125" s="140"/>
      <c r="F125" s="105" t="s">
        <v>547</v>
      </c>
      <c r="G125" s="127"/>
      <c r="H125" s="138" t="s">
        <v>1263</v>
      </c>
      <c r="I125" s="139"/>
      <c r="J125" s="108">
        <v>3400</v>
      </c>
      <c r="K125" s="109"/>
      <c r="L125" s="110" t="s">
        <v>98</v>
      </c>
      <c r="M125" s="1"/>
      <c r="N125" s="111" t="str">
        <f t="shared" si="10"/>
        <v/>
      </c>
      <c r="O125" s="13" t="s">
        <v>247</v>
      </c>
      <c r="P125" s="110" t="s">
        <v>98</v>
      </c>
      <c r="Q125" s="1"/>
      <c r="R125" s="111" t="str">
        <f t="shared" si="11"/>
        <v/>
      </c>
      <c r="S125" s="13" t="s">
        <v>248</v>
      </c>
      <c r="T125" s="110" t="s">
        <v>98</v>
      </c>
      <c r="U125" s="1"/>
      <c r="V125" s="111" t="str">
        <f t="shared" si="12"/>
        <v/>
      </c>
      <c r="W125" s="13" t="s">
        <v>249</v>
      </c>
      <c r="X125" s="110" t="s">
        <v>98</v>
      </c>
      <c r="Y125" s="1"/>
      <c r="Z125" s="111" t="str">
        <f t="shared" si="13"/>
        <v/>
      </c>
      <c r="AA125" s="13" t="s">
        <v>250</v>
      </c>
      <c r="AB125" s="110" t="s">
        <v>98</v>
      </c>
      <c r="AC125" s="1"/>
      <c r="AD125" s="111" t="str">
        <f t="shared" si="14"/>
        <v/>
      </c>
      <c r="AE125" s="13" t="s">
        <v>251</v>
      </c>
      <c r="AF125" s="110" t="s">
        <v>98</v>
      </c>
      <c r="AG125" s="1"/>
      <c r="AH125" s="111" t="str">
        <f t="shared" si="15"/>
        <v/>
      </c>
      <c r="AI125" s="13" t="s">
        <v>252</v>
      </c>
      <c r="AJ125" s="113">
        <f t="shared" si="16"/>
        <v>0</v>
      </c>
      <c r="AK125" s="192" t="str">
        <f>ご契約内容!$C$2</f>
        <v>エースサイクル</v>
      </c>
    </row>
    <row r="126" spans="1:37" ht="13.5" customHeight="1">
      <c r="A126" s="101" t="s">
        <v>1481</v>
      </c>
      <c r="B126" s="136" t="s">
        <v>1345</v>
      </c>
      <c r="C126" s="103" t="s">
        <v>1482</v>
      </c>
      <c r="D126" s="106"/>
      <c r="E126" s="140"/>
      <c r="F126" s="105" t="s">
        <v>547</v>
      </c>
      <c r="G126" s="127"/>
      <c r="H126" s="138" t="s">
        <v>1263</v>
      </c>
      <c r="I126" s="139"/>
      <c r="J126" s="108">
        <v>6000</v>
      </c>
      <c r="K126" s="135" t="s">
        <v>782</v>
      </c>
      <c r="L126" s="110" t="s">
        <v>77</v>
      </c>
      <c r="M126" s="1"/>
      <c r="N126" s="111" t="str">
        <f t="shared" si="10"/>
        <v/>
      </c>
      <c r="O126" s="13" t="s">
        <v>247</v>
      </c>
      <c r="P126" s="110" t="s">
        <v>77</v>
      </c>
      <c r="Q126" s="1"/>
      <c r="R126" s="111" t="str">
        <f t="shared" si="11"/>
        <v/>
      </c>
      <c r="S126" s="13" t="s">
        <v>248</v>
      </c>
      <c r="T126" s="110" t="s">
        <v>77</v>
      </c>
      <c r="U126" s="1"/>
      <c r="V126" s="111" t="str">
        <f t="shared" si="12"/>
        <v/>
      </c>
      <c r="W126" s="13" t="s">
        <v>249</v>
      </c>
      <c r="X126" s="110" t="s">
        <v>77</v>
      </c>
      <c r="Y126" s="1"/>
      <c r="Z126" s="111" t="str">
        <f t="shared" si="13"/>
        <v/>
      </c>
      <c r="AA126" s="13" t="s">
        <v>250</v>
      </c>
      <c r="AB126" s="110" t="s">
        <v>77</v>
      </c>
      <c r="AC126" s="1"/>
      <c r="AD126" s="111" t="str">
        <f t="shared" si="14"/>
        <v/>
      </c>
      <c r="AE126" s="13" t="s">
        <v>251</v>
      </c>
      <c r="AF126" s="110" t="s">
        <v>77</v>
      </c>
      <c r="AG126" s="1"/>
      <c r="AH126" s="111" t="str">
        <f t="shared" si="15"/>
        <v/>
      </c>
      <c r="AI126" s="13" t="s">
        <v>252</v>
      </c>
      <c r="AJ126" s="113">
        <f t="shared" si="16"/>
        <v>0</v>
      </c>
      <c r="AK126" s="192" t="str">
        <f>ご契約内容!$C$2</f>
        <v>エースサイクル</v>
      </c>
    </row>
    <row r="127" spans="1:37" ht="13.5" customHeight="1">
      <c r="A127" s="101" t="s">
        <v>1483</v>
      </c>
      <c r="B127" s="136" t="s">
        <v>1345</v>
      </c>
      <c r="C127" s="103" t="s">
        <v>1484</v>
      </c>
      <c r="D127" s="106"/>
      <c r="E127" s="140"/>
      <c r="F127" s="105" t="s">
        <v>547</v>
      </c>
      <c r="G127" s="134"/>
      <c r="H127" s="138" t="s">
        <v>1485</v>
      </c>
      <c r="I127" s="139"/>
      <c r="J127" s="108">
        <v>3000</v>
      </c>
      <c r="K127" s="109" t="s">
        <v>568</v>
      </c>
      <c r="L127" s="110" t="s">
        <v>98</v>
      </c>
      <c r="M127" s="1"/>
      <c r="N127" s="111" t="str">
        <f t="shared" si="10"/>
        <v/>
      </c>
      <c r="O127" s="13" t="s">
        <v>247</v>
      </c>
      <c r="P127" s="110" t="s">
        <v>98</v>
      </c>
      <c r="Q127" s="1"/>
      <c r="R127" s="111" t="str">
        <f t="shared" si="11"/>
        <v/>
      </c>
      <c r="S127" s="13" t="s">
        <v>248</v>
      </c>
      <c r="T127" s="110" t="s">
        <v>98</v>
      </c>
      <c r="U127" s="1"/>
      <c r="V127" s="111" t="str">
        <f t="shared" si="12"/>
        <v/>
      </c>
      <c r="W127" s="13" t="s">
        <v>249</v>
      </c>
      <c r="X127" s="110" t="s">
        <v>98</v>
      </c>
      <c r="Y127" s="1"/>
      <c r="Z127" s="111" t="str">
        <f t="shared" si="13"/>
        <v/>
      </c>
      <c r="AA127" s="13" t="s">
        <v>250</v>
      </c>
      <c r="AB127" s="110" t="s">
        <v>98</v>
      </c>
      <c r="AC127" s="1"/>
      <c r="AD127" s="111" t="str">
        <f t="shared" si="14"/>
        <v/>
      </c>
      <c r="AE127" s="13" t="s">
        <v>251</v>
      </c>
      <c r="AF127" s="110" t="s">
        <v>98</v>
      </c>
      <c r="AG127" s="1"/>
      <c r="AH127" s="111" t="str">
        <f t="shared" si="15"/>
        <v/>
      </c>
      <c r="AI127" s="13" t="s">
        <v>252</v>
      </c>
      <c r="AJ127" s="113">
        <f t="shared" si="16"/>
        <v>0</v>
      </c>
      <c r="AK127" s="192" t="str">
        <f>ご契約内容!$C$2</f>
        <v>エースサイクル</v>
      </c>
    </row>
    <row r="128" spans="1:37" ht="13.5" customHeight="1">
      <c r="A128" s="101" t="s">
        <v>1486</v>
      </c>
      <c r="B128" s="136" t="s">
        <v>1345</v>
      </c>
      <c r="C128" s="103" t="s">
        <v>1487</v>
      </c>
      <c r="D128" s="106"/>
      <c r="E128" s="140"/>
      <c r="F128" s="105" t="s">
        <v>547</v>
      </c>
      <c r="G128" s="134"/>
      <c r="H128" s="138" t="s">
        <v>1263</v>
      </c>
      <c r="I128" s="139"/>
      <c r="J128" s="108">
        <v>4000</v>
      </c>
      <c r="K128" s="109"/>
      <c r="L128" s="110" t="s">
        <v>98</v>
      </c>
      <c r="M128" s="1"/>
      <c r="N128" s="111" t="str">
        <f t="shared" si="10"/>
        <v/>
      </c>
      <c r="O128" s="13" t="s">
        <v>247</v>
      </c>
      <c r="P128" s="110" t="s">
        <v>98</v>
      </c>
      <c r="Q128" s="1"/>
      <c r="R128" s="111" t="str">
        <f t="shared" si="11"/>
        <v/>
      </c>
      <c r="S128" s="13" t="s">
        <v>248</v>
      </c>
      <c r="T128" s="110" t="s">
        <v>98</v>
      </c>
      <c r="U128" s="1"/>
      <c r="V128" s="111" t="str">
        <f t="shared" si="12"/>
        <v/>
      </c>
      <c r="W128" s="13" t="s">
        <v>249</v>
      </c>
      <c r="X128" s="110" t="s">
        <v>98</v>
      </c>
      <c r="Y128" s="1"/>
      <c r="Z128" s="111" t="str">
        <f t="shared" si="13"/>
        <v/>
      </c>
      <c r="AA128" s="13" t="s">
        <v>250</v>
      </c>
      <c r="AB128" s="110" t="s">
        <v>98</v>
      </c>
      <c r="AC128" s="1"/>
      <c r="AD128" s="111" t="str">
        <f t="shared" si="14"/>
        <v/>
      </c>
      <c r="AE128" s="13" t="s">
        <v>251</v>
      </c>
      <c r="AF128" s="110" t="s">
        <v>98</v>
      </c>
      <c r="AG128" s="1"/>
      <c r="AH128" s="111" t="str">
        <f t="shared" si="15"/>
        <v/>
      </c>
      <c r="AI128" s="13" t="s">
        <v>252</v>
      </c>
      <c r="AJ128" s="113">
        <f t="shared" si="16"/>
        <v>0</v>
      </c>
      <c r="AK128" s="192" t="str">
        <f>ご契約内容!$C$2</f>
        <v>エースサイクル</v>
      </c>
    </row>
    <row r="129" spans="1:37" ht="13.5" customHeight="1">
      <c r="A129" s="101" t="s">
        <v>1488</v>
      </c>
      <c r="B129" s="136" t="s">
        <v>1345</v>
      </c>
      <c r="C129" s="103" t="s">
        <v>1489</v>
      </c>
      <c r="D129" s="106"/>
      <c r="E129" s="140"/>
      <c r="F129" s="105" t="s">
        <v>547</v>
      </c>
      <c r="G129" s="134"/>
      <c r="H129" s="138" t="s">
        <v>1263</v>
      </c>
      <c r="I129" s="139"/>
      <c r="J129" s="108">
        <v>6000</v>
      </c>
      <c r="K129" s="109"/>
      <c r="L129" s="110" t="s">
        <v>77</v>
      </c>
      <c r="M129" s="1"/>
      <c r="N129" s="111" t="str">
        <f t="shared" si="10"/>
        <v/>
      </c>
      <c r="O129" s="13" t="s">
        <v>247</v>
      </c>
      <c r="P129" s="110" t="s">
        <v>77</v>
      </c>
      <c r="Q129" s="1"/>
      <c r="R129" s="111" t="str">
        <f t="shared" si="11"/>
        <v/>
      </c>
      <c r="S129" s="13" t="s">
        <v>248</v>
      </c>
      <c r="T129" s="110" t="s">
        <v>77</v>
      </c>
      <c r="U129" s="1"/>
      <c r="V129" s="111" t="str">
        <f t="shared" si="12"/>
        <v/>
      </c>
      <c r="W129" s="13" t="s">
        <v>249</v>
      </c>
      <c r="X129" s="110" t="s">
        <v>77</v>
      </c>
      <c r="Y129" s="1"/>
      <c r="Z129" s="111" t="str">
        <f t="shared" si="13"/>
        <v/>
      </c>
      <c r="AA129" s="13" t="s">
        <v>250</v>
      </c>
      <c r="AB129" s="110" t="s">
        <v>77</v>
      </c>
      <c r="AC129" s="1"/>
      <c r="AD129" s="111" t="str">
        <f t="shared" si="14"/>
        <v/>
      </c>
      <c r="AE129" s="13" t="s">
        <v>251</v>
      </c>
      <c r="AF129" s="110" t="s">
        <v>77</v>
      </c>
      <c r="AG129" s="1"/>
      <c r="AH129" s="111" t="str">
        <f t="shared" si="15"/>
        <v/>
      </c>
      <c r="AI129" s="13" t="s">
        <v>252</v>
      </c>
      <c r="AJ129" s="113">
        <f t="shared" si="16"/>
        <v>0</v>
      </c>
      <c r="AK129" s="192" t="str">
        <f>ご契約内容!$C$2</f>
        <v>エースサイクル</v>
      </c>
    </row>
    <row r="130" spans="1:37" ht="13.5" customHeight="1">
      <c r="A130" s="101" t="s">
        <v>1490</v>
      </c>
      <c r="B130" s="136" t="s">
        <v>1345</v>
      </c>
      <c r="C130" s="103" t="s">
        <v>1491</v>
      </c>
      <c r="D130" s="106"/>
      <c r="E130" s="140"/>
      <c r="F130" s="105" t="s">
        <v>547</v>
      </c>
      <c r="G130" s="134"/>
      <c r="H130" s="138" t="s">
        <v>1492</v>
      </c>
      <c r="I130" s="139"/>
      <c r="J130" s="108">
        <v>7700</v>
      </c>
      <c r="K130" s="109"/>
      <c r="L130" s="110" t="s">
        <v>98</v>
      </c>
      <c r="M130" s="1"/>
      <c r="N130" s="111" t="str">
        <f t="shared" si="10"/>
        <v/>
      </c>
      <c r="O130" s="13" t="s">
        <v>247</v>
      </c>
      <c r="P130" s="110" t="s">
        <v>98</v>
      </c>
      <c r="Q130" s="1"/>
      <c r="R130" s="111" t="str">
        <f t="shared" si="11"/>
        <v/>
      </c>
      <c r="S130" s="13" t="s">
        <v>248</v>
      </c>
      <c r="T130" s="110" t="s">
        <v>77</v>
      </c>
      <c r="U130" s="1"/>
      <c r="V130" s="111" t="str">
        <f t="shared" si="12"/>
        <v/>
      </c>
      <c r="W130" s="13" t="s">
        <v>249</v>
      </c>
      <c r="X130" s="110" t="s">
        <v>77</v>
      </c>
      <c r="Y130" s="1"/>
      <c r="Z130" s="111" t="str">
        <f t="shared" si="13"/>
        <v/>
      </c>
      <c r="AA130" s="13" t="s">
        <v>250</v>
      </c>
      <c r="AB130" s="110" t="s">
        <v>77</v>
      </c>
      <c r="AC130" s="1"/>
      <c r="AD130" s="111" t="str">
        <f t="shared" si="14"/>
        <v/>
      </c>
      <c r="AE130" s="13" t="s">
        <v>251</v>
      </c>
      <c r="AF130" s="110" t="s">
        <v>77</v>
      </c>
      <c r="AG130" s="1"/>
      <c r="AH130" s="111" t="str">
        <f t="shared" si="15"/>
        <v/>
      </c>
      <c r="AI130" s="13" t="s">
        <v>252</v>
      </c>
      <c r="AJ130" s="113">
        <f t="shared" si="16"/>
        <v>0</v>
      </c>
      <c r="AK130" s="192" t="str">
        <f>ご契約内容!$C$2</f>
        <v>エースサイクル</v>
      </c>
    </row>
    <row r="131" spans="1:37" ht="13.5" customHeight="1">
      <c r="A131" s="101" t="s">
        <v>1493</v>
      </c>
      <c r="B131" s="136" t="s">
        <v>1345</v>
      </c>
      <c r="C131" s="103" t="s">
        <v>1494</v>
      </c>
      <c r="D131" s="106"/>
      <c r="E131" s="140"/>
      <c r="F131" s="105" t="s">
        <v>547</v>
      </c>
      <c r="G131" s="127"/>
      <c r="H131" s="138" t="s">
        <v>1263</v>
      </c>
      <c r="I131" s="139"/>
      <c r="J131" s="108">
        <v>2200</v>
      </c>
      <c r="K131" s="109"/>
      <c r="L131" s="110" t="s">
        <v>98</v>
      </c>
      <c r="M131" s="1"/>
      <c r="N131" s="111" t="str">
        <f t="shared" si="10"/>
        <v/>
      </c>
      <c r="O131" s="13" t="s">
        <v>247</v>
      </c>
      <c r="P131" s="110" t="s">
        <v>98</v>
      </c>
      <c r="Q131" s="1"/>
      <c r="R131" s="111" t="str">
        <f t="shared" si="11"/>
        <v/>
      </c>
      <c r="S131" s="13" t="s">
        <v>248</v>
      </c>
      <c r="T131" s="110" t="s">
        <v>98</v>
      </c>
      <c r="U131" s="1"/>
      <c r="V131" s="111" t="str">
        <f t="shared" si="12"/>
        <v/>
      </c>
      <c r="W131" s="13" t="s">
        <v>249</v>
      </c>
      <c r="X131" s="110" t="s">
        <v>98</v>
      </c>
      <c r="Y131" s="1"/>
      <c r="Z131" s="111" t="str">
        <f t="shared" si="13"/>
        <v/>
      </c>
      <c r="AA131" s="13" t="s">
        <v>250</v>
      </c>
      <c r="AB131" s="110" t="s">
        <v>98</v>
      </c>
      <c r="AC131" s="1"/>
      <c r="AD131" s="111" t="str">
        <f t="shared" si="14"/>
        <v/>
      </c>
      <c r="AE131" s="13" t="s">
        <v>251</v>
      </c>
      <c r="AF131" s="110" t="s">
        <v>98</v>
      </c>
      <c r="AG131" s="1"/>
      <c r="AH131" s="111" t="str">
        <f t="shared" si="15"/>
        <v/>
      </c>
      <c r="AI131" s="13" t="s">
        <v>252</v>
      </c>
      <c r="AJ131" s="113">
        <f t="shared" si="16"/>
        <v>0</v>
      </c>
      <c r="AK131" s="192" t="str">
        <f>ご契約内容!$C$2</f>
        <v>エースサイクル</v>
      </c>
    </row>
    <row r="132" spans="1:37" ht="13.5" customHeight="1">
      <c r="A132" s="101" t="s">
        <v>1495</v>
      </c>
      <c r="B132" s="136" t="s">
        <v>1345</v>
      </c>
      <c r="C132" s="103" t="s">
        <v>1496</v>
      </c>
      <c r="D132" s="106"/>
      <c r="E132" s="140"/>
      <c r="F132" s="105" t="s">
        <v>547</v>
      </c>
      <c r="G132" s="127"/>
      <c r="H132" s="138" t="s">
        <v>1263</v>
      </c>
      <c r="I132" s="139"/>
      <c r="J132" s="108">
        <v>2200</v>
      </c>
      <c r="K132" s="109"/>
      <c r="L132" s="110" t="s">
        <v>98</v>
      </c>
      <c r="M132" s="1">
        <v>5</v>
      </c>
      <c r="N132" s="111">
        <f t="shared" si="10"/>
        <v>6930</v>
      </c>
      <c r="O132" s="13" t="s">
        <v>247</v>
      </c>
      <c r="P132" s="110" t="s">
        <v>98</v>
      </c>
      <c r="Q132" s="1"/>
      <c r="R132" s="111" t="str">
        <f t="shared" si="11"/>
        <v/>
      </c>
      <c r="S132" s="13" t="s">
        <v>248</v>
      </c>
      <c r="T132" s="110" t="s">
        <v>98</v>
      </c>
      <c r="U132" s="1"/>
      <c r="V132" s="111" t="str">
        <f t="shared" si="12"/>
        <v/>
      </c>
      <c r="W132" s="13" t="s">
        <v>249</v>
      </c>
      <c r="X132" s="110" t="s">
        <v>98</v>
      </c>
      <c r="Y132" s="1"/>
      <c r="Z132" s="111" t="str">
        <f t="shared" si="13"/>
        <v/>
      </c>
      <c r="AA132" s="13" t="s">
        <v>250</v>
      </c>
      <c r="AB132" s="110" t="s">
        <v>98</v>
      </c>
      <c r="AC132" s="1">
        <v>5</v>
      </c>
      <c r="AD132" s="111">
        <f t="shared" si="14"/>
        <v>6930</v>
      </c>
      <c r="AE132" s="13" t="s">
        <v>251</v>
      </c>
      <c r="AF132" s="110" t="s">
        <v>98</v>
      </c>
      <c r="AG132" s="1">
        <v>2</v>
      </c>
      <c r="AH132" s="111">
        <f t="shared" si="15"/>
        <v>2772</v>
      </c>
      <c r="AI132" s="13" t="s">
        <v>252</v>
      </c>
      <c r="AJ132" s="113">
        <f t="shared" si="16"/>
        <v>12</v>
      </c>
      <c r="AK132" s="192" t="str">
        <f>ご契約内容!$C$2</f>
        <v>エースサイクル</v>
      </c>
    </row>
    <row r="133" spans="1:37" ht="13.5" customHeight="1">
      <c r="A133" s="101" t="s">
        <v>1497</v>
      </c>
      <c r="B133" s="136" t="s">
        <v>1498</v>
      </c>
      <c r="C133" s="103" t="s">
        <v>1499</v>
      </c>
      <c r="D133" s="106"/>
      <c r="E133" s="140"/>
      <c r="F133" s="105" t="s">
        <v>547</v>
      </c>
      <c r="G133" s="127"/>
      <c r="H133" s="138" t="s">
        <v>1500</v>
      </c>
      <c r="I133" s="139"/>
      <c r="J133" s="108">
        <v>170000</v>
      </c>
      <c r="K133" s="109"/>
      <c r="L133" s="110" t="s">
        <v>77</v>
      </c>
      <c r="M133" s="1"/>
      <c r="N133" s="111" t="str">
        <f t="shared" si="10"/>
        <v/>
      </c>
      <c r="O133" s="13" t="s">
        <v>247</v>
      </c>
      <c r="P133" s="110" t="s">
        <v>77</v>
      </c>
      <c r="Q133" s="1"/>
      <c r="R133" s="111" t="str">
        <f t="shared" si="11"/>
        <v/>
      </c>
      <c r="S133" s="13" t="s">
        <v>248</v>
      </c>
      <c r="T133" s="110" t="s">
        <v>77</v>
      </c>
      <c r="U133" s="1"/>
      <c r="V133" s="111" t="str">
        <f t="shared" si="12"/>
        <v/>
      </c>
      <c r="W133" s="13" t="s">
        <v>249</v>
      </c>
      <c r="X133" s="110" t="s">
        <v>77</v>
      </c>
      <c r="Y133" s="1"/>
      <c r="Z133" s="111" t="str">
        <f t="shared" si="13"/>
        <v/>
      </c>
      <c r="AA133" s="13" t="s">
        <v>250</v>
      </c>
      <c r="AB133" s="110" t="s">
        <v>77</v>
      </c>
      <c r="AC133" s="1"/>
      <c r="AD133" s="111" t="str">
        <f t="shared" si="14"/>
        <v/>
      </c>
      <c r="AE133" s="13" t="s">
        <v>251</v>
      </c>
      <c r="AF133" s="110" t="s">
        <v>77</v>
      </c>
      <c r="AG133" s="1"/>
      <c r="AH133" s="111" t="str">
        <f t="shared" si="15"/>
        <v/>
      </c>
      <c r="AI133" s="13" t="s">
        <v>252</v>
      </c>
      <c r="AJ133" s="113">
        <f t="shared" si="16"/>
        <v>0</v>
      </c>
      <c r="AK133" s="192" t="str">
        <f>ご契約内容!$C$2</f>
        <v>エースサイクル</v>
      </c>
    </row>
    <row r="134" spans="1:37" ht="13.5" customHeight="1">
      <c r="A134" s="101" t="s">
        <v>1501</v>
      </c>
      <c r="B134" s="136" t="s">
        <v>1498</v>
      </c>
      <c r="C134" s="103" t="s">
        <v>1499</v>
      </c>
      <c r="D134" s="106"/>
      <c r="E134" s="140"/>
      <c r="F134" s="105" t="s">
        <v>547</v>
      </c>
      <c r="G134" s="127"/>
      <c r="H134" s="138" t="s">
        <v>1502</v>
      </c>
      <c r="I134" s="139"/>
      <c r="J134" s="108">
        <v>170000</v>
      </c>
      <c r="K134" s="109"/>
      <c r="L134" s="110" t="s">
        <v>77</v>
      </c>
      <c r="M134" s="1"/>
      <c r="N134" s="111" t="str">
        <f t="shared" si="10"/>
        <v/>
      </c>
      <c r="O134" s="13" t="s">
        <v>247</v>
      </c>
      <c r="P134" s="110" t="s">
        <v>77</v>
      </c>
      <c r="Q134" s="1"/>
      <c r="R134" s="111" t="str">
        <f t="shared" si="11"/>
        <v/>
      </c>
      <c r="S134" s="13" t="s">
        <v>248</v>
      </c>
      <c r="T134" s="110" t="s">
        <v>77</v>
      </c>
      <c r="U134" s="1"/>
      <c r="V134" s="111" t="str">
        <f t="shared" si="12"/>
        <v/>
      </c>
      <c r="W134" s="13" t="s">
        <v>249</v>
      </c>
      <c r="X134" s="110" t="s">
        <v>77</v>
      </c>
      <c r="Y134" s="1"/>
      <c r="Z134" s="111" t="str">
        <f t="shared" si="13"/>
        <v/>
      </c>
      <c r="AA134" s="13" t="s">
        <v>250</v>
      </c>
      <c r="AB134" s="110" t="s">
        <v>77</v>
      </c>
      <c r="AC134" s="1"/>
      <c r="AD134" s="111" t="str">
        <f t="shared" si="14"/>
        <v/>
      </c>
      <c r="AE134" s="13" t="s">
        <v>251</v>
      </c>
      <c r="AF134" s="110" t="s">
        <v>77</v>
      </c>
      <c r="AG134" s="1"/>
      <c r="AH134" s="111" t="str">
        <f t="shared" si="15"/>
        <v/>
      </c>
      <c r="AI134" s="13" t="s">
        <v>252</v>
      </c>
      <c r="AJ134" s="113">
        <f t="shared" si="16"/>
        <v>0</v>
      </c>
      <c r="AK134" s="192" t="str">
        <f>ご契約内容!$C$2</f>
        <v>エースサイクル</v>
      </c>
    </row>
    <row r="135" spans="1:37" ht="13.5" customHeight="1">
      <c r="A135" s="101" t="s">
        <v>1503</v>
      </c>
      <c r="B135" s="136" t="s">
        <v>1498</v>
      </c>
      <c r="C135" s="103" t="s">
        <v>1504</v>
      </c>
      <c r="D135" s="106"/>
      <c r="E135" s="140"/>
      <c r="F135" s="105" t="s">
        <v>547</v>
      </c>
      <c r="G135" s="127"/>
      <c r="H135" s="138" t="s">
        <v>1505</v>
      </c>
      <c r="I135" s="139"/>
      <c r="J135" s="108">
        <v>170000</v>
      </c>
      <c r="K135" s="109"/>
      <c r="L135" s="110" t="s">
        <v>77</v>
      </c>
      <c r="M135" s="1"/>
      <c r="N135" s="111" t="str">
        <f t="shared" ref="N135:N197" si="17">IF(M135="","",$J135*$A$4*M135)</f>
        <v/>
      </c>
      <c r="O135" s="13" t="s">
        <v>247</v>
      </c>
      <c r="P135" s="110" t="s">
        <v>77</v>
      </c>
      <c r="Q135" s="1"/>
      <c r="R135" s="111" t="str">
        <f t="shared" ref="R135:R197" si="18">IF(Q135="","",$J135*$A$4*Q135)</f>
        <v/>
      </c>
      <c r="S135" s="13" t="s">
        <v>248</v>
      </c>
      <c r="T135" s="110" t="s">
        <v>77</v>
      </c>
      <c r="U135" s="1"/>
      <c r="V135" s="111" t="str">
        <f t="shared" ref="V135:V197" si="19">IF(U135="","",$J135*$A$4*U135)</f>
        <v/>
      </c>
      <c r="W135" s="13" t="s">
        <v>249</v>
      </c>
      <c r="X135" s="110" t="s">
        <v>77</v>
      </c>
      <c r="Y135" s="1"/>
      <c r="Z135" s="111" t="str">
        <f t="shared" ref="Z135:Z197" si="20">IF(Y135="","",$J135*$A$4*Y135)</f>
        <v/>
      </c>
      <c r="AA135" s="13" t="s">
        <v>250</v>
      </c>
      <c r="AB135" s="110" t="s">
        <v>77</v>
      </c>
      <c r="AC135" s="1"/>
      <c r="AD135" s="111" t="str">
        <f t="shared" ref="AD135:AD197" si="21">IF(AC135="","",$J135*$A$4*AC135)</f>
        <v/>
      </c>
      <c r="AE135" s="13" t="s">
        <v>251</v>
      </c>
      <c r="AF135" s="110" t="s">
        <v>77</v>
      </c>
      <c r="AG135" s="1"/>
      <c r="AH135" s="111" t="str">
        <f t="shared" ref="AH135:AH197" si="22">IF(AG135="","",$J135*$A$4*AG135)</f>
        <v/>
      </c>
      <c r="AI135" s="13" t="s">
        <v>252</v>
      </c>
      <c r="AJ135" s="113">
        <f t="shared" si="16"/>
        <v>0</v>
      </c>
      <c r="AK135" s="192" t="str">
        <f>ご契約内容!$C$2</f>
        <v>エースサイクル</v>
      </c>
    </row>
    <row r="136" spans="1:37" ht="13.5" customHeight="1">
      <c r="A136" s="101" t="s">
        <v>1506</v>
      </c>
      <c r="B136" s="136" t="s">
        <v>1498</v>
      </c>
      <c r="C136" s="103" t="s">
        <v>1507</v>
      </c>
      <c r="D136" s="106"/>
      <c r="E136" s="140"/>
      <c r="F136" s="105" t="s">
        <v>1508</v>
      </c>
      <c r="G136" s="127"/>
      <c r="H136" s="138" t="s">
        <v>1509</v>
      </c>
      <c r="I136" s="139"/>
      <c r="J136" s="108">
        <v>12000</v>
      </c>
      <c r="K136" s="109"/>
      <c r="L136" s="110" t="s">
        <v>77</v>
      </c>
      <c r="M136" s="1"/>
      <c r="N136" s="111" t="str">
        <f t="shared" si="17"/>
        <v/>
      </c>
      <c r="O136" s="13" t="s">
        <v>247</v>
      </c>
      <c r="P136" s="110" t="s">
        <v>77</v>
      </c>
      <c r="Q136" s="1"/>
      <c r="R136" s="111" t="str">
        <f t="shared" si="18"/>
        <v/>
      </c>
      <c r="S136" s="13" t="s">
        <v>248</v>
      </c>
      <c r="T136" s="110" t="s">
        <v>77</v>
      </c>
      <c r="U136" s="1"/>
      <c r="V136" s="111" t="str">
        <f t="shared" si="19"/>
        <v/>
      </c>
      <c r="W136" s="13" t="s">
        <v>249</v>
      </c>
      <c r="X136" s="110" t="s">
        <v>77</v>
      </c>
      <c r="Y136" s="1"/>
      <c r="Z136" s="111" t="str">
        <f t="shared" si="20"/>
        <v/>
      </c>
      <c r="AA136" s="13" t="s">
        <v>250</v>
      </c>
      <c r="AB136" s="110" t="s">
        <v>77</v>
      </c>
      <c r="AC136" s="1"/>
      <c r="AD136" s="111" t="str">
        <f t="shared" si="21"/>
        <v/>
      </c>
      <c r="AE136" s="13" t="s">
        <v>251</v>
      </c>
      <c r="AF136" s="110" t="s">
        <v>77</v>
      </c>
      <c r="AG136" s="1"/>
      <c r="AH136" s="111" t="str">
        <f t="shared" si="22"/>
        <v/>
      </c>
      <c r="AI136" s="13" t="s">
        <v>252</v>
      </c>
      <c r="AJ136" s="113">
        <f t="shared" ref="AJ136:AJ198" si="23">SUM(M136,Q136,U136,Y136,AC136,AG136)</f>
        <v>0</v>
      </c>
      <c r="AK136" s="192" t="str">
        <f>ご契約内容!$C$2</f>
        <v>エースサイクル</v>
      </c>
    </row>
    <row r="137" spans="1:37" ht="13.5" customHeight="1">
      <c r="A137" s="101" t="s">
        <v>1510</v>
      </c>
      <c r="B137" s="136" t="s">
        <v>1498</v>
      </c>
      <c r="C137" s="103" t="s">
        <v>1511</v>
      </c>
      <c r="D137" s="106"/>
      <c r="E137" s="140"/>
      <c r="F137" s="105" t="s">
        <v>1508</v>
      </c>
      <c r="G137" s="127"/>
      <c r="H137" s="138" t="s">
        <v>1512</v>
      </c>
      <c r="I137" s="139"/>
      <c r="J137" s="108">
        <v>12000</v>
      </c>
      <c r="K137" s="109"/>
      <c r="L137" s="110" t="s">
        <v>77</v>
      </c>
      <c r="M137" s="1"/>
      <c r="N137" s="111" t="str">
        <f t="shared" si="17"/>
        <v/>
      </c>
      <c r="O137" s="13" t="s">
        <v>247</v>
      </c>
      <c r="P137" s="110" t="s">
        <v>77</v>
      </c>
      <c r="Q137" s="1"/>
      <c r="R137" s="111" t="str">
        <f t="shared" si="18"/>
        <v/>
      </c>
      <c r="S137" s="13" t="s">
        <v>248</v>
      </c>
      <c r="T137" s="110" t="s">
        <v>77</v>
      </c>
      <c r="U137" s="1"/>
      <c r="V137" s="111" t="str">
        <f t="shared" si="19"/>
        <v/>
      </c>
      <c r="W137" s="13" t="s">
        <v>249</v>
      </c>
      <c r="X137" s="110" t="s">
        <v>77</v>
      </c>
      <c r="Y137" s="1"/>
      <c r="Z137" s="111" t="str">
        <f t="shared" si="20"/>
        <v/>
      </c>
      <c r="AA137" s="13" t="s">
        <v>250</v>
      </c>
      <c r="AB137" s="110" t="s">
        <v>77</v>
      </c>
      <c r="AC137" s="1"/>
      <c r="AD137" s="111" t="str">
        <f t="shared" si="21"/>
        <v/>
      </c>
      <c r="AE137" s="13" t="s">
        <v>251</v>
      </c>
      <c r="AF137" s="110" t="s">
        <v>77</v>
      </c>
      <c r="AG137" s="1"/>
      <c r="AH137" s="111" t="str">
        <f t="shared" si="22"/>
        <v/>
      </c>
      <c r="AI137" s="13" t="s">
        <v>252</v>
      </c>
      <c r="AJ137" s="113">
        <f t="shared" si="23"/>
        <v>0</v>
      </c>
      <c r="AK137" s="192" t="str">
        <f>ご契約内容!$C$2</f>
        <v>エースサイクル</v>
      </c>
    </row>
    <row r="138" spans="1:37" ht="13.5" customHeight="1">
      <c r="A138" s="101" t="s">
        <v>1513</v>
      </c>
      <c r="B138" s="136" t="s">
        <v>1498</v>
      </c>
      <c r="C138" s="103" t="s">
        <v>1511</v>
      </c>
      <c r="D138" s="106"/>
      <c r="E138" s="140"/>
      <c r="F138" s="105" t="s">
        <v>1508</v>
      </c>
      <c r="G138" s="127"/>
      <c r="H138" s="138" t="s">
        <v>1514</v>
      </c>
      <c r="I138" s="139"/>
      <c r="J138" s="108">
        <v>12000</v>
      </c>
      <c r="K138" s="109"/>
      <c r="L138" s="110" t="s">
        <v>77</v>
      </c>
      <c r="M138" s="1"/>
      <c r="N138" s="111" t="str">
        <f t="shared" si="17"/>
        <v/>
      </c>
      <c r="O138" s="13" t="s">
        <v>247</v>
      </c>
      <c r="P138" s="110" t="s">
        <v>77</v>
      </c>
      <c r="Q138" s="1"/>
      <c r="R138" s="111" t="str">
        <f t="shared" si="18"/>
        <v/>
      </c>
      <c r="S138" s="13" t="s">
        <v>248</v>
      </c>
      <c r="T138" s="110" t="s">
        <v>77</v>
      </c>
      <c r="U138" s="1"/>
      <c r="V138" s="111" t="str">
        <f t="shared" si="19"/>
        <v/>
      </c>
      <c r="W138" s="13" t="s">
        <v>249</v>
      </c>
      <c r="X138" s="110" t="s">
        <v>77</v>
      </c>
      <c r="Y138" s="1"/>
      <c r="Z138" s="111" t="str">
        <f t="shared" si="20"/>
        <v/>
      </c>
      <c r="AA138" s="13" t="s">
        <v>250</v>
      </c>
      <c r="AB138" s="110" t="s">
        <v>77</v>
      </c>
      <c r="AC138" s="1"/>
      <c r="AD138" s="111" t="str">
        <f t="shared" si="21"/>
        <v/>
      </c>
      <c r="AE138" s="13" t="s">
        <v>251</v>
      </c>
      <c r="AF138" s="110" t="s">
        <v>77</v>
      </c>
      <c r="AG138" s="1"/>
      <c r="AH138" s="111" t="str">
        <f t="shared" si="22"/>
        <v/>
      </c>
      <c r="AI138" s="13" t="s">
        <v>252</v>
      </c>
      <c r="AJ138" s="113">
        <f t="shared" si="23"/>
        <v>0</v>
      </c>
      <c r="AK138" s="192" t="str">
        <f>ご契約内容!$C$2</f>
        <v>エースサイクル</v>
      </c>
    </row>
    <row r="139" spans="1:37" ht="13.5" customHeight="1">
      <c r="A139" s="101" t="s">
        <v>1515</v>
      </c>
      <c r="B139" s="136" t="s">
        <v>1498</v>
      </c>
      <c r="C139" s="103" t="s">
        <v>1511</v>
      </c>
      <c r="D139" s="106"/>
      <c r="E139" s="140"/>
      <c r="F139" s="105" t="s">
        <v>1508</v>
      </c>
      <c r="G139" s="127"/>
      <c r="H139" s="138" t="s">
        <v>1516</v>
      </c>
      <c r="I139" s="139"/>
      <c r="J139" s="108">
        <v>12000</v>
      </c>
      <c r="K139" s="109"/>
      <c r="L139" s="110" t="s">
        <v>77</v>
      </c>
      <c r="M139" s="1"/>
      <c r="N139" s="111" t="str">
        <f t="shared" si="17"/>
        <v/>
      </c>
      <c r="O139" s="13" t="s">
        <v>247</v>
      </c>
      <c r="P139" s="110" t="s">
        <v>77</v>
      </c>
      <c r="Q139" s="1"/>
      <c r="R139" s="111" t="str">
        <f t="shared" si="18"/>
        <v/>
      </c>
      <c r="S139" s="13" t="s">
        <v>248</v>
      </c>
      <c r="T139" s="110" t="s">
        <v>77</v>
      </c>
      <c r="U139" s="1"/>
      <c r="V139" s="111" t="str">
        <f t="shared" si="19"/>
        <v/>
      </c>
      <c r="W139" s="13" t="s">
        <v>249</v>
      </c>
      <c r="X139" s="110" t="s">
        <v>77</v>
      </c>
      <c r="Y139" s="1"/>
      <c r="Z139" s="111" t="str">
        <f t="shared" si="20"/>
        <v/>
      </c>
      <c r="AA139" s="13" t="s">
        <v>250</v>
      </c>
      <c r="AB139" s="110" t="s">
        <v>77</v>
      </c>
      <c r="AC139" s="1"/>
      <c r="AD139" s="111" t="str">
        <f t="shared" si="21"/>
        <v/>
      </c>
      <c r="AE139" s="13" t="s">
        <v>251</v>
      </c>
      <c r="AF139" s="110" t="s">
        <v>77</v>
      </c>
      <c r="AG139" s="1"/>
      <c r="AH139" s="111" t="str">
        <f t="shared" si="22"/>
        <v/>
      </c>
      <c r="AI139" s="13" t="s">
        <v>252</v>
      </c>
      <c r="AJ139" s="113">
        <f t="shared" si="23"/>
        <v>0</v>
      </c>
      <c r="AK139" s="192" t="str">
        <f>ご契約内容!$C$2</f>
        <v>エースサイクル</v>
      </c>
    </row>
    <row r="140" spans="1:37" ht="13.5" customHeight="1">
      <c r="A140" s="101" t="s">
        <v>1517</v>
      </c>
      <c r="B140" s="136" t="s">
        <v>1498</v>
      </c>
      <c r="C140" s="103" t="s">
        <v>1511</v>
      </c>
      <c r="D140" s="106"/>
      <c r="E140" s="140"/>
      <c r="F140" s="105" t="s">
        <v>1508</v>
      </c>
      <c r="G140" s="127"/>
      <c r="H140" s="138" t="s">
        <v>1518</v>
      </c>
      <c r="I140" s="139"/>
      <c r="J140" s="108">
        <v>12000</v>
      </c>
      <c r="K140" s="109"/>
      <c r="L140" s="110" t="s">
        <v>77</v>
      </c>
      <c r="M140" s="1"/>
      <c r="N140" s="111" t="str">
        <f t="shared" si="17"/>
        <v/>
      </c>
      <c r="O140" s="13" t="s">
        <v>247</v>
      </c>
      <c r="P140" s="110" t="s">
        <v>77</v>
      </c>
      <c r="Q140" s="1"/>
      <c r="R140" s="111" t="str">
        <f t="shared" si="18"/>
        <v/>
      </c>
      <c r="S140" s="13" t="s">
        <v>248</v>
      </c>
      <c r="T140" s="110" t="s">
        <v>77</v>
      </c>
      <c r="U140" s="1"/>
      <c r="V140" s="111" t="str">
        <f t="shared" si="19"/>
        <v/>
      </c>
      <c r="W140" s="13" t="s">
        <v>249</v>
      </c>
      <c r="X140" s="110" t="s">
        <v>77</v>
      </c>
      <c r="Y140" s="1"/>
      <c r="Z140" s="111" t="str">
        <f t="shared" si="20"/>
        <v/>
      </c>
      <c r="AA140" s="13" t="s">
        <v>250</v>
      </c>
      <c r="AB140" s="110" t="s">
        <v>77</v>
      </c>
      <c r="AC140" s="1"/>
      <c r="AD140" s="111" t="str">
        <f t="shared" si="21"/>
        <v/>
      </c>
      <c r="AE140" s="13" t="s">
        <v>251</v>
      </c>
      <c r="AF140" s="110" t="s">
        <v>77</v>
      </c>
      <c r="AG140" s="1"/>
      <c r="AH140" s="111" t="str">
        <f t="shared" si="22"/>
        <v/>
      </c>
      <c r="AI140" s="13" t="s">
        <v>252</v>
      </c>
      <c r="AJ140" s="113">
        <f t="shared" si="23"/>
        <v>0</v>
      </c>
      <c r="AK140" s="192" t="str">
        <f>ご契約内容!$C$2</f>
        <v>エースサイクル</v>
      </c>
    </row>
    <row r="141" spans="1:37" ht="13.5" customHeight="1">
      <c r="A141" s="101" t="s">
        <v>1519</v>
      </c>
      <c r="B141" s="136" t="s">
        <v>1498</v>
      </c>
      <c r="C141" s="103" t="s">
        <v>1511</v>
      </c>
      <c r="D141" s="106"/>
      <c r="E141" s="140"/>
      <c r="F141" s="105" t="s">
        <v>1508</v>
      </c>
      <c r="G141" s="127"/>
      <c r="H141" s="138" t="s">
        <v>1520</v>
      </c>
      <c r="I141" s="139"/>
      <c r="J141" s="108">
        <v>12000</v>
      </c>
      <c r="K141" s="109"/>
      <c r="L141" s="110" t="s">
        <v>77</v>
      </c>
      <c r="M141" s="1"/>
      <c r="N141" s="111" t="str">
        <f t="shared" si="17"/>
        <v/>
      </c>
      <c r="O141" s="13" t="s">
        <v>247</v>
      </c>
      <c r="P141" s="110" t="s">
        <v>77</v>
      </c>
      <c r="Q141" s="1"/>
      <c r="R141" s="111" t="str">
        <f t="shared" si="18"/>
        <v/>
      </c>
      <c r="S141" s="13" t="s">
        <v>248</v>
      </c>
      <c r="T141" s="110" t="s">
        <v>77</v>
      </c>
      <c r="U141" s="1"/>
      <c r="V141" s="111" t="str">
        <f t="shared" si="19"/>
        <v/>
      </c>
      <c r="W141" s="13" t="s">
        <v>249</v>
      </c>
      <c r="X141" s="110" t="s">
        <v>77</v>
      </c>
      <c r="Y141" s="1"/>
      <c r="Z141" s="111" t="str">
        <f t="shared" si="20"/>
        <v/>
      </c>
      <c r="AA141" s="13" t="s">
        <v>250</v>
      </c>
      <c r="AB141" s="110" t="s">
        <v>77</v>
      </c>
      <c r="AC141" s="1"/>
      <c r="AD141" s="111" t="str">
        <f t="shared" si="21"/>
        <v/>
      </c>
      <c r="AE141" s="13" t="s">
        <v>251</v>
      </c>
      <c r="AF141" s="110" t="s">
        <v>77</v>
      </c>
      <c r="AG141" s="1"/>
      <c r="AH141" s="111" t="str">
        <f t="shared" si="22"/>
        <v/>
      </c>
      <c r="AI141" s="13" t="s">
        <v>252</v>
      </c>
      <c r="AJ141" s="113">
        <f t="shared" si="23"/>
        <v>0</v>
      </c>
      <c r="AK141" s="192" t="str">
        <f>ご契約内容!$C$2</f>
        <v>エースサイクル</v>
      </c>
    </row>
    <row r="142" spans="1:37" ht="13.5" customHeight="1">
      <c r="A142" s="101" t="s">
        <v>1521</v>
      </c>
      <c r="B142" s="136" t="s">
        <v>1498</v>
      </c>
      <c r="C142" s="103" t="s">
        <v>1511</v>
      </c>
      <c r="D142" s="106"/>
      <c r="E142" s="140"/>
      <c r="F142" s="105" t="s">
        <v>1508</v>
      </c>
      <c r="G142" s="127"/>
      <c r="H142" s="138" t="s">
        <v>1522</v>
      </c>
      <c r="I142" s="139"/>
      <c r="J142" s="108">
        <v>12000</v>
      </c>
      <c r="K142" s="109"/>
      <c r="L142" s="110" t="s">
        <v>77</v>
      </c>
      <c r="M142" s="1"/>
      <c r="N142" s="111" t="str">
        <f t="shared" si="17"/>
        <v/>
      </c>
      <c r="O142" s="13" t="s">
        <v>247</v>
      </c>
      <c r="P142" s="110" t="s">
        <v>77</v>
      </c>
      <c r="Q142" s="1"/>
      <c r="R142" s="111" t="str">
        <f t="shared" si="18"/>
        <v/>
      </c>
      <c r="S142" s="13" t="s">
        <v>248</v>
      </c>
      <c r="T142" s="110" t="s">
        <v>77</v>
      </c>
      <c r="U142" s="1"/>
      <c r="V142" s="111" t="str">
        <f t="shared" si="19"/>
        <v/>
      </c>
      <c r="W142" s="13" t="s">
        <v>249</v>
      </c>
      <c r="X142" s="110" t="s">
        <v>77</v>
      </c>
      <c r="Y142" s="1"/>
      <c r="Z142" s="111" t="str">
        <f t="shared" si="20"/>
        <v/>
      </c>
      <c r="AA142" s="13" t="s">
        <v>250</v>
      </c>
      <c r="AB142" s="110" t="s">
        <v>77</v>
      </c>
      <c r="AC142" s="1"/>
      <c r="AD142" s="111" t="str">
        <f t="shared" si="21"/>
        <v/>
      </c>
      <c r="AE142" s="13" t="s">
        <v>251</v>
      </c>
      <c r="AF142" s="110" t="s">
        <v>77</v>
      </c>
      <c r="AG142" s="1"/>
      <c r="AH142" s="111" t="str">
        <f t="shared" si="22"/>
        <v/>
      </c>
      <c r="AI142" s="13" t="s">
        <v>252</v>
      </c>
      <c r="AJ142" s="113">
        <f t="shared" si="23"/>
        <v>0</v>
      </c>
      <c r="AK142" s="192" t="str">
        <f>ご契約内容!$C$2</f>
        <v>エースサイクル</v>
      </c>
    </row>
    <row r="143" spans="1:37" ht="13.5" customHeight="1">
      <c r="A143" s="101" t="s">
        <v>1523</v>
      </c>
      <c r="B143" s="136" t="s">
        <v>1498</v>
      </c>
      <c r="C143" s="103" t="s">
        <v>1511</v>
      </c>
      <c r="D143" s="106"/>
      <c r="E143" s="140"/>
      <c r="F143" s="105" t="s">
        <v>1508</v>
      </c>
      <c r="G143" s="127"/>
      <c r="H143" s="138" t="s">
        <v>1524</v>
      </c>
      <c r="I143" s="139"/>
      <c r="J143" s="108">
        <v>12000</v>
      </c>
      <c r="K143" s="109"/>
      <c r="L143" s="110" t="s">
        <v>77</v>
      </c>
      <c r="M143" s="1"/>
      <c r="N143" s="111" t="str">
        <f t="shared" si="17"/>
        <v/>
      </c>
      <c r="O143" s="13" t="s">
        <v>247</v>
      </c>
      <c r="P143" s="110" t="s">
        <v>77</v>
      </c>
      <c r="Q143" s="1"/>
      <c r="R143" s="111" t="str">
        <f t="shared" si="18"/>
        <v/>
      </c>
      <c r="S143" s="13" t="s">
        <v>248</v>
      </c>
      <c r="T143" s="110" t="s">
        <v>77</v>
      </c>
      <c r="U143" s="1"/>
      <c r="V143" s="111" t="str">
        <f t="shared" si="19"/>
        <v/>
      </c>
      <c r="W143" s="13" t="s">
        <v>249</v>
      </c>
      <c r="X143" s="110" t="s">
        <v>77</v>
      </c>
      <c r="Y143" s="1"/>
      <c r="Z143" s="111" t="str">
        <f t="shared" si="20"/>
        <v/>
      </c>
      <c r="AA143" s="13" t="s">
        <v>250</v>
      </c>
      <c r="AB143" s="110" t="s">
        <v>77</v>
      </c>
      <c r="AC143" s="1"/>
      <c r="AD143" s="111" t="str">
        <f t="shared" si="21"/>
        <v/>
      </c>
      <c r="AE143" s="13" t="s">
        <v>251</v>
      </c>
      <c r="AF143" s="110" t="s">
        <v>77</v>
      </c>
      <c r="AG143" s="1"/>
      <c r="AH143" s="111" t="str">
        <f t="shared" si="22"/>
        <v/>
      </c>
      <c r="AI143" s="13" t="s">
        <v>252</v>
      </c>
      <c r="AJ143" s="113">
        <f t="shared" si="23"/>
        <v>0</v>
      </c>
      <c r="AK143" s="192" t="str">
        <f>ご契約内容!$C$2</f>
        <v>エースサイクル</v>
      </c>
    </row>
    <row r="144" spans="1:37" ht="13.5" customHeight="1">
      <c r="A144" s="101" t="s">
        <v>1525</v>
      </c>
      <c r="B144" s="136" t="s">
        <v>1498</v>
      </c>
      <c r="C144" s="103" t="s">
        <v>1511</v>
      </c>
      <c r="D144" s="106"/>
      <c r="E144" s="140"/>
      <c r="F144" s="105" t="s">
        <v>1508</v>
      </c>
      <c r="G144" s="127"/>
      <c r="H144" s="138" t="s">
        <v>1526</v>
      </c>
      <c r="I144" s="139"/>
      <c r="J144" s="108">
        <v>12000</v>
      </c>
      <c r="K144" s="109" t="s">
        <v>568</v>
      </c>
      <c r="L144" s="110" t="s">
        <v>148</v>
      </c>
      <c r="M144" s="115"/>
      <c r="N144" s="116"/>
      <c r="O144" s="117" t="s">
        <v>247</v>
      </c>
      <c r="P144" s="110" t="s">
        <v>77</v>
      </c>
      <c r="Q144" s="1"/>
      <c r="R144" s="111" t="str">
        <f t="shared" si="18"/>
        <v/>
      </c>
      <c r="S144" s="13" t="s">
        <v>248</v>
      </c>
      <c r="T144" s="110" t="s">
        <v>77</v>
      </c>
      <c r="U144" s="1"/>
      <c r="V144" s="111" t="str">
        <f t="shared" si="19"/>
        <v/>
      </c>
      <c r="W144" s="13" t="s">
        <v>249</v>
      </c>
      <c r="X144" s="110" t="s">
        <v>77</v>
      </c>
      <c r="Y144" s="1"/>
      <c r="Z144" s="111" t="str">
        <f t="shared" si="20"/>
        <v/>
      </c>
      <c r="AA144" s="13" t="s">
        <v>250</v>
      </c>
      <c r="AB144" s="110" t="s">
        <v>77</v>
      </c>
      <c r="AC144" s="1"/>
      <c r="AD144" s="111" t="str">
        <f t="shared" si="21"/>
        <v/>
      </c>
      <c r="AE144" s="13" t="s">
        <v>251</v>
      </c>
      <c r="AF144" s="110" t="s">
        <v>77</v>
      </c>
      <c r="AG144" s="1"/>
      <c r="AH144" s="111" t="str">
        <f t="shared" si="22"/>
        <v/>
      </c>
      <c r="AI144" s="13" t="s">
        <v>252</v>
      </c>
      <c r="AJ144" s="113">
        <f t="shared" si="23"/>
        <v>0</v>
      </c>
      <c r="AK144" s="192" t="str">
        <f>ご契約内容!$C$2</f>
        <v>エースサイクル</v>
      </c>
    </row>
    <row r="145" spans="1:37" ht="13.5" customHeight="1">
      <c r="A145" s="101" t="s">
        <v>1527</v>
      </c>
      <c r="B145" s="136" t="s">
        <v>1498</v>
      </c>
      <c r="C145" s="103" t="s">
        <v>1511</v>
      </c>
      <c r="D145" s="106"/>
      <c r="E145" s="140"/>
      <c r="F145" s="105" t="s">
        <v>1508</v>
      </c>
      <c r="G145" s="127"/>
      <c r="H145" s="138" t="s">
        <v>1528</v>
      </c>
      <c r="I145" s="139"/>
      <c r="J145" s="108">
        <v>12000</v>
      </c>
      <c r="K145" s="109" t="s">
        <v>568</v>
      </c>
      <c r="L145" s="110" t="s">
        <v>77</v>
      </c>
      <c r="M145" s="1"/>
      <c r="N145" s="111" t="str">
        <f t="shared" si="17"/>
        <v/>
      </c>
      <c r="O145" s="13" t="s">
        <v>247</v>
      </c>
      <c r="P145" s="110" t="s">
        <v>77</v>
      </c>
      <c r="Q145" s="1"/>
      <c r="R145" s="111" t="str">
        <f t="shared" si="18"/>
        <v/>
      </c>
      <c r="S145" s="13" t="s">
        <v>248</v>
      </c>
      <c r="T145" s="110" t="s">
        <v>77</v>
      </c>
      <c r="U145" s="1"/>
      <c r="V145" s="111" t="str">
        <f t="shared" si="19"/>
        <v/>
      </c>
      <c r="W145" s="13" t="s">
        <v>249</v>
      </c>
      <c r="X145" s="110" t="s">
        <v>77</v>
      </c>
      <c r="Y145" s="1"/>
      <c r="Z145" s="111" t="str">
        <f t="shared" si="20"/>
        <v/>
      </c>
      <c r="AA145" s="13" t="s">
        <v>250</v>
      </c>
      <c r="AB145" s="110" t="s">
        <v>77</v>
      </c>
      <c r="AC145" s="1"/>
      <c r="AD145" s="111" t="str">
        <f t="shared" si="21"/>
        <v/>
      </c>
      <c r="AE145" s="13" t="s">
        <v>251</v>
      </c>
      <c r="AF145" s="110" t="s">
        <v>77</v>
      </c>
      <c r="AG145" s="1"/>
      <c r="AH145" s="111" t="str">
        <f t="shared" si="22"/>
        <v/>
      </c>
      <c r="AI145" s="13" t="s">
        <v>252</v>
      </c>
      <c r="AJ145" s="113">
        <f t="shared" si="23"/>
        <v>0</v>
      </c>
      <c r="AK145" s="192" t="str">
        <f>ご契約内容!$C$2</f>
        <v>エースサイクル</v>
      </c>
    </row>
    <row r="146" spans="1:37" ht="13.5" customHeight="1">
      <c r="A146" s="101" t="s">
        <v>1529</v>
      </c>
      <c r="B146" s="136" t="s">
        <v>1498</v>
      </c>
      <c r="C146" s="103" t="s">
        <v>1530</v>
      </c>
      <c r="D146" s="106"/>
      <c r="E146" s="140"/>
      <c r="F146" s="105" t="s">
        <v>1531</v>
      </c>
      <c r="G146" s="127"/>
      <c r="H146" s="138" t="s">
        <v>1532</v>
      </c>
      <c r="I146" s="139"/>
      <c r="J146" s="108">
        <v>160000</v>
      </c>
      <c r="K146" s="109"/>
      <c r="L146" s="110" t="s">
        <v>77</v>
      </c>
      <c r="M146" s="1"/>
      <c r="N146" s="111" t="str">
        <f t="shared" si="17"/>
        <v/>
      </c>
      <c r="O146" s="13" t="s">
        <v>247</v>
      </c>
      <c r="P146" s="110" t="s">
        <v>77</v>
      </c>
      <c r="Q146" s="1"/>
      <c r="R146" s="111" t="str">
        <f t="shared" si="18"/>
        <v/>
      </c>
      <c r="S146" s="13" t="s">
        <v>248</v>
      </c>
      <c r="T146" s="110" t="s">
        <v>77</v>
      </c>
      <c r="U146" s="1"/>
      <c r="V146" s="111" t="str">
        <f t="shared" si="19"/>
        <v/>
      </c>
      <c r="W146" s="13" t="s">
        <v>249</v>
      </c>
      <c r="X146" s="110" t="s">
        <v>77</v>
      </c>
      <c r="Y146" s="1"/>
      <c r="Z146" s="111" t="str">
        <f t="shared" si="20"/>
        <v/>
      </c>
      <c r="AA146" s="13" t="s">
        <v>250</v>
      </c>
      <c r="AB146" s="110" t="s">
        <v>77</v>
      </c>
      <c r="AC146" s="1"/>
      <c r="AD146" s="111" t="str">
        <f t="shared" si="21"/>
        <v/>
      </c>
      <c r="AE146" s="13" t="s">
        <v>251</v>
      </c>
      <c r="AF146" s="110" t="s">
        <v>77</v>
      </c>
      <c r="AG146" s="1"/>
      <c r="AH146" s="111" t="str">
        <f t="shared" si="22"/>
        <v/>
      </c>
      <c r="AI146" s="13" t="s">
        <v>252</v>
      </c>
      <c r="AJ146" s="113">
        <f t="shared" si="23"/>
        <v>0</v>
      </c>
      <c r="AK146" s="192" t="str">
        <f>ご契約内容!$C$2</f>
        <v>エースサイクル</v>
      </c>
    </row>
    <row r="147" spans="1:37" ht="13.5" customHeight="1">
      <c r="A147" s="101" t="s">
        <v>1533</v>
      </c>
      <c r="B147" s="136" t="s">
        <v>1498</v>
      </c>
      <c r="C147" s="103" t="s">
        <v>1534</v>
      </c>
      <c r="D147" s="106"/>
      <c r="E147" s="140"/>
      <c r="F147" s="105" t="s">
        <v>1531</v>
      </c>
      <c r="G147" s="127"/>
      <c r="H147" s="138" t="s">
        <v>1532</v>
      </c>
      <c r="I147" s="139"/>
      <c r="J147" s="108">
        <v>180000</v>
      </c>
      <c r="K147" s="109" t="s">
        <v>568</v>
      </c>
      <c r="L147" s="110" t="s">
        <v>77</v>
      </c>
      <c r="M147" s="1"/>
      <c r="N147" s="111" t="str">
        <f t="shared" si="17"/>
        <v/>
      </c>
      <c r="O147" s="13" t="s">
        <v>247</v>
      </c>
      <c r="P147" s="110" t="s">
        <v>77</v>
      </c>
      <c r="Q147" s="1"/>
      <c r="R147" s="111" t="str">
        <f t="shared" si="18"/>
        <v/>
      </c>
      <c r="S147" s="13" t="s">
        <v>248</v>
      </c>
      <c r="T147" s="110" t="s">
        <v>77</v>
      </c>
      <c r="U147" s="1"/>
      <c r="V147" s="111" t="str">
        <f t="shared" si="19"/>
        <v/>
      </c>
      <c r="W147" s="13" t="s">
        <v>249</v>
      </c>
      <c r="X147" s="110" t="s">
        <v>77</v>
      </c>
      <c r="Y147" s="1"/>
      <c r="Z147" s="111" t="str">
        <f t="shared" si="20"/>
        <v/>
      </c>
      <c r="AA147" s="13" t="s">
        <v>250</v>
      </c>
      <c r="AB147" s="110" t="s">
        <v>77</v>
      </c>
      <c r="AC147" s="1"/>
      <c r="AD147" s="111" t="str">
        <f t="shared" si="21"/>
        <v/>
      </c>
      <c r="AE147" s="13" t="s">
        <v>251</v>
      </c>
      <c r="AF147" s="110" t="s">
        <v>77</v>
      </c>
      <c r="AG147" s="1"/>
      <c r="AH147" s="111" t="str">
        <f t="shared" si="22"/>
        <v/>
      </c>
      <c r="AI147" s="13" t="s">
        <v>252</v>
      </c>
      <c r="AJ147" s="113">
        <f t="shared" si="23"/>
        <v>0</v>
      </c>
      <c r="AK147" s="192" t="str">
        <f>ご契約内容!$C$2</f>
        <v>エースサイクル</v>
      </c>
    </row>
    <row r="148" spans="1:37" ht="13.5" customHeight="1">
      <c r="A148" s="101" t="s">
        <v>1535</v>
      </c>
      <c r="B148" s="136" t="s">
        <v>1536</v>
      </c>
      <c r="C148" s="103" t="s">
        <v>1537</v>
      </c>
      <c r="D148" s="106"/>
      <c r="E148" s="140"/>
      <c r="F148" s="105" t="s">
        <v>547</v>
      </c>
      <c r="G148" s="127"/>
      <c r="H148" s="138" t="s">
        <v>1263</v>
      </c>
      <c r="I148" s="139"/>
      <c r="J148" s="108">
        <v>5000</v>
      </c>
      <c r="K148" s="109"/>
      <c r="L148" s="110" t="s">
        <v>98</v>
      </c>
      <c r="M148" s="1"/>
      <c r="N148" s="111" t="str">
        <f t="shared" si="17"/>
        <v/>
      </c>
      <c r="O148" s="13" t="s">
        <v>247</v>
      </c>
      <c r="P148" s="110" t="s">
        <v>98</v>
      </c>
      <c r="Q148" s="1"/>
      <c r="R148" s="111" t="str">
        <f t="shared" si="18"/>
        <v/>
      </c>
      <c r="S148" s="13" t="s">
        <v>248</v>
      </c>
      <c r="T148" s="110" t="s">
        <v>98</v>
      </c>
      <c r="U148" s="1"/>
      <c r="V148" s="111" t="str">
        <f t="shared" si="19"/>
        <v/>
      </c>
      <c r="W148" s="13" t="s">
        <v>249</v>
      </c>
      <c r="X148" s="110" t="s">
        <v>98</v>
      </c>
      <c r="Y148" s="1"/>
      <c r="Z148" s="111" t="str">
        <f t="shared" si="20"/>
        <v/>
      </c>
      <c r="AA148" s="13" t="s">
        <v>250</v>
      </c>
      <c r="AB148" s="110" t="s">
        <v>77</v>
      </c>
      <c r="AC148" s="1"/>
      <c r="AD148" s="111" t="str">
        <f t="shared" si="21"/>
        <v/>
      </c>
      <c r="AE148" s="13" t="s">
        <v>251</v>
      </c>
      <c r="AF148" s="110" t="s">
        <v>77</v>
      </c>
      <c r="AG148" s="1"/>
      <c r="AH148" s="111" t="str">
        <f t="shared" si="22"/>
        <v/>
      </c>
      <c r="AI148" s="13" t="s">
        <v>252</v>
      </c>
      <c r="AJ148" s="113">
        <f t="shared" si="23"/>
        <v>0</v>
      </c>
      <c r="AK148" s="192" t="str">
        <f>ご契約内容!$C$2</f>
        <v>エースサイクル</v>
      </c>
    </row>
    <row r="149" spans="1:37" ht="13.5" customHeight="1">
      <c r="A149" s="101" t="s">
        <v>1538</v>
      </c>
      <c r="B149" s="136" t="s">
        <v>1536</v>
      </c>
      <c r="C149" s="103" t="s">
        <v>1539</v>
      </c>
      <c r="D149" s="106"/>
      <c r="E149" s="140"/>
      <c r="F149" s="105" t="s">
        <v>1540</v>
      </c>
      <c r="G149" s="127"/>
      <c r="H149" s="138" t="s">
        <v>1263</v>
      </c>
      <c r="I149" s="139"/>
      <c r="J149" s="108">
        <v>11000</v>
      </c>
      <c r="K149" s="109"/>
      <c r="L149" s="110" t="s">
        <v>98</v>
      </c>
      <c r="M149" s="1"/>
      <c r="N149" s="111" t="str">
        <f t="shared" si="17"/>
        <v/>
      </c>
      <c r="O149" s="13" t="s">
        <v>247</v>
      </c>
      <c r="P149" s="110" t="s">
        <v>98</v>
      </c>
      <c r="Q149" s="1"/>
      <c r="R149" s="111" t="str">
        <f t="shared" si="18"/>
        <v/>
      </c>
      <c r="S149" s="13" t="s">
        <v>248</v>
      </c>
      <c r="T149" s="110" t="s">
        <v>148</v>
      </c>
      <c r="U149" s="115"/>
      <c r="V149" s="116" t="str">
        <f t="shared" si="19"/>
        <v/>
      </c>
      <c r="W149" s="117" t="s">
        <v>249</v>
      </c>
      <c r="X149" s="110" t="s">
        <v>148</v>
      </c>
      <c r="Y149" s="115"/>
      <c r="Z149" s="116" t="str">
        <f t="shared" si="20"/>
        <v/>
      </c>
      <c r="AA149" s="117" t="s">
        <v>250</v>
      </c>
      <c r="AB149" s="110" t="s">
        <v>148</v>
      </c>
      <c r="AC149" s="115"/>
      <c r="AD149" s="116" t="str">
        <f t="shared" si="21"/>
        <v/>
      </c>
      <c r="AE149" s="117" t="s">
        <v>251</v>
      </c>
      <c r="AF149" s="110" t="s">
        <v>148</v>
      </c>
      <c r="AG149" s="115"/>
      <c r="AH149" s="116" t="str">
        <f t="shared" si="22"/>
        <v/>
      </c>
      <c r="AI149" s="117" t="s">
        <v>252</v>
      </c>
      <c r="AJ149" s="113">
        <f t="shared" si="23"/>
        <v>0</v>
      </c>
      <c r="AK149" s="192" t="str">
        <f>ご契約内容!$C$2</f>
        <v>エースサイクル</v>
      </c>
    </row>
    <row r="150" spans="1:37" ht="13.5" customHeight="1">
      <c r="A150" s="101" t="s">
        <v>1541</v>
      </c>
      <c r="B150" s="136" t="s">
        <v>1542</v>
      </c>
      <c r="C150" s="103" t="s">
        <v>1543</v>
      </c>
      <c r="D150" s="106"/>
      <c r="E150" s="140"/>
      <c r="F150" s="105" t="s">
        <v>1544</v>
      </c>
      <c r="G150" s="127"/>
      <c r="H150" s="138" t="s">
        <v>1263</v>
      </c>
      <c r="I150" s="139"/>
      <c r="J150" s="108">
        <v>6000</v>
      </c>
      <c r="K150" s="109" t="s">
        <v>568</v>
      </c>
      <c r="L150" s="110" t="s">
        <v>98</v>
      </c>
      <c r="M150" s="1"/>
      <c r="N150" s="111" t="str">
        <f t="shared" si="17"/>
        <v/>
      </c>
      <c r="O150" s="13" t="s">
        <v>247</v>
      </c>
      <c r="P150" s="110" t="s">
        <v>98</v>
      </c>
      <c r="Q150" s="1"/>
      <c r="R150" s="111" t="str">
        <f t="shared" si="18"/>
        <v/>
      </c>
      <c r="S150" s="13" t="s">
        <v>248</v>
      </c>
      <c r="T150" s="110" t="s">
        <v>98</v>
      </c>
      <c r="U150" s="1"/>
      <c r="V150" s="111" t="str">
        <f t="shared" si="19"/>
        <v/>
      </c>
      <c r="W150" s="13" t="s">
        <v>249</v>
      </c>
      <c r="X150" s="110" t="s">
        <v>98</v>
      </c>
      <c r="Y150" s="1"/>
      <c r="Z150" s="111" t="str">
        <f t="shared" si="20"/>
        <v/>
      </c>
      <c r="AA150" s="13" t="s">
        <v>250</v>
      </c>
      <c r="AB150" s="110" t="s">
        <v>98</v>
      </c>
      <c r="AC150" s="1"/>
      <c r="AD150" s="111" t="str">
        <f t="shared" si="21"/>
        <v/>
      </c>
      <c r="AE150" s="13" t="s">
        <v>251</v>
      </c>
      <c r="AF150" s="110" t="s">
        <v>98</v>
      </c>
      <c r="AG150" s="1"/>
      <c r="AH150" s="111" t="str">
        <f t="shared" si="22"/>
        <v/>
      </c>
      <c r="AI150" s="13" t="s">
        <v>252</v>
      </c>
      <c r="AJ150" s="113">
        <f t="shared" si="23"/>
        <v>0</v>
      </c>
      <c r="AK150" s="192" t="str">
        <f>ご契約内容!$C$2</f>
        <v>エースサイクル</v>
      </c>
    </row>
    <row r="151" spans="1:37" ht="13.5" customHeight="1">
      <c r="A151" s="101" t="s">
        <v>1545</v>
      </c>
      <c r="B151" s="136" t="s">
        <v>1542</v>
      </c>
      <c r="C151" s="103" t="s">
        <v>1543</v>
      </c>
      <c r="D151" s="106"/>
      <c r="E151" s="140"/>
      <c r="F151" s="105" t="s">
        <v>1546</v>
      </c>
      <c r="G151" s="127"/>
      <c r="H151" s="138" t="s">
        <v>1263</v>
      </c>
      <c r="I151" s="139"/>
      <c r="J151" s="108">
        <v>4200</v>
      </c>
      <c r="K151" s="109" t="s">
        <v>568</v>
      </c>
      <c r="L151" s="110" t="s">
        <v>98</v>
      </c>
      <c r="M151" s="1"/>
      <c r="N151" s="111" t="str">
        <f t="shared" si="17"/>
        <v/>
      </c>
      <c r="O151" s="13" t="s">
        <v>247</v>
      </c>
      <c r="P151" s="110" t="s">
        <v>98</v>
      </c>
      <c r="Q151" s="1"/>
      <c r="R151" s="111" t="str">
        <f t="shared" si="18"/>
        <v/>
      </c>
      <c r="S151" s="13" t="s">
        <v>248</v>
      </c>
      <c r="T151" s="110" t="s">
        <v>98</v>
      </c>
      <c r="U151" s="1"/>
      <c r="V151" s="111" t="str">
        <f t="shared" si="19"/>
        <v/>
      </c>
      <c r="W151" s="13" t="s">
        <v>249</v>
      </c>
      <c r="X151" s="110" t="s">
        <v>98</v>
      </c>
      <c r="Y151" s="1"/>
      <c r="Z151" s="111" t="str">
        <f t="shared" si="20"/>
        <v/>
      </c>
      <c r="AA151" s="13" t="s">
        <v>250</v>
      </c>
      <c r="AB151" s="110" t="s">
        <v>98</v>
      </c>
      <c r="AC151" s="1"/>
      <c r="AD151" s="111" t="str">
        <f t="shared" si="21"/>
        <v/>
      </c>
      <c r="AE151" s="13" t="s">
        <v>251</v>
      </c>
      <c r="AF151" s="110" t="s">
        <v>98</v>
      </c>
      <c r="AG151" s="1"/>
      <c r="AH151" s="111" t="str">
        <f t="shared" si="22"/>
        <v/>
      </c>
      <c r="AI151" s="13" t="s">
        <v>252</v>
      </c>
      <c r="AJ151" s="113">
        <f t="shared" si="23"/>
        <v>0</v>
      </c>
      <c r="AK151" s="192" t="str">
        <f>ご契約内容!$C$2</f>
        <v>エースサイクル</v>
      </c>
    </row>
    <row r="152" spans="1:37" ht="13.5" customHeight="1">
      <c r="A152" s="101" t="s">
        <v>1547</v>
      </c>
      <c r="B152" s="136" t="s">
        <v>1542</v>
      </c>
      <c r="C152" s="103" t="s">
        <v>1543</v>
      </c>
      <c r="D152" s="106"/>
      <c r="E152" s="140"/>
      <c r="F152" s="105" t="s">
        <v>1548</v>
      </c>
      <c r="G152" s="127"/>
      <c r="H152" s="138" t="s">
        <v>1263</v>
      </c>
      <c r="I152" s="139"/>
      <c r="J152" s="108">
        <v>4200</v>
      </c>
      <c r="K152" s="109"/>
      <c r="L152" s="110" t="s">
        <v>98</v>
      </c>
      <c r="M152" s="1"/>
      <c r="N152" s="111" t="str">
        <f t="shared" si="17"/>
        <v/>
      </c>
      <c r="O152" s="13" t="s">
        <v>247</v>
      </c>
      <c r="P152" s="110" t="s">
        <v>98</v>
      </c>
      <c r="Q152" s="1"/>
      <c r="R152" s="111" t="str">
        <f t="shared" si="18"/>
        <v/>
      </c>
      <c r="S152" s="13" t="s">
        <v>248</v>
      </c>
      <c r="T152" s="110" t="s">
        <v>77</v>
      </c>
      <c r="U152" s="1"/>
      <c r="V152" s="111" t="str">
        <f t="shared" si="19"/>
        <v/>
      </c>
      <c r="W152" s="13" t="s">
        <v>249</v>
      </c>
      <c r="X152" s="110" t="s">
        <v>77</v>
      </c>
      <c r="Y152" s="1"/>
      <c r="Z152" s="111" t="str">
        <f t="shared" si="20"/>
        <v/>
      </c>
      <c r="AA152" s="13" t="s">
        <v>250</v>
      </c>
      <c r="AB152" s="110" t="s">
        <v>77</v>
      </c>
      <c r="AC152" s="1"/>
      <c r="AD152" s="111" t="str">
        <f t="shared" si="21"/>
        <v/>
      </c>
      <c r="AE152" s="13" t="s">
        <v>251</v>
      </c>
      <c r="AF152" s="110" t="s">
        <v>77</v>
      </c>
      <c r="AG152" s="1"/>
      <c r="AH152" s="111" t="str">
        <f t="shared" si="22"/>
        <v/>
      </c>
      <c r="AI152" s="13" t="s">
        <v>252</v>
      </c>
      <c r="AJ152" s="113">
        <f t="shared" si="23"/>
        <v>0</v>
      </c>
      <c r="AK152" s="192" t="str">
        <f>ご契約内容!$C$2</f>
        <v>エースサイクル</v>
      </c>
    </row>
    <row r="153" spans="1:37" ht="13.5" customHeight="1">
      <c r="A153" s="101" t="s">
        <v>1549</v>
      </c>
      <c r="B153" s="136" t="s">
        <v>1542</v>
      </c>
      <c r="C153" s="103" t="s">
        <v>1543</v>
      </c>
      <c r="D153" s="106"/>
      <c r="E153" s="140"/>
      <c r="F153" s="105" t="s">
        <v>1550</v>
      </c>
      <c r="G153" s="127"/>
      <c r="H153" s="138" t="s">
        <v>1263</v>
      </c>
      <c r="I153" s="139"/>
      <c r="J153" s="108">
        <v>4200</v>
      </c>
      <c r="K153" s="109"/>
      <c r="L153" s="110" t="s">
        <v>98</v>
      </c>
      <c r="M153" s="1"/>
      <c r="N153" s="111" t="str">
        <f t="shared" si="17"/>
        <v/>
      </c>
      <c r="O153" s="13" t="s">
        <v>247</v>
      </c>
      <c r="P153" s="110" t="s">
        <v>98</v>
      </c>
      <c r="Q153" s="1"/>
      <c r="R153" s="111" t="str">
        <f t="shared" si="18"/>
        <v/>
      </c>
      <c r="S153" s="13" t="s">
        <v>248</v>
      </c>
      <c r="T153" s="110" t="s">
        <v>98</v>
      </c>
      <c r="U153" s="1"/>
      <c r="V153" s="111" t="str">
        <f t="shared" si="19"/>
        <v/>
      </c>
      <c r="W153" s="13" t="s">
        <v>249</v>
      </c>
      <c r="X153" s="110" t="s">
        <v>98</v>
      </c>
      <c r="Y153" s="1"/>
      <c r="Z153" s="111" t="str">
        <f t="shared" si="20"/>
        <v/>
      </c>
      <c r="AA153" s="13" t="s">
        <v>250</v>
      </c>
      <c r="AB153" s="110" t="s">
        <v>98</v>
      </c>
      <c r="AC153" s="1"/>
      <c r="AD153" s="111" t="str">
        <f t="shared" si="21"/>
        <v/>
      </c>
      <c r="AE153" s="13" t="s">
        <v>251</v>
      </c>
      <c r="AF153" s="110" t="s">
        <v>98</v>
      </c>
      <c r="AG153" s="1"/>
      <c r="AH153" s="111" t="str">
        <f t="shared" si="22"/>
        <v/>
      </c>
      <c r="AI153" s="13" t="s">
        <v>252</v>
      </c>
      <c r="AJ153" s="113">
        <f t="shared" si="23"/>
        <v>0</v>
      </c>
      <c r="AK153" s="192" t="str">
        <f>ご契約内容!$C$2</f>
        <v>エースサイクル</v>
      </c>
    </row>
    <row r="154" spans="1:37" ht="13.5" customHeight="1">
      <c r="A154" s="101" t="s">
        <v>1551</v>
      </c>
      <c r="B154" s="136" t="s">
        <v>1542</v>
      </c>
      <c r="C154" s="103" t="s">
        <v>1543</v>
      </c>
      <c r="D154" s="106"/>
      <c r="E154" s="140"/>
      <c r="F154" s="105" t="s">
        <v>547</v>
      </c>
      <c r="G154" s="127"/>
      <c r="H154" s="138" t="s">
        <v>1263</v>
      </c>
      <c r="I154" s="139"/>
      <c r="J154" s="108">
        <v>3800</v>
      </c>
      <c r="K154" s="109"/>
      <c r="L154" s="110" t="s">
        <v>98</v>
      </c>
      <c r="M154" s="1"/>
      <c r="N154" s="111" t="str">
        <f t="shared" si="17"/>
        <v/>
      </c>
      <c r="O154" s="13" t="s">
        <v>247</v>
      </c>
      <c r="P154" s="110" t="s">
        <v>98</v>
      </c>
      <c r="Q154" s="1"/>
      <c r="R154" s="111" t="str">
        <f t="shared" si="18"/>
        <v/>
      </c>
      <c r="S154" s="13" t="s">
        <v>248</v>
      </c>
      <c r="T154" s="110" t="s">
        <v>77</v>
      </c>
      <c r="U154" s="1"/>
      <c r="V154" s="111" t="str">
        <f t="shared" si="19"/>
        <v/>
      </c>
      <c r="W154" s="13" t="s">
        <v>249</v>
      </c>
      <c r="X154" s="110" t="s">
        <v>77</v>
      </c>
      <c r="Y154" s="1"/>
      <c r="Z154" s="111" t="str">
        <f t="shared" si="20"/>
        <v/>
      </c>
      <c r="AA154" s="13" t="s">
        <v>250</v>
      </c>
      <c r="AB154" s="110" t="s">
        <v>77</v>
      </c>
      <c r="AC154" s="1"/>
      <c r="AD154" s="111" t="str">
        <f t="shared" si="21"/>
        <v/>
      </c>
      <c r="AE154" s="13" t="s">
        <v>251</v>
      </c>
      <c r="AF154" s="110" t="s">
        <v>77</v>
      </c>
      <c r="AG154" s="1"/>
      <c r="AH154" s="111" t="str">
        <f t="shared" si="22"/>
        <v/>
      </c>
      <c r="AI154" s="13" t="s">
        <v>252</v>
      </c>
      <c r="AJ154" s="113">
        <f t="shared" si="23"/>
        <v>0</v>
      </c>
      <c r="AK154" s="192" t="str">
        <f>ご契約内容!$C$2</f>
        <v>エースサイクル</v>
      </c>
    </row>
    <row r="155" spans="1:37" ht="13.5" customHeight="1">
      <c r="A155" s="101" t="s">
        <v>1552</v>
      </c>
      <c r="B155" s="136" t="s">
        <v>1542</v>
      </c>
      <c r="C155" s="103" t="s">
        <v>1543</v>
      </c>
      <c r="D155" s="106"/>
      <c r="E155" s="140"/>
      <c r="F155" s="105" t="s">
        <v>594</v>
      </c>
      <c r="G155" s="127"/>
      <c r="H155" s="138" t="s">
        <v>1263</v>
      </c>
      <c r="I155" s="139"/>
      <c r="J155" s="108">
        <v>3800</v>
      </c>
      <c r="K155" s="109"/>
      <c r="L155" s="110" t="s">
        <v>98</v>
      </c>
      <c r="M155" s="1"/>
      <c r="N155" s="111" t="str">
        <f t="shared" si="17"/>
        <v/>
      </c>
      <c r="O155" s="13" t="s">
        <v>247</v>
      </c>
      <c r="P155" s="110" t="s">
        <v>98</v>
      </c>
      <c r="Q155" s="1"/>
      <c r="R155" s="111" t="str">
        <f t="shared" si="18"/>
        <v/>
      </c>
      <c r="S155" s="13" t="s">
        <v>248</v>
      </c>
      <c r="T155" s="110" t="s">
        <v>98</v>
      </c>
      <c r="U155" s="1"/>
      <c r="V155" s="111" t="str">
        <f t="shared" si="19"/>
        <v/>
      </c>
      <c r="W155" s="13" t="s">
        <v>249</v>
      </c>
      <c r="X155" s="110" t="s">
        <v>98</v>
      </c>
      <c r="Y155" s="1"/>
      <c r="Z155" s="111" t="str">
        <f t="shared" si="20"/>
        <v/>
      </c>
      <c r="AA155" s="13" t="s">
        <v>250</v>
      </c>
      <c r="AB155" s="110" t="s">
        <v>98</v>
      </c>
      <c r="AC155" s="1"/>
      <c r="AD155" s="111" t="str">
        <f t="shared" si="21"/>
        <v/>
      </c>
      <c r="AE155" s="13" t="s">
        <v>251</v>
      </c>
      <c r="AF155" s="110" t="s">
        <v>98</v>
      </c>
      <c r="AG155" s="1"/>
      <c r="AH155" s="111" t="str">
        <f t="shared" si="22"/>
        <v/>
      </c>
      <c r="AI155" s="13" t="s">
        <v>252</v>
      </c>
      <c r="AJ155" s="113">
        <f t="shared" si="23"/>
        <v>0</v>
      </c>
      <c r="AK155" s="192" t="str">
        <f>ご契約内容!$C$2</f>
        <v>エースサイクル</v>
      </c>
    </row>
    <row r="156" spans="1:37" ht="13.5" customHeight="1">
      <c r="A156" s="101" t="s">
        <v>1553</v>
      </c>
      <c r="B156" s="136" t="s">
        <v>1542</v>
      </c>
      <c r="C156" s="103" t="s">
        <v>1543</v>
      </c>
      <c r="D156" s="106"/>
      <c r="E156" s="140"/>
      <c r="F156" s="105" t="s">
        <v>965</v>
      </c>
      <c r="G156" s="127"/>
      <c r="H156" s="138" t="s">
        <v>1263</v>
      </c>
      <c r="I156" s="139"/>
      <c r="J156" s="108">
        <v>3800</v>
      </c>
      <c r="K156" s="109"/>
      <c r="L156" s="110" t="s">
        <v>98</v>
      </c>
      <c r="M156" s="1"/>
      <c r="N156" s="111" t="str">
        <f t="shared" si="17"/>
        <v/>
      </c>
      <c r="O156" s="13" t="s">
        <v>247</v>
      </c>
      <c r="P156" s="110" t="s">
        <v>98</v>
      </c>
      <c r="Q156" s="1"/>
      <c r="R156" s="111" t="str">
        <f t="shared" si="18"/>
        <v/>
      </c>
      <c r="S156" s="13" t="s">
        <v>248</v>
      </c>
      <c r="T156" s="110" t="s">
        <v>77</v>
      </c>
      <c r="U156" s="1"/>
      <c r="V156" s="111" t="str">
        <f t="shared" si="19"/>
        <v/>
      </c>
      <c r="W156" s="13" t="s">
        <v>249</v>
      </c>
      <c r="X156" s="110" t="s">
        <v>77</v>
      </c>
      <c r="Y156" s="1"/>
      <c r="Z156" s="111" t="str">
        <f t="shared" si="20"/>
        <v/>
      </c>
      <c r="AA156" s="13" t="s">
        <v>250</v>
      </c>
      <c r="AB156" s="110" t="s">
        <v>98</v>
      </c>
      <c r="AC156" s="1"/>
      <c r="AD156" s="111" t="str">
        <f t="shared" si="21"/>
        <v/>
      </c>
      <c r="AE156" s="13" t="s">
        <v>251</v>
      </c>
      <c r="AF156" s="110" t="s">
        <v>98</v>
      </c>
      <c r="AG156" s="1"/>
      <c r="AH156" s="111" t="str">
        <f t="shared" si="22"/>
        <v/>
      </c>
      <c r="AI156" s="13" t="s">
        <v>252</v>
      </c>
      <c r="AJ156" s="113">
        <f t="shared" si="23"/>
        <v>0</v>
      </c>
      <c r="AK156" s="192" t="str">
        <f>ご契約内容!$C$2</f>
        <v>エースサイクル</v>
      </c>
    </row>
    <row r="157" spans="1:37" ht="13.5" customHeight="1">
      <c r="A157" s="101" t="s">
        <v>1554</v>
      </c>
      <c r="B157" s="136" t="s">
        <v>1542</v>
      </c>
      <c r="C157" s="103" t="s">
        <v>1543</v>
      </c>
      <c r="D157" s="106"/>
      <c r="E157" s="140"/>
      <c r="F157" s="105" t="s">
        <v>1306</v>
      </c>
      <c r="G157" s="127"/>
      <c r="H157" s="138" t="s">
        <v>1263</v>
      </c>
      <c r="I157" s="139"/>
      <c r="J157" s="108">
        <v>3800</v>
      </c>
      <c r="K157" s="109"/>
      <c r="L157" s="110" t="s">
        <v>98</v>
      </c>
      <c r="M157" s="1"/>
      <c r="N157" s="111" t="str">
        <f t="shared" si="17"/>
        <v/>
      </c>
      <c r="O157" s="13" t="s">
        <v>247</v>
      </c>
      <c r="P157" s="110" t="s">
        <v>98</v>
      </c>
      <c r="Q157" s="1"/>
      <c r="R157" s="111" t="str">
        <f t="shared" si="18"/>
        <v/>
      </c>
      <c r="S157" s="13" t="s">
        <v>248</v>
      </c>
      <c r="T157" s="110" t="s">
        <v>98</v>
      </c>
      <c r="U157" s="1"/>
      <c r="V157" s="111" t="str">
        <f t="shared" si="19"/>
        <v/>
      </c>
      <c r="W157" s="13" t="s">
        <v>249</v>
      </c>
      <c r="X157" s="110" t="s">
        <v>77</v>
      </c>
      <c r="Y157" s="1"/>
      <c r="Z157" s="111" t="str">
        <f t="shared" si="20"/>
        <v/>
      </c>
      <c r="AA157" s="13" t="s">
        <v>250</v>
      </c>
      <c r="AB157" s="110" t="s">
        <v>77</v>
      </c>
      <c r="AC157" s="1"/>
      <c r="AD157" s="111" t="str">
        <f t="shared" si="21"/>
        <v/>
      </c>
      <c r="AE157" s="13" t="s">
        <v>251</v>
      </c>
      <c r="AF157" s="110" t="s">
        <v>77</v>
      </c>
      <c r="AG157" s="1"/>
      <c r="AH157" s="111" t="str">
        <f t="shared" si="22"/>
        <v/>
      </c>
      <c r="AI157" s="13" t="s">
        <v>252</v>
      </c>
      <c r="AJ157" s="113">
        <f t="shared" si="23"/>
        <v>0</v>
      </c>
      <c r="AK157" s="192" t="str">
        <f>ご契約内容!$C$2</f>
        <v>エースサイクル</v>
      </c>
    </row>
    <row r="158" spans="1:37" ht="13.5" customHeight="1">
      <c r="A158" s="101" t="s">
        <v>1555</v>
      </c>
      <c r="B158" s="136" t="s">
        <v>1542</v>
      </c>
      <c r="C158" s="103" t="s">
        <v>1543</v>
      </c>
      <c r="D158" s="106"/>
      <c r="E158" s="140"/>
      <c r="F158" s="105" t="s">
        <v>632</v>
      </c>
      <c r="G158" s="127"/>
      <c r="H158" s="138" t="s">
        <v>1263</v>
      </c>
      <c r="I158" s="139"/>
      <c r="J158" s="108">
        <v>3800</v>
      </c>
      <c r="K158" s="109"/>
      <c r="L158" s="110" t="s">
        <v>98</v>
      </c>
      <c r="M158" s="1"/>
      <c r="N158" s="111" t="str">
        <f t="shared" si="17"/>
        <v/>
      </c>
      <c r="O158" s="13" t="s">
        <v>247</v>
      </c>
      <c r="P158" s="110" t="s">
        <v>98</v>
      </c>
      <c r="Q158" s="1"/>
      <c r="R158" s="111" t="str">
        <f t="shared" si="18"/>
        <v/>
      </c>
      <c r="S158" s="13" t="s">
        <v>248</v>
      </c>
      <c r="T158" s="110" t="s">
        <v>98</v>
      </c>
      <c r="U158" s="1"/>
      <c r="V158" s="111" t="str">
        <f t="shared" si="19"/>
        <v/>
      </c>
      <c r="W158" s="13" t="s">
        <v>249</v>
      </c>
      <c r="X158" s="110" t="s">
        <v>98</v>
      </c>
      <c r="Y158" s="1"/>
      <c r="Z158" s="111" t="str">
        <f t="shared" si="20"/>
        <v/>
      </c>
      <c r="AA158" s="13" t="s">
        <v>250</v>
      </c>
      <c r="AB158" s="110" t="s">
        <v>98</v>
      </c>
      <c r="AC158" s="1"/>
      <c r="AD158" s="111" t="str">
        <f t="shared" si="21"/>
        <v/>
      </c>
      <c r="AE158" s="13" t="s">
        <v>251</v>
      </c>
      <c r="AF158" s="110" t="s">
        <v>98</v>
      </c>
      <c r="AG158" s="1"/>
      <c r="AH158" s="111" t="str">
        <f t="shared" si="22"/>
        <v/>
      </c>
      <c r="AI158" s="13" t="s">
        <v>252</v>
      </c>
      <c r="AJ158" s="113">
        <f t="shared" si="23"/>
        <v>0</v>
      </c>
      <c r="AK158" s="192" t="str">
        <f>ご契約内容!$C$2</f>
        <v>エースサイクル</v>
      </c>
    </row>
    <row r="159" spans="1:37" ht="13.5" customHeight="1">
      <c r="A159" s="101" t="s">
        <v>1556</v>
      </c>
      <c r="B159" s="136" t="s">
        <v>1542</v>
      </c>
      <c r="C159" s="103" t="s">
        <v>1543</v>
      </c>
      <c r="D159" s="106"/>
      <c r="E159" s="140"/>
      <c r="F159" s="105" t="s">
        <v>1557</v>
      </c>
      <c r="G159" s="127"/>
      <c r="H159" s="138" t="s">
        <v>1263</v>
      </c>
      <c r="I159" s="139"/>
      <c r="J159" s="108">
        <v>3800</v>
      </c>
      <c r="K159" s="109"/>
      <c r="L159" s="110" t="s">
        <v>98</v>
      </c>
      <c r="M159" s="1"/>
      <c r="N159" s="111" t="str">
        <f t="shared" si="17"/>
        <v/>
      </c>
      <c r="O159" s="13" t="s">
        <v>247</v>
      </c>
      <c r="P159" s="110" t="s">
        <v>98</v>
      </c>
      <c r="Q159" s="1"/>
      <c r="R159" s="111" t="str">
        <f t="shared" si="18"/>
        <v/>
      </c>
      <c r="S159" s="13" t="s">
        <v>248</v>
      </c>
      <c r="T159" s="110" t="s">
        <v>98</v>
      </c>
      <c r="U159" s="1"/>
      <c r="V159" s="111" t="str">
        <f t="shared" si="19"/>
        <v/>
      </c>
      <c r="W159" s="13" t="s">
        <v>249</v>
      </c>
      <c r="X159" s="110" t="s">
        <v>77</v>
      </c>
      <c r="Y159" s="1"/>
      <c r="Z159" s="111" t="str">
        <f t="shared" si="20"/>
        <v/>
      </c>
      <c r="AA159" s="13" t="s">
        <v>250</v>
      </c>
      <c r="AB159" s="110" t="s">
        <v>148</v>
      </c>
      <c r="AC159" s="115"/>
      <c r="AD159" s="116" t="str">
        <f t="shared" si="21"/>
        <v/>
      </c>
      <c r="AE159" s="117" t="s">
        <v>251</v>
      </c>
      <c r="AF159" s="110" t="s">
        <v>148</v>
      </c>
      <c r="AG159" s="115"/>
      <c r="AH159" s="116" t="str">
        <f t="shared" si="22"/>
        <v/>
      </c>
      <c r="AI159" s="117" t="s">
        <v>252</v>
      </c>
      <c r="AJ159" s="113">
        <f t="shared" si="23"/>
        <v>0</v>
      </c>
      <c r="AK159" s="192" t="str">
        <f>ご契約内容!$C$2</f>
        <v>エースサイクル</v>
      </c>
    </row>
    <row r="160" spans="1:37" ht="13.5" customHeight="1">
      <c r="A160" s="101" t="s">
        <v>1558</v>
      </c>
      <c r="B160" s="136" t="s">
        <v>1542</v>
      </c>
      <c r="C160" s="103" t="s">
        <v>1543</v>
      </c>
      <c r="D160" s="106"/>
      <c r="E160" s="140"/>
      <c r="F160" s="105" t="s">
        <v>1559</v>
      </c>
      <c r="G160" s="127"/>
      <c r="H160" s="138" t="s">
        <v>1263</v>
      </c>
      <c r="I160" s="139"/>
      <c r="J160" s="108">
        <v>3800</v>
      </c>
      <c r="K160" s="109"/>
      <c r="L160" s="110" t="s">
        <v>98</v>
      </c>
      <c r="M160" s="1"/>
      <c r="N160" s="111" t="str">
        <f t="shared" si="17"/>
        <v/>
      </c>
      <c r="O160" s="13" t="s">
        <v>247</v>
      </c>
      <c r="P160" s="110" t="s">
        <v>98</v>
      </c>
      <c r="Q160" s="1"/>
      <c r="R160" s="111" t="str">
        <f t="shared" si="18"/>
        <v/>
      </c>
      <c r="S160" s="13" t="s">
        <v>248</v>
      </c>
      <c r="T160" s="110" t="s">
        <v>98</v>
      </c>
      <c r="U160" s="1"/>
      <c r="V160" s="111" t="str">
        <f t="shared" si="19"/>
        <v/>
      </c>
      <c r="W160" s="13" t="s">
        <v>249</v>
      </c>
      <c r="X160" s="110" t="s">
        <v>98</v>
      </c>
      <c r="Y160" s="1"/>
      <c r="Z160" s="111" t="str">
        <f t="shared" si="20"/>
        <v/>
      </c>
      <c r="AA160" s="13" t="s">
        <v>250</v>
      </c>
      <c r="AB160" s="110" t="s">
        <v>98</v>
      </c>
      <c r="AC160" s="1"/>
      <c r="AD160" s="111" t="str">
        <f t="shared" si="21"/>
        <v/>
      </c>
      <c r="AE160" s="13" t="s">
        <v>251</v>
      </c>
      <c r="AF160" s="110" t="s">
        <v>98</v>
      </c>
      <c r="AG160" s="1"/>
      <c r="AH160" s="111" t="str">
        <f t="shared" si="22"/>
        <v/>
      </c>
      <c r="AI160" s="13" t="s">
        <v>252</v>
      </c>
      <c r="AJ160" s="113">
        <f t="shared" si="23"/>
        <v>0</v>
      </c>
      <c r="AK160" s="192" t="str">
        <f>ご契約内容!$C$2</f>
        <v>エースサイクル</v>
      </c>
    </row>
    <row r="161" spans="1:37" ht="13.5" customHeight="1">
      <c r="A161" s="101" t="s">
        <v>1560</v>
      </c>
      <c r="B161" s="136" t="s">
        <v>1542</v>
      </c>
      <c r="C161" s="103" t="s">
        <v>1561</v>
      </c>
      <c r="D161" s="106"/>
      <c r="E161" s="140"/>
      <c r="F161" s="105" t="s">
        <v>547</v>
      </c>
      <c r="G161" s="127"/>
      <c r="H161" s="138" t="s">
        <v>1562</v>
      </c>
      <c r="I161" s="139"/>
      <c r="J161" s="108">
        <v>2000</v>
      </c>
      <c r="K161" s="109"/>
      <c r="L161" s="110" t="s">
        <v>98</v>
      </c>
      <c r="M161" s="1"/>
      <c r="N161" s="111" t="str">
        <f t="shared" si="17"/>
        <v/>
      </c>
      <c r="O161" s="13" t="s">
        <v>247</v>
      </c>
      <c r="P161" s="110" t="s">
        <v>98</v>
      </c>
      <c r="Q161" s="1"/>
      <c r="R161" s="111" t="str">
        <f t="shared" si="18"/>
        <v/>
      </c>
      <c r="S161" s="13" t="s">
        <v>248</v>
      </c>
      <c r="T161" s="110" t="s">
        <v>98</v>
      </c>
      <c r="U161" s="1"/>
      <c r="V161" s="111" t="str">
        <f t="shared" si="19"/>
        <v/>
      </c>
      <c r="W161" s="13" t="s">
        <v>249</v>
      </c>
      <c r="X161" s="110" t="s">
        <v>98</v>
      </c>
      <c r="Y161" s="1"/>
      <c r="Z161" s="111" t="str">
        <f t="shared" si="20"/>
        <v/>
      </c>
      <c r="AA161" s="13" t="s">
        <v>250</v>
      </c>
      <c r="AB161" s="110" t="s">
        <v>98</v>
      </c>
      <c r="AC161" s="1"/>
      <c r="AD161" s="111" t="str">
        <f t="shared" si="21"/>
        <v/>
      </c>
      <c r="AE161" s="13" t="s">
        <v>251</v>
      </c>
      <c r="AF161" s="110" t="s">
        <v>98</v>
      </c>
      <c r="AG161" s="1"/>
      <c r="AH161" s="111" t="str">
        <f t="shared" si="22"/>
        <v/>
      </c>
      <c r="AI161" s="13" t="s">
        <v>252</v>
      </c>
      <c r="AJ161" s="113">
        <f t="shared" si="23"/>
        <v>0</v>
      </c>
      <c r="AK161" s="192" t="str">
        <f>ご契約内容!$C$2</f>
        <v>エースサイクル</v>
      </c>
    </row>
    <row r="162" spans="1:37" ht="13.5" customHeight="1">
      <c r="A162" s="101" t="s">
        <v>1563</v>
      </c>
      <c r="B162" s="136" t="s">
        <v>1542</v>
      </c>
      <c r="C162" s="103" t="s">
        <v>1561</v>
      </c>
      <c r="D162" s="106"/>
      <c r="E162" s="140"/>
      <c r="F162" s="105" t="s">
        <v>965</v>
      </c>
      <c r="G162" s="127"/>
      <c r="H162" s="138" t="s">
        <v>1562</v>
      </c>
      <c r="I162" s="139"/>
      <c r="J162" s="108">
        <v>2000</v>
      </c>
      <c r="K162" s="109"/>
      <c r="L162" s="110" t="s">
        <v>98</v>
      </c>
      <c r="M162" s="1"/>
      <c r="N162" s="111" t="str">
        <f t="shared" si="17"/>
        <v/>
      </c>
      <c r="O162" s="13" t="s">
        <v>247</v>
      </c>
      <c r="P162" s="110" t="s">
        <v>98</v>
      </c>
      <c r="Q162" s="1"/>
      <c r="R162" s="111" t="str">
        <f t="shared" si="18"/>
        <v/>
      </c>
      <c r="S162" s="13" t="s">
        <v>248</v>
      </c>
      <c r="T162" s="110" t="s">
        <v>98</v>
      </c>
      <c r="U162" s="1"/>
      <c r="V162" s="111" t="str">
        <f t="shared" si="19"/>
        <v/>
      </c>
      <c r="W162" s="13" t="s">
        <v>249</v>
      </c>
      <c r="X162" s="110" t="s">
        <v>98</v>
      </c>
      <c r="Y162" s="1"/>
      <c r="Z162" s="111" t="str">
        <f t="shared" si="20"/>
        <v/>
      </c>
      <c r="AA162" s="13" t="s">
        <v>250</v>
      </c>
      <c r="AB162" s="110" t="s">
        <v>98</v>
      </c>
      <c r="AC162" s="1"/>
      <c r="AD162" s="111" t="str">
        <f t="shared" si="21"/>
        <v/>
      </c>
      <c r="AE162" s="13" t="s">
        <v>251</v>
      </c>
      <c r="AF162" s="110" t="s">
        <v>98</v>
      </c>
      <c r="AG162" s="1"/>
      <c r="AH162" s="111" t="str">
        <f t="shared" si="22"/>
        <v/>
      </c>
      <c r="AI162" s="13" t="s">
        <v>252</v>
      </c>
      <c r="AJ162" s="113">
        <f t="shared" si="23"/>
        <v>0</v>
      </c>
      <c r="AK162" s="192" t="str">
        <f>ご契約内容!$C$2</f>
        <v>エースサイクル</v>
      </c>
    </row>
    <row r="163" spans="1:37" ht="13.5" customHeight="1">
      <c r="A163" s="101" t="s">
        <v>1564</v>
      </c>
      <c r="B163" s="136" t="s">
        <v>1542</v>
      </c>
      <c r="C163" s="103" t="s">
        <v>1561</v>
      </c>
      <c r="D163" s="106"/>
      <c r="E163" s="140"/>
      <c r="F163" s="105" t="s">
        <v>594</v>
      </c>
      <c r="G163" s="127"/>
      <c r="H163" s="138" t="s">
        <v>1562</v>
      </c>
      <c r="I163" s="139"/>
      <c r="J163" s="108">
        <v>2000</v>
      </c>
      <c r="K163" s="109"/>
      <c r="L163" s="110" t="s">
        <v>98</v>
      </c>
      <c r="M163" s="1"/>
      <c r="N163" s="111" t="str">
        <f t="shared" si="17"/>
        <v/>
      </c>
      <c r="O163" s="13" t="s">
        <v>247</v>
      </c>
      <c r="P163" s="110" t="s">
        <v>98</v>
      </c>
      <c r="Q163" s="1"/>
      <c r="R163" s="111" t="str">
        <f t="shared" si="18"/>
        <v/>
      </c>
      <c r="S163" s="13" t="s">
        <v>248</v>
      </c>
      <c r="T163" s="110" t="s">
        <v>98</v>
      </c>
      <c r="U163" s="1"/>
      <c r="V163" s="111" t="str">
        <f t="shared" si="19"/>
        <v/>
      </c>
      <c r="W163" s="13" t="s">
        <v>249</v>
      </c>
      <c r="X163" s="110" t="s">
        <v>98</v>
      </c>
      <c r="Y163" s="1"/>
      <c r="Z163" s="111" t="str">
        <f t="shared" si="20"/>
        <v/>
      </c>
      <c r="AA163" s="13" t="s">
        <v>250</v>
      </c>
      <c r="AB163" s="110" t="s">
        <v>98</v>
      </c>
      <c r="AC163" s="1"/>
      <c r="AD163" s="111" t="str">
        <f t="shared" si="21"/>
        <v/>
      </c>
      <c r="AE163" s="13" t="s">
        <v>251</v>
      </c>
      <c r="AF163" s="110" t="s">
        <v>98</v>
      </c>
      <c r="AG163" s="1"/>
      <c r="AH163" s="111" t="str">
        <f t="shared" si="22"/>
        <v/>
      </c>
      <c r="AI163" s="13" t="s">
        <v>252</v>
      </c>
      <c r="AJ163" s="113">
        <f t="shared" si="23"/>
        <v>0</v>
      </c>
      <c r="AK163" s="192" t="str">
        <f>ご契約内容!$C$2</f>
        <v>エースサイクル</v>
      </c>
    </row>
    <row r="164" spans="1:37" ht="13.5" customHeight="1">
      <c r="A164" s="101" t="s">
        <v>1565</v>
      </c>
      <c r="B164" s="136" t="s">
        <v>1542</v>
      </c>
      <c r="C164" s="103" t="s">
        <v>1561</v>
      </c>
      <c r="D164" s="106"/>
      <c r="E164" s="140"/>
      <c r="F164" s="105" t="s">
        <v>1566</v>
      </c>
      <c r="G164" s="127"/>
      <c r="H164" s="138" t="s">
        <v>1562</v>
      </c>
      <c r="I164" s="139"/>
      <c r="J164" s="108">
        <v>2000</v>
      </c>
      <c r="K164" s="109"/>
      <c r="L164" s="110" t="s">
        <v>98</v>
      </c>
      <c r="M164" s="1"/>
      <c r="N164" s="111" t="str">
        <f t="shared" si="17"/>
        <v/>
      </c>
      <c r="O164" s="13" t="s">
        <v>247</v>
      </c>
      <c r="P164" s="110" t="s">
        <v>98</v>
      </c>
      <c r="Q164" s="1"/>
      <c r="R164" s="111" t="str">
        <f t="shared" si="18"/>
        <v/>
      </c>
      <c r="S164" s="13" t="s">
        <v>248</v>
      </c>
      <c r="T164" s="110" t="s">
        <v>98</v>
      </c>
      <c r="U164" s="1"/>
      <c r="V164" s="111" t="str">
        <f t="shared" si="19"/>
        <v/>
      </c>
      <c r="W164" s="13" t="s">
        <v>249</v>
      </c>
      <c r="X164" s="110" t="s">
        <v>98</v>
      </c>
      <c r="Y164" s="1"/>
      <c r="Z164" s="111" t="str">
        <f t="shared" si="20"/>
        <v/>
      </c>
      <c r="AA164" s="13" t="s">
        <v>250</v>
      </c>
      <c r="AB164" s="110" t="s">
        <v>98</v>
      </c>
      <c r="AC164" s="1"/>
      <c r="AD164" s="111" t="str">
        <f t="shared" si="21"/>
        <v/>
      </c>
      <c r="AE164" s="13" t="s">
        <v>251</v>
      </c>
      <c r="AF164" s="110" t="s">
        <v>98</v>
      </c>
      <c r="AG164" s="1"/>
      <c r="AH164" s="111" t="str">
        <f t="shared" si="22"/>
        <v/>
      </c>
      <c r="AI164" s="13" t="s">
        <v>252</v>
      </c>
      <c r="AJ164" s="113">
        <f t="shared" si="23"/>
        <v>0</v>
      </c>
      <c r="AK164" s="192" t="str">
        <f>ご契約内容!$C$2</f>
        <v>エースサイクル</v>
      </c>
    </row>
    <row r="165" spans="1:37" ht="13.5" customHeight="1">
      <c r="A165" s="101" t="s">
        <v>1567</v>
      </c>
      <c r="B165" s="136" t="s">
        <v>1542</v>
      </c>
      <c r="C165" s="103" t="s">
        <v>1561</v>
      </c>
      <c r="D165" s="106"/>
      <c r="E165" s="140"/>
      <c r="F165" s="105" t="s">
        <v>1568</v>
      </c>
      <c r="G165" s="127"/>
      <c r="H165" s="138" t="s">
        <v>1562</v>
      </c>
      <c r="I165" s="139"/>
      <c r="J165" s="108">
        <v>2000</v>
      </c>
      <c r="K165" s="109"/>
      <c r="L165" s="110" t="s">
        <v>98</v>
      </c>
      <c r="M165" s="1"/>
      <c r="N165" s="111" t="str">
        <f t="shared" si="17"/>
        <v/>
      </c>
      <c r="O165" s="13" t="s">
        <v>247</v>
      </c>
      <c r="P165" s="110" t="s">
        <v>98</v>
      </c>
      <c r="Q165" s="1"/>
      <c r="R165" s="111" t="str">
        <f t="shared" si="18"/>
        <v/>
      </c>
      <c r="S165" s="13" t="s">
        <v>248</v>
      </c>
      <c r="T165" s="110" t="s">
        <v>98</v>
      </c>
      <c r="U165" s="1"/>
      <c r="V165" s="111" t="str">
        <f t="shared" si="19"/>
        <v/>
      </c>
      <c r="W165" s="13" t="s">
        <v>249</v>
      </c>
      <c r="X165" s="110" t="s">
        <v>98</v>
      </c>
      <c r="Y165" s="1"/>
      <c r="Z165" s="111" t="str">
        <f t="shared" si="20"/>
        <v/>
      </c>
      <c r="AA165" s="13" t="s">
        <v>250</v>
      </c>
      <c r="AB165" s="110" t="s">
        <v>77</v>
      </c>
      <c r="AC165" s="1"/>
      <c r="AD165" s="111" t="str">
        <f t="shared" si="21"/>
        <v/>
      </c>
      <c r="AE165" s="13" t="s">
        <v>251</v>
      </c>
      <c r="AF165" s="110" t="s">
        <v>77</v>
      </c>
      <c r="AG165" s="1"/>
      <c r="AH165" s="111" t="str">
        <f t="shared" si="22"/>
        <v/>
      </c>
      <c r="AI165" s="13" t="s">
        <v>252</v>
      </c>
      <c r="AJ165" s="113">
        <f t="shared" si="23"/>
        <v>0</v>
      </c>
      <c r="AK165" s="192" t="str">
        <f>ご契約内容!$C$2</f>
        <v>エースサイクル</v>
      </c>
    </row>
    <row r="166" spans="1:37" ht="13.5" customHeight="1">
      <c r="A166" s="101" t="s">
        <v>1569</v>
      </c>
      <c r="B166" s="136" t="s">
        <v>1542</v>
      </c>
      <c r="C166" s="103" t="s">
        <v>1570</v>
      </c>
      <c r="D166" s="106"/>
      <c r="E166" s="140"/>
      <c r="F166" s="105" t="s">
        <v>547</v>
      </c>
      <c r="G166" s="127"/>
      <c r="H166" s="138" t="s">
        <v>1263</v>
      </c>
      <c r="I166" s="139"/>
      <c r="J166" s="108">
        <v>2000</v>
      </c>
      <c r="K166" s="109"/>
      <c r="L166" s="110" t="s">
        <v>98</v>
      </c>
      <c r="M166" s="1"/>
      <c r="N166" s="111" t="str">
        <f t="shared" si="17"/>
        <v/>
      </c>
      <c r="O166" s="13" t="s">
        <v>247</v>
      </c>
      <c r="P166" s="110" t="s">
        <v>98</v>
      </c>
      <c r="Q166" s="1"/>
      <c r="R166" s="111" t="str">
        <f t="shared" si="18"/>
        <v/>
      </c>
      <c r="S166" s="13" t="s">
        <v>248</v>
      </c>
      <c r="T166" s="110" t="s">
        <v>98</v>
      </c>
      <c r="U166" s="1"/>
      <c r="V166" s="111" t="str">
        <f t="shared" si="19"/>
        <v/>
      </c>
      <c r="W166" s="13" t="s">
        <v>249</v>
      </c>
      <c r="X166" s="110" t="s">
        <v>98</v>
      </c>
      <c r="Y166" s="1"/>
      <c r="Z166" s="111" t="str">
        <f t="shared" si="20"/>
        <v/>
      </c>
      <c r="AA166" s="13" t="s">
        <v>250</v>
      </c>
      <c r="AB166" s="110" t="s">
        <v>98</v>
      </c>
      <c r="AC166" s="1"/>
      <c r="AD166" s="111" t="str">
        <f t="shared" si="21"/>
        <v/>
      </c>
      <c r="AE166" s="13" t="s">
        <v>251</v>
      </c>
      <c r="AF166" s="110" t="s">
        <v>98</v>
      </c>
      <c r="AG166" s="1"/>
      <c r="AH166" s="111" t="str">
        <f t="shared" si="22"/>
        <v/>
      </c>
      <c r="AI166" s="13" t="s">
        <v>252</v>
      </c>
      <c r="AJ166" s="113">
        <f t="shared" si="23"/>
        <v>0</v>
      </c>
      <c r="AK166" s="192" t="str">
        <f>ご契約内容!$C$2</f>
        <v>エースサイクル</v>
      </c>
    </row>
    <row r="167" spans="1:37" ht="13.5" customHeight="1">
      <c r="A167" s="101" t="s">
        <v>1571</v>
      </c>
      <c r="B167" s="136" t="s">
        <v>1542</v>
      </c>
      <c r="C167" s="103" t="s">
        <v>1570</v>
      </c>
      <c r="D167" s="106"/>
      <c r="E167" s="140"/>
      <c r="F167" s="105" t="s">
        <v>965</v>
      </c>
      <c r="G167" s="127"/>
      <c r="H167" s="138" t="s">
        <v>1263</v>
      </c>
      <c r="I167" s="139"/>
      <c r="J167" s="108">
        <v>2000</v>
      </c>
      <c r="K167" s="109"/>
      <c r="L167" s="110" t="s">
        <v>98</v>
      </c>
      <c r="M167" s="1"/>
      <c r="N167" s="111" t="str">
        <f t="shared" si="17"/>
        <v/>
      </c>
      <c r="O167" s="13" t="s">
        <v>247</v>
      </c>
      <c r="P167" s="110" t="s">
        <v>98</v>
      </c>
      <c r="Q167" s="1"/>
      <c r="R167" s="111" t="str">
        <f t="shared" si="18"/>
        <v/>
      </c>
      <c r="S167" s="13" t="s">
        <v>248</v>
      </c>
      <c r="T167" s="110" t="s">
        <v>98</v>
      </c>
      <c r="U167" s="1"/>
      <c r="V167" s="111" t="str">
        <f t="shared" si="19"/>
        <v/>
      </c>
      <c r="W167" s="13" t="s">
        <v>249</v>
      </c>
      <c r="X167" s="110" t="s">
        <v>98</v>
      </c>
      <c r="Y167" s="1"/>
      <c r="Z167" s="111" t="str">
        <f t="shared" si="20"/>
        <v/>
      </c>
      <c r="AA167" s="13" t="s">
        <v>250</v>
      </c>
      <c r="AB167" s="110" t="s">
        <v>98</v>
      </c>
      <c r="AC167" s="1"/>
      <c r="AD167" s="111" t="str">
        <f t="shared" si="21"/>
        <v/>
      </c>
      <c r="AE167" s="13" t="s">
        <v>251</v>
      </c>
      <c r="AF167" s="110" t="s">
        <v>98</v>
      </c>
      <c r="AG167" s="1"/>
      <c r="AH167" s="111" t="str">
        <f t="shared" si="22"/>
        <v/>
      </c>
      <c r="AI167" s="13" t="s">
        <v>252</v>
      </c>
      <c r="AJ167" s="113">
        <f t="shared" si="23"/>
        <v>0</v>
      </c>
      <c r="AK167" s="192" t="str">
        <f>ご契約内容!$C$2</f>
        <v>エースサイクル</v>
      </c>
    </row>
    <row r="168" spans="1:37" ht="13.5" customHeight="1">
      <c r="A168" s="101" t="s">
        <v>1572</v>
      </c>
      <c r="B168" s="136" t="s">
        <v>1542</v>
      </c>
      <c r="C168" s="103" t="s">
        <v>1570</v>
      </c>
      <c r="D168" s="106"/>
      <c r="E168" s="140"/>
      <c r="F168" s="105" t="s">
        <v>594</v>
      </c>
      <c r="G168" s="127"/>
      <c r="H168" s="138" t="s">
        <v>1263</v>
      </c>
      <c r="I168" s="139"/>
      <c r="J168" s="108">
        <v>2000</v>
      </c>
      <c r="K168" s="109"/>
      <c r="L168" s="110" t="s">
        <v>98</v>
      </c>
      <c r="M168" s="1"/>
      <c r="N168" s="111" t="str">
        <f t="shared" si="17"/>
        <v/>
      </c>
      <c r="O168" s="13" t="s">
        <v>247</v>
      </c>
      <c r="P168" s="110" t="s">
        <v>98</v>
      </c>
      <c r="Q168" s="1"/>
      <c r="R168" s="111" t="str">
        <f t="shared" si="18"/>
        <v/>
      </c>
      <c r="S168" s="13" t="s">
        <v>248</v>
      </c>
      <c r="T168" s="110" t="s">
        <v>98</v>
      </c>
      <c r="U168" s="1"/>
      <c r="V168" s="111" t="str">
        <f t="shared" si="19"/>
        <v/>
      </c>
      <c r="W168" s="13" t="s">
        <v>249</v>
      </c>
      <c r="X168" s="110" t="s">
        <v>98</v>
      </c>
      <c r="Y168" s="1"/>
      <c r="Z168" s="111" t="str">
        <f t="shared" si="20"/>
        <v/>
      </c>
      <c r="AA168" s="13" t="s">
        <v>250</v>
      </c>
      <c r="AB168" s="110" t="s">
        <v>98</v>
      </c>
      <c r="AC168" s="1"/>
      <c r="AD168" s="111" t="str">
        <f t="shared" si="21"/>
        <v/>
      </c>
      <c r="AE168" s="13" t="s">
        <v>251</v>
      </c>
      <c r="AF168" s="110" t="s">
        <v>98</v>
      </c>
      <c r="AG168" s="1"/>
      <c r="AH168" s="111" t="str">
        <f t="shared" si="22"/>
        <v/>
      </c>
      <c r="AI168" s="13" t="s">
        <v>252</v>
      </c>
      <c r="AJ168" s="113">
        <f t="shared" si="23"/>
        <v>0</v>
      </c>
      <c r="AK168" s="192" t="str">
        <f>ご契約内容!$C$2</f>
        <v>エースサイクル</v>
      </c>
    </row>
    <row r="169" spans="1:37" ht="13.5" customHeight="1">
      <c r="A169" s="101" t="s">
        <v>1573</v>
      </c>
      <c r="B169" s="136" t="s">
        <v>1542</v>
      </c>
      <c r="C169" s="103" t="s">
        <v>1570</v>
      </c>
      <c r="D169" s="106"/>
      <c r="E169" s="140"/>
      <c r="F169" s="105" t="s">
        <v>1574</v>
      </c>
      <c r="G169" s="127"/>
      <c r="H169" s="138" t="s">
        <v>1263</v>
      </c>
      <c r="I169" s="139"/>
      <c r="J169" s="108">
        <v>2000</v>
      </c>
      <c r="K169" s="109"/>
      <c r="L169" s="110" t="s">
        <v>98</v>
      </c>
      <c r="M169" s="1"/>
      <c r="N169" s="111" t="str">
        <f t="shared" si="17"/>
        <v/>
      </c>
      <c r="O169" s="13" t="s">
        <v>247</v>
      </c>
      <c r="P169" s="110" t="s">
        <v>98</v>
      </c>
      <c r="Q169" s="1"/>
      <c r="R169" s="111" t="str">
        <f t="shared" si="18"/>
        <v/>
      </c>
      <c r="S169" s="13" t="s">
        <v>248</v>
      </c>
      <c r="T169" s="110" t="s">
        <v>98</v>
      </c>
      <c r="U169" s="1"/>
      <c r="V169" s="111" t="str">
        <f t="shared" si="19"/>
        <v/>
      </c>
      <c r="W169" s="13" t="s">
        <v>249</v>
      </c>
      <c r="X169" s="110" t="s">
        <v>98</v>
      </c>
      <c r="Y169" s="1"/>
      <c r="Z169" s="111" t="str">
        <f t="shared" si="20"/>
        <v/>
      </c>
      <c r="AA169" s="13" t="s">
        <v>250</v>
      </c>
      <c r="AB169" s="110" t="s">
        <v>98</v>
      </c>
      <c r="AC169" s="1"/>
      <c r="AD169" s="111" t="str">
        <f t="shared" si="21"/>
        <v/>
      </c>
      <c r="AE169" s="13" t="s">
        <v>251</v>
      </c>
      <c r="AF169" s="110" t="s">
        <v>98</v>
      </c>
      <c r="AG169" s="1"/>
      <c r="AH169" s="111" t="str">
        <f t="shared" si="22"/>
        <v/>
      </c>
      <c r="AI169" s="13" t="s">
        <v>252</v>
      </c>
      <c r="AJ169" s="113">
        <f t="shared" si="23"/>
        <v>0</v>
      </c>
      <c r="AK169" s="192" t="str">
        <f>ご契約内容!$C$2</f>
        <v>エースサイクル</v>
      </c>
    </row>
    <row r="170" spans="1:37" ht="13.5" customHeight="1">
      <c r="A170" s="101" t="s">
        <v>1575</v>
      </c>
      <c r="B170" s="136" t="s">
        <v>1542</v>
      </c>
      <c r="C170" s="103" t="s">
        <v>1576</v>
      </c>
      <c r="D170" s="106"/>
      <c r="E170" s="140"/>
      <c r="F170" s="105" t="s">
        <v>1577</v>
      </c>
      <c r="G170" s="127"/>
      <c r="H170" s="138" t="s">
        <v>1578</v>
      </c>
      <c r="I170" s="139"/>
      <c r="J170" s="108">
        <v>2500</v>
      </c>
      <c r="K170" s="109"/>
      <c r="L170" s="110" t="s">
        <v>98</v>
      </c>
      <c r="M170" s="1"/>
      <c r="N170" s="111" t="str">
        <f t="shared" si="17"/>
        <v/>
      </c>
      <c r="O170" s="13" t="s">
        <v>247</v>
      </c>
      <c r="P170" s="110" t="s">
        <v>98</v>
      </c>
      <c r="Q170" s="1"/>
      <c r="R170" s="111" t="str">
        <f t="shared" si="18"/>
        <v/>
      </c>
      <c r="S170" s="13" t="s">
        <v>248</v>
      </c>
      <c r="T170" s="110" t="s">
        <v>98</v>
      </c>
      <c r="U170" s="1"/>
      <c r="V170" s="111" t="str">
        <f t="shared" si="19"/>
        <v/>
      </c>
      <c r="W170" s="13" t="s">
        <v>249</v>
      </c>
      <c r="X170" s="110" t="s">
        <v>98</v>
      </c>
      <c r="Y170" s="1"/>
      <c r="Z170" s="111" t="str">
        <f t="shared" si="20"/>
        <v/>
      </c>
      <c r="AA170" s="13" t="s">
        <v>250</v>
      </c>
      <c r="AB170" s="110" t="s">
        <v>98</v>
      </c>
      <c r="AC170" s="1"/>
      <c r="AD170" s="111" t="str">
        <f t="shared" si="21"/>
        <v/>
      </c>
      <c r="AE170" s="13" t="s">
        <v>251</v>
      </c>
      <c r="AF170" s="110" t="s">
        <v>98</v>
      </c>
      <c r="AG170" s="1"/>
      <c r="AH170" s="111" t="str">
        <f t="shared" si="22"/>
        <v/>
      </c>
      <c r="AI170" s="13" t="s">
        <v>252</v>
      </c>
      <c r="AJ170" s="113">
        <f t="shared" si="23"/>
        <v>0</v>
      </c>
      <c r="AK170" s="192" t="str">
        <f>ご契約内容!$C$2</f>
        <v>エースサイクル</v>
      </c>
    </row>
    <row r="171" spans="1:37" ht="13.5" customHeight="1">
      <c r="A171" s="101" t="s">
        <v>1579</v>
      </c>
      <c r="B171" s="136" t="s">
        <v>1542</v>
      </c>
      <c r="C171" s="103" t="s">
        <v>1576</v>
      </c>
      <c r="D171" s="106"/>
      <c r="E171" s="140"/>
      <c r="F171" s="105" t="s">
        <v>561</v>
      </c>
      <c r="G171" s="127"/>
      <c r="H171" s="138" t="s">
        <v>1578</v>
      </c>
      <c r="I171" s="139"/>
      <c r="J171" s="108">
        <v>2500</v>
      </c>
      <c r="K171" s="109"/>
      <c r="L171" s="110" t="s">
        <v>98</v>
      </c>
      <c r="M171" s="1"/>
      <c r="N171" s="111" t="str">
        <f t="shared" si="17"/>
        <v/>
      </c>
      <c r="O171" s="13" t="s">
        <v>247</v>
      </c>
      <c r="P171" s="110" t="s">
        <v>98</v>
      </c>
      <c r="Q171" s="1"/>
      <c r="R171" s="111" t="str">
        <f t="shared" si="18"/>
        <v/>
      </c>
      <c r="S171" s="13" t="s">
        <v>248</v>
      </c>
      <c r="T171" s="110" t="s">
        <v>98</v>
      </c>
      <c r="U171" s="1"/>
      <c r="V171" s="111" t="str">
        <f t="shared" si="19"/>
        <v/>
      </c>
      <c r="W171" s="13" t="s">
        <v>249</v>
      </c>
      <c r="X171" s="110" t="s">
        <v>98</v>
      </c>
      <c r="Y171" s="1"/>
      <c r="Z171" s="111" t="str">
        <f t="shared" si="20"/>
        <v/>
      </c>
      <c r="AA171" s="13" t="s">
        <v>250</v>
      </c>
      <c r="AB171" s="110" t="s">
        <v>98</v>
      </c>
      <c r="AC171" s="1"/>
      <c r="AD171" s="111" t="str">
        <f t="shared" si="21"/>
        <v/>
      </c>
      <c r="AE171" s="13" t="s">
        <v>251</v>
      </c>
      <c r="AF171" s="110" t="s">
        <v>98</v>
      </c>
      <c r="AG171" s="1"/>
      <c r="AH171" s="111" t="str">
        <f t="shared" si="22"/>
        <v/>
      </c>
      <c r="AI171" s="13" t="s">
        <v>252</v>
      </c>
      <c r="AJ171" s="113">
        <f t="shared" si="23"/>
        <v>0</v>
      </c>
      <c r="AK171" s="192" t="str">
        <f>ご契約内容!$C$2</f>
        <v>エースサイクル</v>
      </c>
    </row>
    <row r="172" spans="1:37" ht="13.5" customHeight="1">
      <c r="A172" s="101" t="s">
        <v>1580</v>
      </c>
      <c r="B172" s="136" t="s">
        <v>1542</v>
      </c>
      <c r="C172" s="103" t="s">
        <v>1576</v>
      </c>
      <c r="D172" s="106"/>
      <c r="E172" s="140"/>
      <c r="F172" s="105" t="s">
        <v>1581</v>
      </c>
      <c r="G172" s="127"/>
      <c r="H172" s="138" t="s">
        <v>1578</v>
      </c>
      <c r="I172" s="139"/>
      <c r="J172" s="108">
        <v>2500</v>
      </c>
      <c r="K172" s="109"/>
      <c r="L172" s="110" t="s">
        <v>98</v>
      </c>
      <c r="M172" s="1"/>
      <c r="N172" s="111" t="str">
        <f t="shared" si="17"/>
        <v/>
      </c>
      <c r="O172" s="13" t="s">
        <v>247</v>
      </c>
      <c r="P172" s="110" t="s">
        <v>98</v>
      </c>
      <c r="Q172" s="1"/>
      <c r="R172" s="111" t="str">
        <f t="shared" si="18"/>
        <v/>
      </c>
      <c r="S172" s="13" t="s">
        <v>248</v>
      </c>
      <c r="T172" s="110" t="s">
        <v>98</v>
      </c>
      <c r="U172" s="1"/>
      <c r="V172" s="111" t="str">
        <f t="shared" si="19"/>
        <v/>
      </c>
      <c r="W172" s="13" t="s">
        <v>249</v>
      </c>
      <c r="X172" s="110" t="s">
        <v>98</v>
      </c>
      <c r="Y172" s="1"/>
      <c r="Z172" s="111" t="str">
        <f t="shared" si="20"/>
        <v/>
      </c>
      <c r="AA172" s="13" t="s">
        <v>250</v>
      </c>
      <c r="AB172" s="110" t="s">
        <v>98</v>
      </c>
      <c r="AC172" s="1"/>
      <c r="AD172" s="111" t="str">
        <f t="shared" si="21"/>
        <v/>
      </c>
      <c r="AE172" s="13" t="s">
        <v>251</v>
      </c>
      <c r="AF172" s="110" t="s">
        <v>98</v>
      </c>
      <c r="AG172" s="1"/>
      <c r="AH172" s="111" t="str">
        <f t="shared" si="22"/>
        <v/>
      </c>
      <c r="AI172" s="13" t="s">
        <v>252</v>
      </c>
      <c r="AJ172" s="113">
        <f t="shared" si="23"/>
        <v>0</v>
      </c>
      <c r="AK172" s="192" t="str">
        <f>ご契約内容!$C$2</f>
        <v>エースサイクル</v>
      </c>
    </row>
    <row r="173" spans="1:37" ht="13.5" customHeight="1">
      <c r="A173" s="101" t="s">
        <v>1582</v>
      </c>
      <c r="B173" s="136" t="s">
        <v>1542</v>
      </c>
      <c r="C173" s="103" t="s">
        <v>1583</v>
      </c>
      <c r="D173" s="106"/>
      <c r="E173" s="140"/>
      <c r="F173" s="105" t="s">
        <v>547</v>
      </c>
      <c r="G173" s="127"/>
      <c r="H173" s="138" t="s">
        <v>1263</v>
      </c>
      <c r="I173" s="139"/>
      <c r="J173" s="108">
        <v>2500</v>
      </c>
      <c r="K173" s="109"/>
      <c r="L173" s="110" t="s">
        <v>98</v>
      </c>
      <c r="M173" s="1"/>
      <c r="N173" s="111" t="str">
        <f t="shared" si="17"/>
        <v/>
      </c>
      <c r="O173" s="13" t="s">
        <v>247</v>
      </c>
      <c r="P173" s="110" t="s">
        <v>98</v>
      </c>
      <c r="Q173" s="1"/>
      <c r="R173" s="111" t="str">
        <f t="shared" si="18"/>
        <v/>
      </c>
      <c r="S173" s="13" t="s">
        <v>248</v>
      </c>
      <c r="T173" s="110" t="s">
        <v>98</v>
      </c>
      <c r="U173" s="1"/>
      <c r="V173" s="111" t="str">
        <f t="shared" si="19"/>
        <v/>
      </c>
      <c r="W173" s="13" t="s">
        <v>249</v>
      </c>
      <c r="X173" s="110" t="s">
        <v>98</v>
      </c>
      <c r="Y173" s="1"/>
      <c r="Z173" s="111" t="str">
        <f t="shared" si="20"/>
        <v/>
      </c>
      <c r="AA173" s="13" t="s">
        <v>250</v>
      </c>
      <c r="AB173" s="110" t="s">
        <v>98</v>
      </c>
      <c r="AC173" s="1"/>
      <c r="AD173" s="111" t="str">
        <f t="shared" si="21"/>
        <v/>
      </c>
      <c r="AE173" s="13" t="s">
        <v>251</v>
      </c>
      <c r="AF173" s="110" t="s">
        <v>98</v>
      </c>
      <c r="AG173" s="1"/>
      <c r="AH173" s="111" t="str">
        <f t="shared" si="22"/>
        <v/>
      </c>
      <c r="AI173" s="13" t="s">
        <v>252</v>
      </c>
      <c r="AJ173" s="113">
        <f t="shared" si="23"/>
        <v>0</v>
      </c>
      <c r="AK173" s="192" t="str">
        <f>ご契約内容!$C$2</f>
        <v>エースサイクル</v>
      </c>
    </row>
    <row r="174" spans="1:37" ht="13.5" customHeight="1">
      <c r="A174" s="101" t="s">
        <v>1584</v>
      </c>
      <c r="B174" s="136" t="s">
        <v>1542</v>
      </c>
      <c r="C174" s="103" t="s">
        <v>1583</v>
      </c>
      <c r="D174" s="106"/>
      <c r="E174" s="140"/>
      <c r="F174" s="105" t="s">
        <v>1577</v>
      </c>
      <c r="G174" s="127"/>
      <c r="H174" s="138" t="s">
        <v>1263</v>
      </c>
      <c r="I174" s="139"/>
      <c r="J174" s="108">
        <v>2500</v>
      </c>
      <c r="K174" s="109"/>
      <c r="L174" s="110" t="s">
        <v>98</v>
      </c>
      <c r="M174" s="1"/>
      <c r="N174" s="111" t="str">
        <f t="shared" si="17"/>
        <v/>
      </c>
      <c r="O174" s="13" t="s">
        <v>247</v>
      </c>
      <c r="P174" s="110" t="s">
        <v>98</v>
      </c>
      <c r="Q174" s="1"/>
      <c r="R174" s="111" t="str">
        <f t="shared" si="18"/>
        <v/>
      </c>
      <c r="S174" s="13" t="s">
        <v>248</v>
      </c>
      <c r="T174" s="110" t="s">
        <v>98</v>
      </c>
      <c r="U174" s="1"/>
      <c r="V174" s="111" t="str">
        <f t="shared" si="19"/>
        <v/>
      </c>
      <c r="W174" s="13" t="s">
        <v>249</v>
      </c>
      <c r="X174" s="110" t="s">
        <v>77</v>
      </c>
      <c r="Y174" s="1"/>
      <c r="Z174" s="111" t="str">
        <f t="shared" si="20"/>
        <v/>
      </c>
      <c r="AA174" s="13" t="s">
        <v>250</v>
      </c>
      <c r="AB174" s="110" t="s">
        <v>77</v>
      </c>
      <c r="AC174" s="1"/>
      <c r="AD174" s="111" t="str">
        <f t="shared" si="21"/>
        <v/>
      </c>
      <c r="AE174" s="13" t="s">
        <v>251</v>
      </c>
      <c r="AF174" s="110" t="s">
        <v>77</v>
      </c>
      <c r="AG174" s="1"/>
      <c r="AH174" s="111" t="str">
        <f t="shared" si="22"/>
        <v/>
      </c>
      <c r="AI174" s="13" t="s">
        <v>252</v>
      </c>
      <c r="AJ174" s="113">
        <f t="shared" si="23"/>
        <v>0</v>
      </c>
      <c r="AK174" s="192" t="str">
        <f>ご契約内容!$C$2</f>
        <v>エースサイクル</v>
      </c>
    </row>
    <row r="175" spans="1:37" ht="13.5" customHeight="1">
      <c r="A175" s="101" t="s">
        <v>1585</v>
      </c>
      <c r="B175" s="136" t="s">
        <v>1542</v>
      </c>
      <c r="C175" s="103" t="s">
        <v>1583</v>
      </c>
      <c r="D175" s="106"/>
      <c r="E175" s="140"/>
      <c r="F175" s="105" t="s">
        <v>1586</v>
      </c>
      <c r="G175" s="127"/>
      <c r="H175" s="138" t="s">
        <v>1263</v>
      </c>
      <c r="I175" s="139"/>
      <c r="J175" s="108">
        <v>2500</v>
      </c>
      <c r="K175" s="109"/>
      <c r="L175" s="110" t="s">
        <v>98</v>
      </c>
      <c r="M175" s="1"/>
      <c r="N175" s="111" t="str">
        <f t="shared" si="17"/>
        <v/>
      </c>
      <c r="O175" s="13" t="s">
        <v>247</v>
      </c>
      <c r="P175" s="110" t="s">
        <v>98</v>
      </c>
      <c r="Q175" s="1"/>
      <c r="R175" s="111" t="str">
        <f t="shared" si="18"/>
        <v/>
      </c>
      <c r="S175" s="13" t="s">
        <v>248</v>
      </c>
      <c r="T175" s="110" t="s">
        <v>98</v>
      </c>
      <c r="U175" s="1"/>
      <c r="V175" s="111" t="str">
        <f t="shared" si="19"/>
        <v/>
      </c>
      <c r="W175" s="13" t="s">
        <v>249</v>
      </c>
      <c r="X175" s="110" t="s">
        <v>77</v>
      </c>
      <c r="Y175" s="1"/>
      <c r="Z175" s="111" t="str">
        <f t="shared" si="20"/>
        <v/>
      </c>
      <c r="AA175" s="13" t="s">
        <v>250</v>
      </c>
      <c r="AB175" s="110" t="s">
        <v>77</v>
      </c>
      <c r="AC175" s="1"/>
      <c r="AD175" s="111" t="str">
        <f t="shared" si="21"/>
        <v/>
      </c>
      <c r="AE175" s="13" t="s">
        <v>251</v>
      </c>
      <c r="AF175" s="110" t="s">
        <v>77</v>
      </c>
      <c r="AG175" s="1"/>
      <c r="AH175" s="111" t="str">
        <f t="shared" si="22"/>
        <v/>
      </c>
      <c r="AI175" s="13" t="s">
        <v>252</v>
      </c>
      <c r="AJ175" s="113">
        <f t="shared" si="23"/>
        <v>0</v>
      </c>
      <c r="AK175" s="192" t="str">
        <f>ご契約内容!$C$2</f>
        <v>エースサイクル</v>
      </c>
    </row>
    <row r="176" spans="1:37" ht="13.5" customHeight="1">
      <c r="A176" s="101" t="s">
        <v>1587</v>
      </c>
      <c r="B176" s="136" t="s">
        <v>1542</v>
      </c>
      <c r="C176" s="103" t="s">
        <v>1588</v>
      </c>
      <c r="D176" s="106"/>
      <c r="E176" s="140"/>
      <c r="F176" s="105" t="s">
        <v>547</v>
      </c>
      <c r="G176" s="127"/>
      <c r="H176" s="138" t="s">
        <v>1578</v>
      </c>
      <c r="I176" s="139"/>
      <c r="J176" s="108">
        <v>2200</v>
      </c>
      <c r="K176" s="109"/>
      <c r="L176" s="110" t="s">
        <v>98</v>
      </c>
      <c r="M176" s="1"/>
      <c r="N176" s="111" t="str">
        <f t="shared" si="17"/>
        <v/>
      </c>
      <c r="O176" s="13" t="s">
        <v>247</v>
      </c>
      <c r="P176" s="110" t="s">
        <v>98</v>
      </c>
      <c r="Q176" s="1"/>
      <c r="R176" s="111" t="str">
        <f t="shared" si="18"/>
        <v/>
      </c>
      <c r="S176" s="13" t="s">
        <v>248</v>
      </c>
      <c r="T176" s="110" t="s">
        <v>98</v>
      </c>
      <c r="U176" s="1"/>
      <c r="V176" s="111" t="str">
        <f t="shared" si="19"/>
        <v/>
      </c>
      <c r="W176" s="13" t="s">
        <v>249</v>
      </c>
      <c r="X176" s="110" t="s">
        <v>98</v>
      </c>
      <c r="Y176" s="1"/>
      <c r="Z176" s="111" t="str">
        <f t="shared" si="20"/>
        <v/>
      </c>
      <c r="AA176" s="13" t="s">
        <v>250</v>
      </c>
      <c r="AB176" s="110" t="s">
        <v>77</v>
      </c>
      <c r="AC176" s="1"/>
      <c r="AD176" s="111" t="str">
        <f t="shared" si="21"/>
        <v/>
      </c>
      <c r="AE176" s="13" t="s">
        <v>251</v>
      </c>
      <c r="AF176" s="110" t="s">
        <v>77</v>
      </c>
      <c r="AG176" s="1"/>
      <c r="AH176" s="111" t="str">
        <f t="shared" si="22"/>
        <v/>
      </c>
      <c r="AI176" s="13" t="s">
        <v>252</v>
      </c>
      <c r="AJ176" s="113">
        <f t="shared" si="23"/>
        <v>0</v>
      </c>
      <c r="AK176" s="192" t="str">
        <f>ご契約内容!$C$2</f>
        <v>エースサイクル</v>
      </c>
    </row>
    <row r="177" spans="1:37" ht="13.5" customHeight="1">
      <c r="A177" s="101" t="s">
        <v>1589</v>
      </c>
      <c r="B177" s="136" t="s">
        <v>1542</v>
      </c>
      <c r="C177" s="103" t="s">
        <v>1588</v>
      </c>
      <c r="D177" s="106"/>
      <c r="E177" s="140"/>
      <c r="F177" s="105" t="s">
        <v>965</v>
      </c>
      <c r="G177" s="127"/>
      <c r="H177" s="138" t="s">
        <v>1578</v>
      </c>
      <c r="I177" s="139"/>
      <c r="J177" s="108">
        <v>2200</v>
      </c>
      <c r="K177" s="109"/>
      <c r="L177" s="110" t="s">
        <v>98</v>
      </c>
      <c r="M177" s="1"/>
      <c r="N177" s="111" t="str">
        <f t="shared" si="17"/>
        <v/>
      </c>
      <c r="O177" s="13" t="s">
        <v>247</v>
      </c>
      <c r="P177" s="110" t="s">
        <v>98</v>
      </c>
      <c r="Q177" s="1"/>
      <c r="R177" s="111" t="str">
        <f t="shared" si="18"/>
        <v/>
      </c>
      <c r="S177" s="13" t="s">
        <v>248</v>
      </c>
      <c r="T177" s="110" t="s">
        <v>98</v>
      </c>
      <c r="U177" s="1"/>
      <c r="V177" s="111" t="str">
        <f t="shared" si="19"/>
        <v/>
      </c>
      <c r="W177" s="13" t="s">
        <v>249</v>
      </c>
      <c r="X177" s="110" t="s">
        <v>98</v>
      </c>
      <c r="Y177" s="1"/>
      <c r="Z177" s="111" t="str">
        <f t="shared" si="20"/>
        <v/>
      </c>
      <c r="AA177" s="13" t="s">
        <v>250</v>
      </c>
      <c r="AB177" s="110" t="s">
        <v>98</v>
      </c>
      <c r="AC177" s="1"/>
      <c r="AD177" s="111" t="str">
        <f t="shared" si="21"/>
        <v/>
      </c>
      <c r="AE177" s="13" t="s">
        <v>251</v>
      </c>
      <c r="AF177" s="110" t="s">
        <v>98</v>
      </c>
      <c r="AG177" s="1"/>
      <c r="AH177" s="111" t="str">
        <f t="shared" si="22"/>
        <v/>
      </c>
      <c r="AI177" s="13" t="s">
        <v>252</v>
      </c>
      <c r="AJ177" s="113">
        <f t="shared" si="23"/>
        <v>0</v>
      </c>
      <c r="AK177" s="192" t="str">
        <f>ご契約内容!$C$2</f>
        <v>エースサイクル</v>
      </c>
    </row>
    <row r="178" spans="1:37" ht="13.5" customHeight="1">
      <c r="A178" s="101" t="s">
        <v>1590</v>
      </c>
      <c r="B178" s="136" t="s">
        <v>1542</v>
      </c>
      <c r="C178" s="103" t="s">
        <v>1588</v>
      </c>
      <c r="D178" s="106"/>
      <c r="E178" s="140"/>
      <c r="F178" s="105" t="s">
        <v>1591</v>
      </c>
      <c r="G178" s="127"/>
      <c r="H178" s="138" t="s">
        <v>1578</v>
      </c>
      <c r="I178" s="139"/>
      <c r="J178" s="108">
        <v>2200</v>
      </c>
      <c r="K178" s="109"/>
      <c r="L178" s="110" t="s">
        <v>98</v>
      </c>
      <c r="M178" s="1"/>
      <c r="N178" s="111" t="str">
        <f t="shared" si="17"/>
        <v/>
      </c>
      <c r="O178" s="13" t="s">
        <v>247</v>
      </c>
      <c r="P178" s="110" t="s">
        <v>98</v>
      </c>
      <c r="Q178" s="1"/>
      <c r="R178" s="111" t="str">
        <f t="shared" si="18"/>
        <v/>
      </c>
      <c r="S178" s="13" t="s">
        <v>248</v>
      </c>
      <c r="T178" s="110" t="s">
        <v>98</v>
      </c>
      <c r="U178" s="1"/>
      <c r="V178" s="111" t="str">
        <f t="shared" si="19"/>
        <v/>
      </c>
      <c r="W178" s="13" t="s">
        <v>249</v>
      </c>
      <c r="X178" s="110" t="s">
        <v>98</v>
      </c>
      <c r="Y178" s="1"/>
      <c r="Z178" s="111" t="str">
        <f t="shared" si="20"/>
        <v/>
      </c>
      <c r="AA178" s="13" t="s">
        <v>250</v>
      </c>
      <c r="AB178" s="110" t="s">
        <v>98</v>
      </c>
      <c r="AC178" s="1"/>
      <c r="AD178" s="111" t="str">
        <f t="shared" si="21"/>
        <v/>
      </c>
      <c r="AE178" s="13" t="s">
        <v>251</v>
      </c>
      <c r="AF178" s="110" t="s">
        <v>98</v>
      </c>
      <c r="AG178" s="1"/>
      <c r="AH178" s="111" t="str">
        <f t="shared" si="22"/>
        <v/>
      </c>
      <c r="AI178" s="13" t="s">
        <v>252</v>
      </c>
      <c r="AJ178" s="113">
        <f t="shared" si="23"/>
        <v>0</v>
      </c>
      <c r="AK178" s="192" t="str">
        <f>ご契約内容!$C$2</f>
        <v>エースサイクル</v>
      </c>
    </row>
    <row r="179" spans="1:37" ht="13.5" customHeight="1">
      <c r="A179" s="101" t="s">
        <v>1592</v>
      </c>
      <c r="B179" s="136" t="s">
        <v>1542</v>
      </c>
      <c r="C179" s="103" t="s">
        <v>1593</v>
      </c>
      <c r="D179" s="106"/>
      <c r="E179" s="140"/>
      <c r="F179" s="105" t="s">
        <v>547</v>
      </c>
      <c r="G179" s="127"/>
      <c r="H179" s="138" t="s">
        <v>1578</v>
      </c>
      <c r="I179" s="139"/>
      <c r="J179" s="108">
        <v>2500</v>
      </c>
      <c r="K179" s="109"/>
      <c r="L179" s="110" t="s">
        <v>98</v>
      </c>
      <c r="M179" s="1"/>
      <c r="N179" s="111" t="str">
        <f t="shared" si="17"/>
        <v/>
      </c>
      <c r="O179" s="13" t="s">
        <v>247</v>
      </c>
      <c r="P179" s="110" t="s">
        <v>98</v>
      </c>
      <c r="Q179" s="1"/>
      <c r="R179" s="111" t="str">
        <f t="shared" si="18"/>
        <v/>
      </c>
      <c r="S179" s="13" t="s">
        <v>248</v>
      </c>
      <c r="T179" s="110" t="s">
        <v>98</v>
      </c>
      <c r="U179" s="1"/>
      <c r="V179" s="111" t="str">
        <f t="shared" si="19"/>
        <v/>
      </c>
      <c r="W179" s="13" t="s">
        <v>249</v>
      </c>
      <c r="X179" s="110" t="s">
        <v>98</v>
      </c>
      <c r="Y179" s="1"/>
      <c r="Z179" s="111" t="str">
        <f t="shared" si="20"/>
        <v/>
      </c>
      <c r="AA179" s="13" t="s">
        <v>250</v>
      </c>
      <c r="AB179" s="110" t="s">
        <v>98</v>
      </c>
      <c r="AC179" s="1"/>
      <c r="AD179" s="111" t="str">
        <f t="shared" si="21"/>
        <v/>
      </c>
      <c r="AE179" s="13" t="s">
        <v>251</v>
      </c>
      <c r="AF179" s="110" t="s">
        <v>98</v>
      </c>
      <c r="AG179" s="1"/>
      <c r="AH179" s="111" t="str">
        <f t="shared" si="22"/>
        <v/>
      </c>
      <c r="AI179" s="13" t="s">
        <v>252</v>
      </c>
      <c r="AJ179" s="113">
        <f t="shared" si="23"/>
        <v>0</v>
      </c>
      <c r="AK179" s="192" t="str">
        <f>ご契約内容!$C$2</f>
        <v>エースサイクル</v>
      </c>
    </row>
    <row r="180" spans="1:37" ht="13.5" customHeight="1">
      <c r="A180" s="101" t="s">
        <v>1594</v>
      </c>
      <c r="B180" s="136" t="s">
        <v>1542</v>
      </c>
      <c r="C180" s="103" t="s">
        <v>1593</v>
      </c>
      <c r="D180" s="106"/>
      <c r="E180" s="140"/>
      <c r="F180" s="105" t="s">
        <v>547</v>
      </c>
      <c r="G180" s="127"/>
      <c r="H180" s="138" t="s">
        <v>1595</v>
      </c>
      <c r="I180" s="139"/>
      <c r="J180" s="108">
        <v>2500</v>
      </c>
      <c r="K180" s="109"/>
      <c r="L180" s="110" t="s">
        <v>98</v>
      </c>
      <c r="M180" s="1"/>
      <c r="N180" s="111" t="str">
        <f t="shared" si="17"/>
        <v/>
      </c>
      <c r="O180" s="13" t="s">
        <v>247</v>
      </c>
      <c r="P180" s="110" t="s">
        <v>98</v>
      </c>
      <c r="Q180" s="1"/>
      <c r="R180" s="111" t="str">
        <f t="shared" si="18"/>
        <v/>
      </c>
      <c r="S180" s="13" t="s">
        <v>248</v>
      </c>
      <c r="T180" s="110" t="s">
        <v>98</v>
      </c>
      <c r="U180" s="1"/>
      <c r="V180" s="111" t="str">
        <f t="shared" si="19"/>
        <v/>
      </c>
      <c r="W180" s="13" t="s">
        <v>249</v>
      </c>
      <c r="X180" s="110" t="s">
        <v>98</v>
      </c>
      <c r="Y180" s="1"/>
      <c r="Z180" s="111" t="str">
        <f t="shared" si="20"/>
        <v/>
      </c>
      <c r="AA180" s="13" t="s">
        <v>250</v>
      </c>
      <c r="AB180" s="110" t="s">
        <v>98</v>
      </c>
      <c r="AC180" s="1"/>
      <c r="AD180" s="111" t="str">
        <f t="shared" si="21"/>
        <v/>
      </c>
      <c r="AE180" s="13" t="s">
        <v>251</v>
      </c>
      <c r="AF180" s="110" t="s">
        <v>98</v>
      </c>
      <c r="AG180" s="1"/>
      <c r="AH180" s="111" t="str">
        <f t="shared" si="22"/>
        <v/>
      </c>
      <c r="AI180" s="13" t="s">
        <v>252</v>
      </c>
      <c r="AJ180" s="113">
        <f t="shared" si="23"/>
        <v>0</v>
      </c>
      <c r="AK180" s="192" t="str">
        <f>ご契約内容!$C$2</f>
        <v>エースサイクル</v>
      </c>
    </row>
    <row r="181" spans="1:37" ht="13.5" customHeight="1">
      <c r="A181" s="101" t="s">
        <v>1596</v>
      </c>
      <c r="B181" s="136" t="s">
        <v>1542</v>
      </c>
      <c r="C181" s="103" t="s">
        <v>1593</v>
      </c>
      <c r="D181" s="106"/>
      <c r="E181" s="140"/>
      <c r="F181" s="105" t="s">
        <v>965</v>
      </c>
      <c r="G181" s="127"/>
      <c r="H181" s="138" t="s">
        <v>1578</v>
      </c>
      <c r="I181" s="139"/>
      <c r="J181" s="108">
        <v>2500</v>
      </c>
      <c r="K181" s="109"/>
      <c r="L181" s="110" t="s">
        <v>98</v>
      </c>
      <c r="M181" s="1"/>
      <c r="N181" s="111" t="str">
        <f t="shared" si="17"/>
        <v/>
      </c>
      <c r="O181" s="13" t="s">
        <v>247</v>
      </c>
      <c r="P181" s="110" t="s">
        <v>98</v>
      </c>
      <c r="Q181" s="1"/>
      <c r="R181" s="111" t="str">
        <f t="shared" si="18"/>
        <v/>
      </c>
      <c r="S181" s="13" t="s">
        <v>248</v>
      </c>
      <c r="T181" s="110" t="s">
        <v>98</v>
      </c>
      <c r="U181" s="1"/>
      <c r="V181" s="111" t="str">
        <f t="shared" si="19"/>
        <v/>
      </c>
      <c r="W181" s="13" t="s">
        <v>249</v>
      </c>
      <c r="X181" s="110" t="s">
        <v>98</v>
      </c>
      <c r="Y181" s="1"/>
      <c r="Z181" s="111" t="str">
        <f t="shared" si="20"/>
        <v/>
      </c>
      <c r="AA181" s="13" t="s">
        <v>250</v>
      </c>
      <c r="AB181" s="110" t="s">
        <v>98</v>
      </c>
      <c r="AC181" s="1"/>
      <c r="AD181" s="111" t="str">
        <f t="shared" si="21"/>
        <v/>
      </c>
      <c r="AE181" s="13" t="s">
        <v>251</v>
      </c>
      <c r="AF181" s="110" t="s">
        <v>98</v>
      </c>
      <c r="AG181" s="1"/>
      <c r="AH181" s="111" t="str">
        <f t="shared" si="22"/>
        <v/>
      </c>
      <c r="AI181" s="13" t="s">
        <v>252</v>
      </c>
      <c r="AJ181" s="113">
        <f t="shared" si="23"/>
        <v>0</v>
      </c>
      <c r="AK181" s="192" t="str">
        <f>ご契約内容!$C$2</f>
        <v>エースサイクル</v>
      </c>
    </row>
    <row r="182" spans="1:37" ht="13.5" customHeight="1">
      <c r="A182" s="101" t="s">
        <v>1597</v>
      </c>
      <c r="B182" s="136" t="s">
        <v>1542</v>
      </c>
      <c r="C182" s="103" t="s">
        <v>1593</v>
      </c>
      <c r="D182" s="106"/>
      <c r="E182" s="140"/>
      <c r="F182" s="105" t="s">
        <v>965</v>
      </c>
      <c r="G182" s="127"/>
      <c r="H182" s="138" t="s">
        <v>1595</v>
      </c>
      <c r="I182" s="139"/>
      <c r="J182" s="108">
        <v>2500</v>
      </c>
      <c r="K182" s="109"/>
      <c r="L182" s="110" t="s">
        <v>98</v>
      </c>
      <c r="M182" s="1"/>
      <c r="N182" s="111" t="str">
        <f t="shared" si="17"/>
        <v/>
      </c>
      <c r="O182" s="13" t="s">
        <v>247</v>
      </c>
      <c r="P182" s="110" t="s">
        <v>98</v>
      </c>
      <c r="Q182" s="1"/>
      <c r="R182" s="111" t="str">
        <f t="shared" si="18"/>
        <v/>
      </c>
      <c r="S182" s="13" t="s">
        <v>248</v>
      </c>
      <c r="T182" s="110" t="s">
        <v>98</v>
      </c>
      <c r="U182" s="1"/>
      <c r="V182" s="111" t="str">
        <f t="shared" si="19"/>
        <v/>
      </c>
      <c r="W182" s="13" t="s">
        <v>249</v>
      </c>
      <c r="X182" s="110" t="s">
        <v>98</v>
      </c>
      <c r="Y182" s="1"/>
      <c r="Z182" s="111" t="str">
        <f t="shared" si="20"/>
        <v/>
      </c>
      <c r="AA182" s="13" t="s">
        <v>250</v>
      </c>
      <c r="AB182" s="110" t="s">
        <v>98</v>
      </c>
      <c r="AC182" s="1"/>
      <c r="AD182" s="111" t="str">
        <f t="shared" si="21"/>
        <v/>
      </c>
      <c r="AE182" s="13" t="s">
        <v>251</v>
      </c>
      <c r="AF182" s="110" t="s">
        <v>98</v>
      </c>
      <c r="AG182" s="1"/>
      <c r="AH182" s="111" t="str">
        <f t="shared" si="22"/>
        <v/>
      </c>
      <c r="AI182" s="13" t="s">
        <v>252</v>
      </c>
      <c r="AJ182" s="113">
        <f t="shared" si="23"/>
        <v>0</v>
      </c>
      <c r="AK182" s="192" t="str">
        <f>ご契約内容!$C$2</f>
        <v>エースサイクル</v>
      </c>
    </row>
    <row r="183" spans="1:37" ht="13.5" customHeight="1">
      <c r="A183" s="101" t="s">
        <v>1598</v>
      </c>
      <c r="B183" s="136" t="s">
        <v>1542</v>
      </c>
      <c r="C183" s="103" t="s">
        <v>1599</v>
      </c>
      <c r="D183" s="106"/>
      <c r="E183" s="140"/>
      <c r="F183" s="105" t="s">
        <v>547</v>
      </c>
      <c r="G183" s="127"/>
      <c r="H183" s="138" t="s">
        <v>1578</v>
      </c>
      <c r="I183" s="139"/>
      <c r="J183" s="108">
        <v>2500</v>
      </c>
      <c r="K183" s="109"/>
      <c r="L183" s="110" t="s">
        <v>98</v>
      </c>
      <c r="M183" s="1"/>
      <c r="N183" s="111" t="str">
        <f t="shared" si="17"/>
        <v/>
      </c>
      <c r="O183" s="13" t="s">
        <v>247</v>
      </c>
      <c r="P183" s="110" t="s">
        <v>98</v>
      </c>
      <c r="Q183" s="1"/>
      <c r="R183" s="111" t="str">
        <f t="shared" si="18"/>
        <v/>
      </c>
      <c r="S183" s="13" t="s">
        <v>248</v>
      </c>
      <c r="T183" s="110" t="s">
        <v>98</v>
      </c>
      <c r="U183" s="1"/>
      <c r="V183" s="111" t="str">
        <f t="shared" si="19"/>
        <v/>
      </c>
      <c r="W183" s="13" t="s">
        <v>249</v>
      </c>
      <c r="X183" s="110" t="s">
        <v>98</v>
      </c>
      <c r="Y183" s="1"/>
      <c r="Z183" s="111" t="str">
        <f t="shared" si="20"/>
        <v/>
      </c>
      <c r="AA183" s="13" t="s">
        <v>250</v>
      </c>
      <c r="AB183" s="110" t="s">
        <v>98</v>
      </c>
      <c r="AC183" s="1"/>
      <c r="AD183" s="111" t="str">
        <f t="shared" si="21"/>
        <v/>
      </c>
      <c r="AE183" s="13" t="s">
        <v>251</v>
      </c>
      <c r="AF183" s="110" t="s">
        <v>98</v>
      </c>
      <c r="AG183" s="1"/>
      <c r="AH183" s="111" t="str">
        <f t="shared" si="22"/>
        <v/>
      </c>
      <c r="AI183" s="13" t="s">
        <v>252</v>
      </c>
      <c r="AJ183" s="113">
        <f t="shared" si="23"/>
        <v>0</v>
      </c>
      <c r="AK183" s="192" t="str">
        <f>ご契約内容!$C$2</f>
        <v>エースサイクル</v>
      </c>
    </row>
    <row r="184" spans="1:37" ht="13.5" customHeight="1">
      <c r="A184" s="101" t="s">
        <v>1600</v>
      </c>
      <c r="B184" s="136" t="s">
        <v>1542</v>
      </c>
      <c r="C184" s="103" t="s">
        <v>1599</v>
      </c>
      <c r="D184" s="106"/>
      <c r="E184" s="140"/>
      <c r="F184" s="105" t="s">
        <v>965</v>
      </c>
      <c r="G184" s="127"/>
      <c r="H184" s="138" t="s">
        <v>1578</v>
      </c>
      <c r="I184" s="139"/>
      <c r="J184" s="108">
        <v>2500</v>
      </c>
      <c r="K184" s="109"/>
      <c r="L184" s="110" t="s">
        <v>98</v>
      </c>
      <c r="M184" s="1"/>
      <c r="N184" s="111" t="str">
        <f t="shared" si="17"/>
        <v/>
      </c>
      <c r="O184" s="13" t="s">
        <v>247</v>
      </c>
      <c r="P184" s="110" t="s">
        <v>98</v>
      </c>
      <c r="Q184" s="1"/>
      <c r="R184" s="111" t="str">
        <f t="shared" si="18"/>
        <v/>
      </c>
      <c r="S184" s="13" t="s">
        <v>248</v>
      </c>
      <c r="T184" s="110" t="s">
        <v>98</v>
      </c>
      <c r="U184" s="1"/>
      <c r="V184" s="111" t="str">
        <f t="shared" si="19"/>
        <v/>
      </c>
      <c r="W184" s="13" t="s">
        <v>249</v>
      </c>
      <c r="X184" s="110" t="s">
        <v>98</v>
      </c>
      <c r="Y184" s="1"/>
      <c r="Z184" s="111" t="str">
        <f t="shared" si="20"/>
        <v/>
      </c>
      <c r="AA184" s="13" t="s">
        <v>250</v>
      </c>
      <c r="AB184" s="110" t="s">
        <v>98</v>
      </c>
      <c r="AC184" s="1"/>
      <c r="AD184" s="111" t="str">
        <f t="shared" si="21"/>
        <v/>
      </c>
      <c r="AE184" s="13" t="s">
        <v>251</v>
      </c>
      <c r="AF184" s="110" t="s">
        <v>98</v>
      </c>
      <c r="AG184" s="1"/>
      <c r="AH184" s="111" t="str">
        <f t="shared" si="22"/>
        <v/>
      </c>
      <c r="AI184" s="13" t="s">
        <v>252</v>
      </c>
      <c r="AJ184" s="113">
        <f t="shared" si="23"/>
        <v>0</v>
      </c>
      <c r="AK184" s="192" t="str">
        <f>ご契約内容!$C$2</f>
        <v>エースサイクル</v>
      </c>
    </row>
    <row r="185" spans="1:37" ht="13.5" customHeight="1">
      <c r="A185" s="101" t="s">
        <v>1601</v>
      </c>
      <c r="B185" s="136" t="s">
        <v>1542</v>
      </c>
      <c r="C185" s="103" t="s">
        <v>1602</v>
      </c>
      <c r="D185" s="106"/>
      <c r="E185" s="140"/>
      <c r="F185" s="105" t="s">
        <v>547</v>
      </c>
      <c r="G185" s="127"/>
      <c r="H185" s="138" t="s">
        <v>1263</v>
      </c>
      <c r="I185" s="139"/>
      <c r="J185" s="108">
        <v>2500</v>
      </c>
      <c r="K185" s="109"/>
      <c r="L185" s="110" t="s">
        <v>98</v>
      </c>
      <c r="M185" s="1"/>
      <c r="N185" s="111" t="str">
        <f t="shared" si="17"/>
        <v/>
      </c>
      <c r="O185" s="13" t="s">
        <v>247</v>
      </c>
      <c r="P185" s="110" t="s">
        <v>98</v>
      </c>
      <c r="Q185" s="1"/>
      <c r="R185" s="111" t="str">
        <f t="shared" si="18"/>
        <v/>
      </c>
      <c r="S185" s="13" t="s">
        <v>248</v>
      </c>
      <c r="T185" s="110" t="s">
        <v>77</v>
      </c>
      <c r="U185" s="1"/>
      <c r="V185" s="111" t="str">
        <f t="shared" si="19"/>
        <v/>
      </c>
      <c r="W185" s="13" t="s">
        <v>249</v>
      </c>
      <c r="X185" s="110" t="s">
        <v>98</v>
      </c>
      <c r="Y185" s="1"/>
      <c r="Z185" s="111" t="str">
        <f t="shared" si="20"/>
        <v/>
      </c>
      <c r="AA185" s="13" t="s">
        <v>250</v>
      </c>
      <c r="AB185" s="110" t="s">
        <v>98</v>
      </c>
      <c r="AC185" s="1"/>
      <c r="AD185" s="111" t="str">
        <f t="shared" si="21"/>
        <v/>
      </c>
      <c r="AE185" s="13" t="s">
        <v>251</v>
      </c>
      <c r="AF185" s="110" t="s">
        <v>98</v>
      </c>
      <c r="AG185" s="1"/>
      <c r="AH185" s="111" t="str">
        <f t="shared" si="22"/>
        <v/>
      </c>
      <c r="AI185" s="13" t="s">
        <v>252</v>
      </c>
      <c r="AJ185" s="113">
        <f t="shared" si="23"/>
        <v>0</v>
      </c>
      <c r="AK185" s="192" t="str">
        <f>ご契約内容!$C$2</f>
        <v>エースサイクル</v>
      </c>
    </row>
    <row r="186" spans="1:37" ht="13.5" customHeight="1">
      <c r="A186" s="101" t="s">
        <v>1603</v>
      </c>
      <c r="B186" s="136" t="s">
        <v>1542</v>
      </c>
      <c r="C186" s="103" t="s">
        <v>1602</v>
      </c>
      <c r="D186" s="106"/>
      <c r="E186" s="140"/>
      <c r="F186" s="105" t="s">
        <v>1604</v>
      </c>
      <c r="G186" s="127"/>
      <c r="H186" s="138" t="s">
        <v>1263</v>
      </c>
      <c r="I186" s="139"/>
      <c r="J186" s="108">
        <v>2500</v>
      </c>
      <c r="K186" s="109"/>
      <c r="L186" s="110" t="s">
        <v>98</v>
      </c>
      <c r="M186" s="1"/>
      <c r="N186" s="111" t="str">
        <f t="shared" si="17"/>
        <v/>
      </c>
      <c r="O186" s="13" t="s">
        <v>247</v>
      </c>
      <c r="P186" s="110" t="s">
        <v>98</v>
      </c>
      <c r="Q186" s="1"/>
      <c r="R186" s="111" t="str">
        <f t="shared" si="18"/>
        <v/>
      </c>
      <c r="S186" s="13" t="s">
        <v>248</v>
      </c>
      <c r="T186" s="110" t="s">
        <v>98</v>
      </c>
      <c r="U186" s="1"/>
      <c r="V186" s="111" t="str">
        <f t="shared" si="19"/>
        <v/>
      </c>
      <c r="W186" s="13" t="s">
        <v>249</v>
      </c>
      <c r="X186" s="110" t="s">
        <v>98</v>
      </c>
      <c r="Y186" s="1"/>
      <c r="Z186" s="111" t="str">
        <f t="shared" si="20"/>
        <v/>
      </c>
      <c r="AA186" s="13" t="s">
        <v>250</v>
      </c>
      <c r="AB186" s="110" t="s">
        <v>98</v>
      </c>
      <c r="AC186" s="1"/>
      <c r="AD186" s="111" t="str">
        <f t="shared" si="21"/>
        <v/>
      </c>
      <c r="AE186" s="13" t="s">
        <v>251</v>
      </c>
      <c r="AF186" s="110" t="s">
        <v>98</v>
      </c>
      <c r="AG186" s="1"/>
      <c r="AH186" s="111" t="str">
        <f t="shared" si="22"/>
        <v/>
      </c>
      <c r="AI186" s="13" t="s">
        <v>252</v>
      </c>
      <c r="AJ186" s="113">
        <f t="shared" si="23"/>
        <v>0</v>
      </c>
      <c r="AK186" s="192" t="str">
        <f>ご契約内容!$C$2</f>
        <v>エースサイクル</v>
      </c>
    </row>
    <row r="187" spans="1:37" ht="13.5" customHeight="1">
      <c r="A187" s="101" t="s">
        <v>1605</v>
      </c>
      <c r="B187" s="136" t="s">
        <v>1542</v>
      </c>
      <c r="C187" s="103" t="s">
        <v>1606</v>
      </c>
      <c r="D187" s="106"/>
      <c r="E187" s="140"/>
      <c r="F187" s="105" t="s">
        <v>547</v>
      </c>
      <c r="G187" s="127"/>
      <c r="H187" s="138" t="s">
        <v>1263</v>
      </c>
      <c r="I187" s="139"/>
      <c r="J187" s="108">
        <v>1500</v>
      </c>
      <c r="K187" s="109"/>
      <c r="L187" s="110" t="s">
        <v>98</v>
      </c>
      <c r="M187" s="1"/>
      <c r="N187" s="111" t="str">
        <f t="shared" si="17"/>
        <v/>
      </c>
      <c r="O187" s="13" t="s">
        <v>247</v>
      </c>
      <c r="P187" s="110" t="s">
        <v>98</v>
      </c>
      <c r="Q187" s="1"/>
      <c r="R187" s="111" t="str">
        <f t="shared" si="18"/>
        <v/>
      </c>
      <c r="S187" s="13" t="s">
        <v>248</v>
      </c>
      <c r="T187" s="110" t="s">
        <v>98</v>
      </c>
      <c r="U187" s="1"/>
      <c r="V187" s="111" t="str">
        <f t="shared" si="19"/>
        <v/>
      </c>
      <c r="W187" s="13" t="s">
        <v>249</v>
      </c>
      <c r="X187" s="110" t="s">
        <v>98</v>
      </c>
      <c r="Y187" s="1"/>
      <c r="Z187" s="111" t="str">
        <f t="shared" si="20"/>
        <v/>
      </c>
      <c r="AA187" s="13" t="s">
        <v>250</v>
      </c>
      <c r="AB187" s="110" t="s">
        <v>98</v>
      </c>
      <c r="AC187" s="1"/>
      <c r="AD187" s="111" t="str">
        <f t="shared" si="21"/>
        <v/>
      </c>
      <c r="AE187" s="13" t="s">
        <v>251</v>
      </c>
      <c r="AF187" s="110" t="s">
        <v>98</v>
      </c>
      <c r="AG187" s="1"/>
      <c r="AH187" s="111" t="str">
        <f t="shared" si="22"/>
        <v/>
      </c>
      <c r="AI187" s="13" t="s">
        <v>252</v>
      </c>
      <c r="AJ187" s="113">
        <f t="shared" si="23"/>
        <v>0</v>
      </c>
      <c r="AK187" s="192" t="str">
        <f>ご契約内容!$C$2</f>
        <v>エースサイクル</v>
      </c>
    </row>
    <row r="188" spans="1:37" ht="13.5" customHeight="1">
      <c r="A188" s="101" t="s">
        <v>1607</v>
      </c>
      <c r="B188" s="136" t="s">
        <v>1608</v>
      </c>
      <c r="C188" s="103" t="s">
        <v>1609</v>
      </c>
      <c r="D188" s="106"/>
      <c r="E188" s="140"/>
      <c r="F188" s="105" t="s">
        <v>547</v>
      </c>
      <c r="G188" s="127"/>
      <c r="H188" s="138" t="s">
        <v>1263</v>
      </c>
      <c r="I188" s="139"/>
      <c r="J188" s="108">
        <v>26000</v>
      </c>
      <c r="K188" s="109"/>
      <c r="L188" s="110" t="s">
        <v>98</v>
      </c>
      <c r="M188" s="1"/>
      <c r="N188" s="111" t="str">
        <f t="shared" si="17"/>
        <v/>
      </c>
      <c r="O188" s="13" t="s">
        <v>247</v>
      </c>
      <c r="P188" s="110" t="s">
        <v>98</v>
      </c>
      <c r="Q188" s="1"/>
      <c r="R188" s="111" t="str">
        <f t="shared" si="18"/>
        <v/>
      </c>
      <c r="S188" s="13" t="s">
        <v>248</v>
      </c>
      <c r="T188" s="110" t="s">
        <v>98</v>
      </c>
      <c r="U188" s="1"/>
      <c r="V188" s="111" t="str">
        <f t="shared" si="19"/>
        <v/>
      </c>
      <c r="W188" s="13" t="s">
        <v>249</v>
      </c>
      <c r="X188" s="110" t="s">
        <v>98</v>
      </c>
      <c r="Y188" s="1"/>
      <c r="Z188" s="111" t="str">
        <f t="shared" si="20"/>
        <v/>
      </c>
      <c r="AA188" s="13" t="s">
        <v>250</v>
      </c>
      <c r="AB188" s="110" t="s">
        <v>98</v>
      </c>
      <c r="AC188" s="1"/>
      <c r="AD188" s="111" t="str">
        <f t="shared" si="21"/>
        <v/>
      </c>
      <c r="AE188" s="13" t="s">
        <v>251</v>
      </c>
      <c r="AF188" s="110" t="s">
        <v>98</v>
      </c>
      <c r="AG188" s="1"/>
      <c r="AH188" s="111" t="str">
        <f t="shared" si="22"/>
        <v/>
      </c>
      <c r="AI188" s="13" t="s">
        <v>252</v>
      </c>
      <c r="AJ188" s="113">
        <f t="shared" si="23"/>
        <v>0</v>
      </c>
      <c r="AK188" s="192" t="str">
        <f>ご契約内容!$C$2</f>
        <v>エースサイクル</v>
      </c>
    </row>
    <row r="189" spans="1:37" ht="13.5" customHeight="1">
      <c r="A189" s="101" t="s">
        <v>1610</v>
      </c>
      <c r="B189" s="136" t="s">
        <v>1608</v>
      </c>
      <c r="C189" s="103" t="s">
        <v>1611</v>
      </c>
      <c r="D189" s="106"/>
      <c r="E189" s="140"/>
      <c r="F189" s="105" t="s">
        <v>547</v>
      </c>
      <c r="G189" s="127"/>
      <c r="H189" s="138" t="s">
        <v>1263</v>
      </c>
      <c r="I189" s="139"/>
      <c r="J189" s="108">
        <v>4500</v>
      </c>
      <c r="K189" s="109"/>
      <c r="L189" s="110" t="s">
        <v>98</v>
      </c>
      <c r="M189" s="1"/>
      <c r="N189" s="111" t="str">
        <f t="shared" si="17"/>
        <v/>
      </c>
      <c r="O189" s="13" t="s">
        <v>247</v>
      </c>
      <c r="P189" s="110" t="s">
        <v>98</v>
      </c>
      <c r="Q189" s="1"/>
      <c r="R189" s="111" t="str">
        <f t="shared" si="18"/>
        <v/>
      </c>
      <c r="S189" s="13" t="s">
        <v>248</v>
      </c>
      <c r="T189" s="110" t="s">
        <v>98</v>
      </c>
      <c r="U189" s="1"/>
      <c r="V189" s="111" t="str">
        <f t="shared" si="19"/>
        <v/>
      </c>
      <c r="W189" s="13" t="s">
        <v>249</v>
      </c>
      <c r="X189" s="110" t="s">
        <v>98</v>
      </c>
      <c r="Y189" s="1"/>
      <c r="Z189" s="111" t="str">
        <f t="shared" si="20"/>
        <v/>
      </c>
      <c r="AA189" s="13" t="s">
        <v>250</v>
      </c>
      <c r="AB189" s="110" t="s">
        <v>98</v>
      </c>
      <c r="AC189" s="1"/>
      <c r="AD189" s="111" t="str">
        <f t="shared" si="21"/>
        <v/>
      </c>
      <c r="AE189" s="13" t="s">
        <v>251</v>
      </c>
      <c r="AF189" s="110" t="s">
        <v>98</v>
      </c>
      <c r="AG189" s="1"/>
      <c r="AH189" s="111" t="str">
        <f t="shared" si="22"/>
        <v/>
      </c>
      <c r="AI189" s="13" t="s">
        <v>252</v>
      </c>
      <c r="AJ189" s="113">
        <f t="shared" si="23"/>
        <v>0</v>
      </c>
      <c r="AK189" s="192" t="str">
        <f>ご契約内容!$C$2</f>
        <v>エースサイクル</v>
      </c>
    </row>
    <row r="190" spans="1:37" ht="13.5" customHeight="1">
      <c r="A190" s="101" t="s">
        <v>1612</v>
      </c>
      <c r="B190" s="136" t="s">
        <v>1608</v>
      </c>
      <c r="C190" s="103" t="s">
        <v>1613</v>
      </c>
      <c r="D190" s="106"/>
      <c r="E190" s="140"/>
      <c r="F190" s="105" t="s">
        <v>547</v>
      </c>
      <c r="G190" s="127"/>
      <c r="H190" s="138" t="s">
        <v>1263</v>
      </c>
      <c r="I190" s="139"/>
      <c r="J190" s="108">
        <v>3500</v>
      </c>
      <c r="K190" s="109"/>
      <c r="L190" s="110" t="s">
        <v>98</v>
      </c>
      <c r="M190" s="1"/>
      <c r="N190" s="111" t="str">
        <f t="shared" si="17"/>
        <v/>
      </c>
      <c r="O190" s="13" t="s">
        <v>247</v>
      </c>
      <c r="P190" s="110" t="s">
        <v>98</v>
      </c>
      <c r="Q190" s="1"/>
      <c r="R190" s="111" t="str">
        <f t="shared" si="18"/>
        <v/>
      </c>
      <c r="S190" s="13" t="s">
        <v>248</v>
      </c>
      <c r="T190" s="110" t="s">
        <v>98</v>
      </c>
      <c r="U190" s="1"/>
      <c r="V190" s="111" t="str">
        <f t="shared" si="19"/>
        <v/>
      </c>
      <c r="W190" s="13" t="s">
        <v>249</v>
      </c>
      <c r="X190" s="110" t="s">
        <v>98</v>
      </c>
      <c r="Y190" s="1"/>
      <c r="Z190" s="111" t="str">
        <f t="shared" si="20"/>
        <v/>
      </c>
      <c r="AA190" s="13" t="s">
        <v>250</v>
      </c>
      <c r="AB190" s="110" t="s">
        <v>98</v>
      </c>
      <c r="AC190" s="1"/>
      <c r="AD190" s="111" t="str">
        <f t="shared" si="21"/>
        <v/>
      </c>
      <c r="AE190" s="13" t="s">
        <v>251</v>
      </c>
      <c r="AF190" s="110" t="s">
        <v>98</v>
      </c>
      <c r="AG190" s="1"/>
      <c r="AH190" s="111" t="str">
        <f t="shared" si="22"/>
        <v/>
      </c>
      <c r="AI190" s="13" t="s">
        <v>252</v>
      </c>
      <c r="AJ190" s="113">
        <f t="shared" si="23"/>
        <v>0</v>
      </c>
      <c r="AK190" s="192" t="str">
        <f>ご契約内容!$C$2</f>
        <v>エースサイクル</v>
      </c>
    </row>
    <row r="191" spans="1:37" ht="13.5" customHeight="1">
      <c r="A191" s="101" t="s">
        <v>1614</v>
      </c>
      <c r="B191" s="136" t="s">
        <v>1608</v>
      </c>
      <c r="C191" s="103" t="s">
        <v>1611</v>
      </c>
      <c r="D191" s="106"/>
      <c r="E191" s="140"/>
      <c r="F191" s="105" t="s">
        <v>547</v>
      </c>
      <c r="G191" s="127"/>
      <c r="H191" s="138" t="s">
        <v>1263</v>
      </c>
      <c r="I191" s="139"/>
      <c r="J191" s="108">
        <v>4500</v>
      </c>
      <c r="K191" s="109"/>
      <c r="L191" s="110" t="s">
        <v>98</v>
      </c>
      <c r="M191" s="1"/>
      <c r="N191" s="111" t="str">
        <f t="shared" si="17"/>
        <v/>
      </c>
      <c r="O191" s="13" t="s">
        <v>247</v>
      </c>
      <c r="P191" s="110" t="s">
        <v>98</v>
      </c>
      <c r="Q191" s="1"/>
      <c r="R191" s="111" t="str">
        <f t="shared" si="18"/>
        <v/>
      </c>
      <c r="S191" s="13" t="s">
        <v>248</v>
      </c>
      <c r="T191" s="110" t="s">
        <v>98</v>
      </c>
      <c r="U191" s="1"/>
      <c r="V191" s="111" t="str">
        <f t="shared" si="19"/>
        <v/>
      </c>
      <c r="W191" s="13" t="s">
        <v>249</v>
      </c>
      <c r="X191" s="110" t="s">
        <v>98</v>
      </c>
      <c r="Y191" s="1"/>
      <c r="Z191" s="111" t="str">
        <f t="shared" si="20"/>
        <v/>
      </c>
      <c r="AA191" s="13" t="s">
        <v>250</v>
      </c>
      <c r="AB191" s="110" t="s">
        <v>98</v>
      </c>
      <c r="AC191" s="1"/>
      <c r="AD191" s="111" t="str">
        <f t="shared" si="21"/>
        <v/>
      </c>
      <c r="AE191" s="13" t="s">
        <v>251</v>
      </c>
      <c r="AF191" s="110" t="s">
        <v>98</v>
      </c>
      <c r="AG191" s="1"/>
      <c r="AH191" s="111" t="str">
        <f t="shared" si="22"/>
        <v/>
      </c>
      <c r="AI191" s="13" t="s">
        <v>252</v>
      </c>
      <c r="AJ191" s="113">
        <f t="shared" si="23"/>
        <v>0</v>
      </c>
      <c r="AK191" s="192" t="str">
        <f>ご契約内容!$C$2</f>
        <v>エースサイクル</v>
      </c>
    </row>
    <row r="192" spans="1:37" ht="13.5" customHeight="1">
      <c r="A192" s="101" t="s">
        <v>1615</v>
      </c>
      <c r="B192" s="136" t="s">
        <v>1608</v>
      </c>
      <c r="C192" s="103" t="s">
        <v>1609</v>
      </c>
      <c r="D192" s="106"/>
      <c r="E192" s="140"/>
      <c r="F192" s="105" t="s">
        <v>547</v>
      </c>
      <c r="G192" s="127"/>
      <c r="H192" s="138" t="s">
        <v>1263</v>
      </c>
      <c r="I192" s="139"/>
      <c r="J192" s="108">
        <v>10000</v>
      </c>
      <c r="K192" s="109"/>
      <c r="L192" s="110" t="s">
        <v>98</v>
      </c>
      <c r="M192" s="1"/>
      <c r="N192" s="111" t="str">
        <f t="shared" si="17"/>
        <v/>
      </c>
      <c r="O192" s="13" t="s">
        <v>247</v>
      </c>
      <c r="P192" s="110" t="s">
        <v>98</v>
      </c>
      <c r="Q192" s="1"/>
      <c r="R192" s="111" t="str">
        <f t="shared" si="18"/>
        <v/>
      </c>
      <c r="S192" s="13" t="s">
        <v>248</v>
      </c>
      <c r="T192" s="110" t="s">
        <v>98</v>
      </c>
      <c r="U192" s="1"/>
      <c r="V192" s="111" t="str">
        <f t="shared" si="19"/>
        <v/>
      </c>
      <c r="W192" s="13" t="s">
        <v>249</v>
      </c>
      <c r="X192" s="110" t="s">
        <v>77</v>
      </c>
      <c r="Y192" s="1"/>
      <c r="Z192" s="111" t="str">
        <f t="shared" si="20"/>
        <v/>
      </c>
      <c r="AA192" s="13" t="s">
        <v>250</v>
      </c>
      <c r="AB192" s="110" t="s">
        <v>77</v>
      </c>
      <c r="AC192" s="1"/>
      <c r="AD192" s="111" t="str">
        <f t="shared" si="21"/>
        <v/>
      </c>
      <c r="AE192" s="13" t="s">
        <v>251</v>
      </c>
      <c r="AF192" s="110" t="s">
        <v>77</v>
      </c>
      <c r="AG192" s="1"/>
      <c r="AH192" s="111" t="str">
        <f t="shared" si="22"/>
        <v/>
      </c>
      <c r="AI192" s="13" t="s">
        <v>252</v>
      </c>
      <c r="AJ192" s="113">
        <f t="shared" si="23"/>
        <v>0</v>
      </c>
      <c r="AK192" s="192" t="str">
        <f>ご契約内容!$C$2</f>
        <v>エースサイクル</v>
      </c>
    </row>
    <row r="193" spans="1:37" ht="13.5" customHeight="1">
      <c r="A193" s="101" t="s">
        <v>1616</v>
      </c>
      <c r="B193" s="136" t="s">
        <v>1608</v>
      </c>
      <c r="C193" s="103" t="s">
        <v>1613</v>
      </c>
      <c r="D193" s="106"/>
      <c r="E193" s="140"/>
      <c r="F193" s="105" t="s">
        <v>547</v>
      </c>
      <c r="G193" s="127"/>
      <c r="H193" s="138" t="s">
        <v>1263</v>
      </c>
      <c r="I193" s="139"/>
      <c r="J193" s="108">
        <v>3500</v>
      </c>
      <c r="K193" s="109"/>
      <c r="L193" s="110" t="s">
        <v>98</v>
      </c>
      <c r="M193" s="1"/>
      <c r="N193" s="111" t="str">
        <f t="shared" si="17"/>
        <v/>
      </c>
      <c r="O193" s="13" t="s">
        <v>247</v>
      </c>
      <c r="P193" s="110" t="s">
        <v>98</v>
      </c>
      <c r="Q193" s="1"/>
      <c r="R193" s="111" t="str">
        <f t="shared" si="18"/>
        <v/>
      </c>
      <c r="S193" s="13" t="s">
        <v>248</v>
      </c>
      <c r="T193" s="110" t="s">
        <v>98</v>
      </c>
      <c r="U193" s="1"/>
      <c r="V193" s="111" t="str">
        <f t="shared" si="19"/>
        <v/>
      </c>
      <c r="W193" s="13" t="s">
        <v>249</v>
      </c>
      <c r="X193" s="110" t="s">
        <v>98</v>
      </c>
      <c r="Y193" s="1"/>
      <c r="Z193" s="111" t="str">
        <f t="shared" si="20"/>
        <v/>
      </c>
      <c r="AA193" s="13" t="s">
        <v>250</v>
      </c>
      <c r="AB193" s="110" t="s">
        <v>98</v>
      </c>
      <c r="AC193" s="1"/>
      <c r="AD193" s="111" t="str">
        <f t="shared" si="21"/>
        <v/>
      </c>
      <c r="AE193" s="13" t="s">
        <v>251</v>
      </c>
      <c r="AF193" s="110" t="s">
        <v>98</v>
      </c>
      <c r="AG193" s="1"/>
      <c r="AH193" s="111" t="str">
        <f t="shared" si="22"/>
        <v/>
      </c>
      <c r="AI193" s="13" t="s">
        <v>252</v>
      </c>
      <c r="AJ193" s="113">
        <f t="shared" si="23"/>
        <v>0</v>
      </c>
      <c r="AK193" s="192" t="str">
        <f>ご契約内容!$C$2</f>
        <v>エースサイクル</v>
      </c>
    </row>
    <row r="194" spans="1:37" ht="13.5" customHeight="1">
      <c r="A194" s="101" t="s">
        <v>1617</v>
      </c>
      <c r="B194" s="136" t="s">
        <v>1608</v>
      </c>
      <c r="C194" s="103" t="s">
        <v>1618</v>
      </c>
      <c r="D194" s="106"/>
      <c r="E194" s="140"/>
      <c r="F194" s="105" t="s">
        <v>547</v>
      </c>
      <c r="G194" s="127"/>
      <c r="H194" s="138" t="s">
        <v>1263</v>
      </c>
      <c r="I194" s="139"/>
      <c r="J194" s="108">
        <v>6500</v>
      </c>
      <c r="K194" s="109"/>
      <c r="L194" s="110" t="s">
        <v>98</v>
      </c>
      <c r="M194" s="1"/>
      <c r="N194" s="111" t="str">
        <f t="shared" si="17"/>
        <v/>
      </c>
      <c r="O194" s="13" t="s">
        <v>247</v>
      </c>
      <c r="P194" s="110" t="s">
        <v>98</v>
      </c>
      <c r="Q194" s="1"/>
      <c r="R194" s="111" t="str">
        <f t="shared" si="18"/>
        <v/>
      </c>
      <c r="S194" s="13" t="s">
        <v>248</v>
      </c>
      <c r="T194" s="110" t="s">
        <v>98</v>
      </c>
      <c r="U194" s="1"/>
      <c r="V194" s="111" t="str">
        <f t="shared" si="19"/>
        <v/>
      </c>
      <c r="W194" s="13" t="s">
        <v>249</v>
      </c>
      <c r="X194" s="110" t="s">
        <v>98</v>
      </c>
      <c r="Y194" s="1"/>
      <c r="Z194" s="111" t="str">
        <f t="shared" si="20"/>
        <v/>
      </c>
      <c r="AA194" s="13" t="s">
        <v>250</v>
      </c>
      <c r="AB194" s="110" t="s">
        <v>98</v>
      </c>
      <c r="AC194" s="1"/>
      <c r="AD194" s="111" t="str">
        <f t="shared" si="21"/>
        <v/>
      </c>
      <c r="AE194" s="13" t="s">
        <v>251</v>
      </c>
      <c r="AF194" s="110" t="s">
        <v>98</v>
      </c>
      <c r="AG194" s="1"/>
      <c r="AH194" s="111" t="str">
        <f t="shared" si="22"/>
        <v/>
      </c>
      <c r="AI194" s="13" t="s">
        <v>252</v>
      </c>
      <c r="AJ194" s="113">
        <f t="shared" si="23"/>
        <v>0</v>
      </c>
      <c r="AK194" s="192" t="str">
        <f>ご契約内容!$C$2</f>
        <v>エースサイクル</v>
      </c>
    </row>
    <row r="195" spans="1:37" ht="13.5" customHeight="1">
      <c r="A195" s="101" t="s">
        <v>1619</v>
      </c>
      <c r="B195" s="136" t="s">
        <v>1608</v>
      </c>
      <c r="C195" s="103" t="s">
        <v>1620</v>
      </c>
      <c r="D195" s="106"/>
      <c r="E195" s="140"/>
      <c r="F195" s="105" t="s">
        <v>547</v>
      </c>
      <c r="G195" s="127"/>
      <c r="H195" s="138" t="s">
        <v>1263</v>
      </c>
      <c r="I195" s="139"/>
      <c r="J195" s="108">
        <v>14000</v>
      </c>
      <c r="K195" s="109"/>
      <c r="L195" s="110" t="s">
        <v>98</v>
      </c>
      <c r="M195" s="1"/>
      <c r="N195" s="111" t="str">
        <f t="shared" si="17"/>
        <v/>
      </c>
      <c r="O195" s="13" t="s">
        <v>247</v>
      </c>
      <c r="P195" s="110" t="s">
        <v>98</v>
      </c>
      <c r="Q195" s="1"/>
      <c r="R195" s="111" t="str">
        <f t="shared" si="18"/>
        <v/>
      </c>
      <c r="S195" s="13" t="s">
        <v>248</v>
      </c>
      <c r="T195" s="110" t="s">
        <v>98</v>
      </c>
      <c r="U195" s="1"/>
      <c r="V195" s="111" t="str">
        <f t="shared" si="19"/>
        <v/>
      </c>
      <c r="W195" s="13" t="s">
        <v>249</v>
      </c>
      <c r="X195" s="110" t="s">
        <v>98</v>
      </c>
      <c r="Y195" s="1"/>
      <c r="Z195" s="111" t="str">
        <f t="shared" si="20"/>
        <v/>
      </c>
      <c r="AA195" s="13" t="s">
        <v>250</v>
      </c>
      <c r="AB195" s="110" t="s">
        <v>98</v>
      </c>
      <c r="AC195" s="1"/>
      <c r="AD195" s="111" t="str">
        <f t="shared" si="21"/>
        <v/>
      </c>
      <c r="AE195" s="13" t="s">
        <v>251</v>
      </c>
      <c r="AF195" s="110" t="s">
        <v>98</v>
      </c>
      <c r="AG195" s="1"/>
      <c r="AH195" s="111" t="str">
        <f t="shared" si="22"/>
        <v/>
      </c>
      <c r="AI195" s="13" t="s">
        <v>252</v>
      </c>
      <c r="AJ195" s="113">
        <f t="shared" si="23"/>
        <v>0</v>
      </c>
      <c r="AK195" s="192" t="str">
        <f>ご契約内容!$C$2</f>
        <v>エースサイクル</v>
      </c>
    </row>
    <row r="196" spans="1:37" ht="13.5" customHeight="1">
      <c r="A196" s="101" t="s">
        <v>1621</v>
      </c>
      <c r="B196" s="136" t="s">
        <v>1608</v>
      </c>
      <c r="C196" s="103" t="s">
        <v>1622</v>
      </c>
      <c r="D196" s="106"/>
      <c r="E196" s="140"/>
      <c r="F196" s="105" t="s">
        <v>547</v>
      </c>
      <c r="G196" s="127"/>
      <c r="H196" s="138" t="s">
        <v>1263</v>
      </c>
      <c r="I196" s="139"/>
      <c r="J196" s="108">
        <v>16000</v>
      </c>
      <c r="K196" s="109" t="s">
        <v>568</v>
      </c>
      <c r="L196" s="110" t="s">
        <v>98</v>
      </c>
      <c r="M196" s="1"/>
      <c r="N196" s="111" t="str">
        <f t="shared" si="17"/>
        <v/>
      </c>
      <c r="O196" s="13" t="s">
        <v>247</v>
      </c>
      <c r="P196" s="110" t="s">
        <v>98</v>
      </c>
      <c r="Q196" s="1"/>
      <c r="R196" s="111" t="str">
        <f t="shared" si="18"/>
        <v/>
      </c>
      <c r="S196" s="13" t="s">
        <v>248</v>
      </c>
      <c r="T196" s="110" t="s">
        <v>77</v>
      </c>
      <c r="U196" s="1"/>
      <c r="V196" s="111" t="str">
        <f t="shared" si="19"/>
        <v/>
      </c>
      <c r="W196" s="13" t="s">
        <v>249</v>
      </c>
      <c r="X196" s="110" t="s">
        <v>98</v>
      </c>
      <c r="Y196" s="1"/>
      <c r="Z196" s="111" t="str">
        <f t="shared" si="20"/>
        <v/>
      </c>
      <c r="AA196" s="13" t="s">
        <v>250</v>
      </c>
      <c r="AB196" s="110" t="s">
        <v>98</v>
      </c>
      <c r="AC196" s="1"/>
      <c r="AD196" s="111" t="str">
        <f t="shared" si="21"/>
        <v/>
      </c>
      <c r="AE196" s="13" t="s">
        <v>251</v>
      </c>
      <c r="AF196" s="110" t="s">
        <v>98</v>
      </c>
      <c r="AG196" s="1"/>
      <c r="AH196" s="111" t="str">
        <f t="shared" si="22"/>
        <v/>
      </c>
      <c r="AI196" s="13" t="s">
        <v>252</v>
      </c>
      <c r="AJ196" s="113">
        <f t="shared" si="23"/>
        <v>0</v>
      </c>
      <c r="AK196" s="192" t="str">
        <f>ご契約内容!$C$2</f>
        <v>エースサイクル</v>
      </c>
    </row>
    <row r="197" spans="1:37" ht="13.5" customHeight="1">
      <c r="A197" s="101" t="s">
        <v>1623</v>
      </c>
      <c r="B197" s="136" t="s">
        <v>1624</v>
      </c>
      <c r="C197" s="103" t="s">
        <v>1625</v>
      </c>
      <c r="D197" s="106"/>
      <c r="E197" s="140"/>
      <c r="F197" s="105" t="s">
        <v>1626</v>
      </c>
      <c r="G197" s="127"/>
      <c r="H197" s="138" t="s">
        <v>1263</v>
      </c>
      <c r="I197" s="139"/>
      <c r="J197" s="108">
        <v>12000</v>
      </c>
      <c r="K197" s="109" t="s">
        <v>568</v>
      </c>
      <c r="L197" s="110" t="s">
        <v>98</v>
      </c>
      <c r="M197" s="1"/>
      <c r="N197" s="111" t="str">
        <f t="shared" si="17"/>
        <v/>
      </c>
      <c r="O197" s="13" t="s">
        <v>247</v>
      </c>
      <c r="P197" s="110" t="s">
        <v>98</v>
      </c>
      <c r="Q197" s="1"/>
      <c r="R197" s="111" t="str">
        <f t="shared" si="18"/>
        <v/>
      </c>
      <c r="S197" s="13" t="s">
        <v>248</v>
      </c>
      <c r="T197" s="110" t="s">
        <v>98</v>
      </c>
      <c r="U197" s="1"/>
      <c r="V197" s="111" t="str">
        <f t="shared" si="19"/>
        <v/>
      </c>
      <c r="W197" s="13" t="s">
        <v>249</v>
      </c>
      <c r="X197" s="110" t="s">
        <v>98</v>
      </c>
      <c r="Y197" s="1"/>
      <c r="Z197" s="111" t="str">
        <f t="shared" si="20"/>
        <v/>
      </c>
      <c r="AA197" s="13" t="s">
        <v>250</v>
      </c>
      <c r="AB197" s="110" t="s">
        <v>98</v>
      </c>
      <c r="AC197" s="1"/>
      <c r="AD197" s="111" t="str">
        <f t="shared" si="21"/>
        <v/>
      </c>
      <c r="AE197" s="13" t="s">
        <v>251</v>
      </c>
      <c r="AF197" s="110" t="s">
        <v>98</v>
      </c>
      <c r="AG197" s="1"/>
      <c r="AH197" s="111" t="str">
        <f t="shared" si="22"/>
        <v/>
      </c>
      <c r="AI197" s="13" t="s">
        <v>252</v>
      </c>
      <c r="AJ197" s="113">
        <f t="shared" si="23"/>
        <v>0</v>
      </c>
      <c r="AK197" s="192" t="str">
        <f>ご契約内容!$C$2</f>
        <v>エースサイクル</v>
      </c>
    </row>
    <row r="198" spans="1:37" ht="13.5" customHeight="1">
      <c r="A198" s="101" t="s">
        <v>1627</v>
      </c>
      <c r="B198" s="136" t="s">
        <v>1624</v>
      </c>
      <c r="C198" s="103" t="s">
        <v>1628</v>
      </c>
      <c r="D198" s="106"/>
      <c r="E198" s="140"/>
      <c r="F198" s="105" t="s">
        <v>1629</v>
      </c>
      <c r="G198" s="127"/>
      <c r="H198" s="138" t="s">
        <v>1263</v>
      </c>
      <c r="I198" s="139"/>
      <c r="J198" s="108">
        <v>4700</v>
      </c>
      <c r="K198" s="109"/>
      <c r="L198" s="110" t="s">
        <v>98</v>
      </c>
      <c r="M198" s="1"/>
      <c r="N198" s="111" t="str">
        <f t="shared" ref="N198:N260" si="24">IF(M198="","",$J198*$A$4*M198)</f>
        <v/>
      </c>
      <c r="O198" s="13" t="s">
        <v>247</v>
      </c>
      <c r="P198" s="110" t="s">
        <v>98</v>
      </c>
      <c r="Q198" s="1"/>
      <c r="R198" s="111" t="str">
        <f t="shared" ref="R198:R260" si="25">IF(Q198="","",$J198*$A$4*Q198)</f>
        <v/>
      </c>
      <c r="S198" s="13" t="s">
        <v>248</v>
      </c>
      <c r="T198" s="110" t="s">
        <v>98</v>
      </c>
      <c r="U198" s="1"/>
      <c r="V198" s="111" t="str">
        <f t="shared" ref="V198:V260" si="26">IF(U198="","",$J198*$A$4*U198)</f>
        <v/>
      </c>
      <c r="W198" s="13" t="s">
        <v>249</v>
      </c>
      <c r="X198" s="110" t="s">
        <v>98</v>
      </c>
      <c r="Y198" s="1"/>
      <c r="Z198" s="111" t="str">
        <f t="shared" ref="Z198:Z260" si="27">IF(Y198="","",$J198*$A$4*Y198)</f>
        <v/>
      </c>
      <c r="AA198" s="13" t="s">
        <v>250</v>
      </c>
      <c r="AB198" s="110" t="s">
        <v>98</v>
      </c>
      <c r="AC198" s="1"/>
      <c r="AD198" s="111" t="str">
        <f t="shared" ref="AD198:AD260" si="28">IF(AC198="","",$J198*$A$4*AC198)</f>
        <v/>
      </c>
      <c r="AE198" s="13" t="s">
        <v>251</v>
      </c>
      <c r="AF198" s="110" t="s">
        <v>98</v>
      </c>
      <c r="AG198" s="1"/>
      <c r="AH198" s="111" t="str">
        <f t="shared" ref="AH198:AH260" si="29">IF(AG198="","",$J198*$A$4*AG198)</f>
        <v/>
      </c>
      <c r="AI198" s="13" t="s">
        <v>252</v>
      </c>
      <c r="AJ198" s="113">
        <f t="shared" si="23"/>
        <v>0</v>
      </c>
      <c r="AK198" s="192" t="str">
        <f>ご契約内容!$C$2</f>
        <v>エースサイクル</v>
      </c>
    </row>
    <row r="199" spans="1:37" ht="13.5" customHeight="1">
      <c r="A199" s="101" t="s">
        <v>1630</v>
      </c>
      <c r="B199" s="136" t="s">
        <v>1624</v>
      </c>
      <c r="C199" s="103" t="s">
        <v>1631</v>
      </c>
      <c r="D199" s="106"/>
      <c r="E199" s="140"/>
      <c r="F199" s="105" t="s">
        <v>668</v>
      </c>
      <c r="G199" s="127"/>
      <c r="H199" s="138" t="s">
        <v>1263</v>
      </c>
      <c r="I199" s="139"/>
      <c r="J199" s="108">
        <v>10000</v>
      </c>
      <c r="K199" s="109"/>
      <c r="L199" s="110" t="s">
        <v>98</v>
      </c>
      <c r="M199" s="1"/>
      <c r="N199" s="111" t="str">
        <f t="shared" si="24"/>
        <v/>
      </c>
      <c r="O199" s="13" t="s">
        <v>247</v>
      </c>
      <c r="P199" s="110" t="s">
        <v>98</v>
      </c>
      <c r="Q199" s="1"/>
      <c r="R199" s="111" t="str">
        <f t="shared" si="25"/>
        <v/>
      </c>
      <c r="S199" s="13" t="s">
        <v>248</v>
      </c>
      <c r="T199" s="110" t="s">
        <v>98</v>
      </c>
      <c r="U199" s="1"/>
      <c r="V199" s="111" t="str">
        <f t="shared" si="26"/>
        <v/>
      </c>
      <c r="W199" s="13" t="s">
        <v>249</v>
      </c>
      <c r="X199" s="110" t="s">
        <v>98</v>
      </c>
      <c r="Y199" s="1"/>
      <c r="Z199" s="111" t="str">
        <f t="shared" si="27"/>
        <v/>
      </c>
      <c r="AA199" s="13" t="s">
        <v>250</v>
      </c>
      <c r="AB199" s="110" t="s">
        <v>98</v>
      </c>
      <c r="AC199" s="1"/>
      <c r="AD199" s="111" t="str">
        <f t="shared" si="28"/>
        <v/>
      </c>
      <c r="AE199" s="13" t="s">
        <v>251</v>
      </c>
      <c r="AF199" s="110" t="s">
        <v>98</v>
      </c>
      <c r="AG199" s="1"/>
      <c r="AH199" s="111" t="str">
        <f t="shared" si="29"/>
        <v/>
      </c>
      <c r="AI199" s="13" t="s">
        <v>252</v>
      </c>
      <c r="AJ199" s="113">
        <f t="shared" ref="AJ199:AJ232" si="30">SUM(M199,Q199,U199,Y199,AC199,AG199)</f>
        <v>0</v>
      </c>
      <c r="AK199" s="192" t="str">
        <f>ご契約内容!$C$2</f>
        <v>エースサイクル</v>
      </c>
    </row>
    <row r="200" spans="1:37" ht="13.5" customHeight="1">
      <c r="A200" s="101" t="s">
        <v>1632</v>
      </c>
      <c r="B200" s="136" t="s">
        <v>1624</v>
      </c>
      <c r="C200" s="103" t="s">
        <v>1633</v>
      </c>
      <c r="D200" s="106"/>
      <c r="E200" s="140"/>
      <c r="F200" s="105" t="s">
        <v>547</v>
      </c>
      <c r="G200" s="127"/>
      <c r="H200" s="138" t="s">
        <v>1263</v>
      </c>
      <c r="I200" s="139"/>
      <c r="J200" s="108">
        <v>3700</v>
      </c>
      <c r="K200" s="109" t="s">
        <v>568</v>
      </c>
      <c r="L200" s="110" t="s">
        <v>98</v>
      </c>
      <c r="M200" s="1">
        <v>8</v>
      </c>
      <c r="N200" s="111">
        <f t="shared" si="24"/>
        <v>18648</v>
      </c>
      <c r="O200" s="13" t="s">
        <v>247</v>
      </c>
      <c r="P200" s="110" t="s">
        <v>98</v>
      </c>
      <c r="Q200" s="1"/>
      <c r="R200" s="111" t="str">
        <f t="shared" si="25"/>
        <v/>
      </c>
      <c r="S200" s="13" t="s">
        <v>248</v>
      </c>
      <c r="T200" s="110" t="s">
        <v>98</v>
      </c>
      <c r="U200" s="1"/>
      <c r="V200" s="111" t="str">
        <f t="shared" si="26"/>
        <v/>
      </c>
      <c r="W200" s="13" t="s">
        <v>249</v>
      </c>
      <c r="X200" s="110" t="s">
        <v>98</v>
      </c>
      <c r="Y200" s="1"/>
      <c r="Z200" s="111" t="str">
        <f t="shared" si="27"/>
        <v/>
      </c>
      <c r="AA200" s="13" t="s">
        <v>250</v>
      </c>
      <c r="AB200" s="110" t="s">
        <v>98</v>
      </c>
      <c r="AC200" s="1"/>
      <c r="AD200" s="111" t="str">
        <f t="shared" si="28"/>
        <v/>
      </c>
      <c r="AE200" s="13" t="s">
        <v>251</v>
      </c>
      <c r="AF200" s="110" t="s">
        <v>98</v>
      </c>
      <c r="AG200" s="1"/>
      <c r="AH200" s="111" t="str">
        <f t="shared" si="29"/>
        <v/>
      </c>
      <c r="AI200" s="13" t="s">
        <v>252</v>
      </c>
      <c r="AJ200" s="113">
        <f t="shared" si="30"/>
        <v>8</v>
      </c>
      <c r="AK200" s="192" t="str">
        <f>ご契約内容!$C$2</f>
        <v>エースサイクル</v>
      </c>
    </row>
    <row r="201" spans="1:37" ht="13.5" customHeight="1">
      <c r="A201" s="101" t="s">
        <v>1634</v>
      </c>
      <c r="B201" s="136" t="s">
        <v>1624</v>
      </c>
      <c r="C201" s="103" t="s">
        <v>1635</v>
      </c>
      <c r="D201" s="106"/>
      <c r="E201" s="140"/>
      <c r="F201" s="105" t="s">
        <v>547</v>
      </c>
      <c r="G201" s="127"/>
      <c r="H201" s="138" t="s">
        <v>1263</v>
      </c>
      <c r="I201" s="139"/>
      <c r="J201" s="108">
        <v>6600</v>
      </c>
      <c r="K201" s="109"/>
      <c r="L201" s="110" t="s">
        <v>98</v>
      </c>
      <c r="M201" s="1"/>
      <c r="N201" s="111" t="str">
        <f t="shared" si="24"/>
        <v/>
      </c>
      <c r="O201" s="13" t="s">
        <v>247</v>
      </c>
      <c r="P201" s="110" t="s">
        <v>98</v>
      </c>
      <c r="Q201" s="1"/>
      <c r="R201" s="111" t="str">
        <f t="shared" si="25"/>
        <v/>
      </c>
      <c r="S201" s="13" t="s">
        <v>248</v>
      </c>
      <c r="T201" s="110" t="s">
        <v>98</v>
      </c>
      <c r="U201" s="1"/>
      <c r="V201" s="111" t="str">
        <f t="shared" si="26"/>
        <v/>
      </c>
      <c r="W201" s="13" t="s">
        <v>249</v>
      </c>
      <c r="X201" s="110" t="s">
        <v>98</v>
      </c>
      <c r="Y201" s="1"/>
      <c r="Z201" s="111" t="str">
        <f t="shared" si="27"/>
        <v/>
      </c>
      <c r="AA201" s="13" t="s">
        <v>250</v>
      </c>
      <c r="AB201" s="110" t="s">
        <v>98</v>
      </c>
      <c r="AC201" s="1"/>
      <c r="AD201" s="111" t="str">
        <f t="shared" si="28"/>
        <v/>
      </c>
      <c r="AE201" s="13" t="s">
        <v>251</v>
      </c>
      <c r="AF201" s="110" t="s">
        <v>98</v>
      </c>
      <c r="AG201" s="1"/>
      <c r="AH201" s="111" t="str">
        <f t="shared" si="29"/>
        <v/>
      </c>
      <c r="AI201" s="13" t="s">
        <v>252</v>
      </c>
      <c r="AJ201" s="113">
        <f t="shared" si="30"/>
        <v>0</v>
      </c>
      <c r="AK201" s="192" t="str">
        <f>ご契約内容!$C$2</f>
        <v>エースサイクル</v>
      </c>
    </row>
    <row r="202" spans="1:37" ht="13.5" customHeight="1">
      <c r="A202" s="101" t="s">
        <v>1636</v>
      </c>
      <c r="B202" s="136" t="s">
        <v>1624</v>
      </c>
      <c r="C202" s="103" t="s">
        <v>1637</v>
      </c>
      <c r="D202" s="106"/>
      <c r="E202" s="140"/>
      <c r="F202" s="105" t="s">
        <v>1626</v>
      </c>
      <c r="G202" s="127"/>
      <c r="H202" s="138" t="s">
        <v>1263</v>
      </c>
      <c r="I202" s="139"/>
      <c r="J202" s="108">
        <v>9900</v>
      </c>
      <c r="K202" s="109"/>
      <c r="L202" s="110" t="s">
        <v>98</v>
      </c>
      <c r="M202" s="1"/>
      <c r="N202" s="111" t="str">
        <f t="shared" si="24"/>
        <v/>
      </c>
      <c r="O202" s="13" t="s">
        <v>247</v>
      </c>
      <c r="P202" s="110" t="s">
        <v>98</v>
      </c>
      <c r="Q202" s="1"/>
      <c r="R202" s="111" t="str">
        <f t="shared" si="25"/>
        <v/>
      </c>
      <c r="S202" s="13" t="s">
        <v>248</v>
      </c>
      <c r="T202" s="110" t="s">
        <v>98</v>
      </c>
      <c r="U202" s="1"/>
      <c r="V202" s="111" t="str">
        <f t="shared" si="26"/>
        <v/>
      </c>
      <c r="W202" s="13" t="s">
        <v>249</v>
      </c>
      <c r="X202" s="110" t="s">
        <v>98</v>
      </c>
      <c r="Y202" s="1"/>
      <c r="Z202" s="111" t="str">
        <f t="shared" si="27"/>
        <v/>
      </c>
      <c r="AA202" s="13" t="s">
        <v>250</v>
      </c>
      <c r="AB202" s="110" t="s">
        <v>98</v>
      </c>
      <c r="AC202" s="1"/>
      <c r="AD202" s="111" t="str">
        <f t="shared" si="28"/>
        <v/>
      </c>
      <c r="AE202" s="13" t="s">
        <v>251</v>
      </c>
      <c r="AF202" s="110" t="s">
        <v>98</v>
      </c>
      <c r="AG202" s="1"/>
      <c r="AH202" s="111" t="str">
        <f t="shared" si="29"/>
        <v/>
      </c>
      <c r="AI202" s="13" t="s">
        <v>252</v>
      </c>
      <c r="AJ202" s="113">
        <f t="shared" si="30"/>
        <v>0</v>
      </c>
      <c r="AK202" s="192" t="str">
        <f>ご契約内容!$C$2</f>
        <v>エースサイクル</v>
      </c>
    </row>
    <row r="203" spans="1:37" ht="13.5" customHeight="1">
      <c r="A203" s="101" t="s">
        <v>1638</v>
      </c>
      <c r="B203" s="136" t="s">
        <v>1624</v>
      </c>
      <c r="C203" s="103" t="s">
        <v>1639</v>
      </c>
      <c r="D203" s="106"/>
      <c r="E203" s="140"/>
      <c r="F203" s="105" t="s">
        <v>547</v>
      </c>
      <c r="G203" s="127"/>
      <c r="H203" s="138" t="s">
        <v>1263</v>
      </c>
      <c r="I203" s="139"/>
      <c r="J203" s="108">
        <v>3000</v>
      </c>
      <c r="K203" s="109"/>
      <c r="L203" s="110" t="s">
        <v>98</v>
      </c>
      <c r="M203" s="1"/>
      <c r="N203" s="111" t="str">
        <f t="shared" si="24"/>
        <v/>
      </c>
      <c r="O203" s="13" t="s">
        <v>247</v>
      </c>
      <c r="P203" s="110" t="s">
        <v>98</v>
      </c>
      <c r="Q203" s="1"/>
      <c r="R203" s="111" t="str">
        <f t="shared" si="25"/>
        <v/>
      </c>
      <c r="S203" s="13" t="s">
        <v>248</v>
      </c>
      <c r="T203" s="110" t="s">
        <v>98</v>
      </c>
      <c r="U203" s="1"/>
      <c r="V203" s="111" t="str">
        <f t="shared" si="26"/>
        <v/>
      </c>
      <c r="W203" s="13" t="s">
        <v>249</v>
      </c>
      <c r="X203" s="110" t="s">
        <v>98</v>
      </c>
      <c r="Y203" s="1"/>
      <c r="Z203" s="111" t="str">
        <f t="shared" si="27"/>
        <v/>
      </c>
      <c r="AA203" s="13" t="s">
        <v>250</v>
      </c>
      <c r="AB203" s="110" t="s">
        <v>98</v>
      </c>
      <c r="AC203" s="1"/>
      <c r="AD203" s="111" t="str">
        <f t="shared" si="28"/>
        <v/>
      </c>
      <c r="AE203" s="13" t="s">
        <v>251</v>
      </c>
      <c r="AF203" s="110" t="s">
        <v>98</v>
      </c>
      <c r="AG203" s="1"/>
      <c r="AH203" s="111" t="str">
        <f t="shared" si="29"/>
        <v/>
      </c>
      <c r="AI203" s="13" t="s">
        <v>252</v>
      </c>
      <c r="AJ203" s="113">
        <f t="shared" si="30"/>
        <v>0</v>
      </c>
      <c r="AK203" s="192" t="str">
        <f>ご契約内容!$C$2</f>
        <v>エースサイクル</v>
      </c>
    </row>
    <row r="204" spans="1:37" ht="13.5" customHeight="1">
      <c r="A204" s="101" t="s">
        <v>1640</v>
      </c>
      <c r="B204" s="136" t="s">
        <v>1624</v>
      </c>
      <c r="C204" s="103" t="s">
        <v>1641</v>
      </c>
      <c r="D204" s="106"/>
      <c r="E204" s="140"/>
      <c r="F204" s="105" t="s">
        <v>547</v>
      </c>
      <c r="G204" s="127"/>
      <c r="H204" s="138" t="s">
        <v>1263</v>
      </c>
      <c r="I204" s="139"/>
      <c r="J204" s="108">
        <v>2500</v>
      </c>
      <c r="K204" s="109"/>
      <c r="L204" s="110" t="s">
        <v>98</v>
      </c>
      <c r="M204" s="1"/>
      <c r="N204" s="111" t="str">
        <f t="shared" si="24"/>
        <v/>
      </c>
      <c r="O204" s="13" t="s">
        <v>247</v>
      </c>
      <c r="P204" s="110" t="s">
        <v>98</v>
      </c>
      <c r="Q204" s="1"/>
      <c r="R204" s="111" t="str">
        <f t="shared" si="25"/>
        <v/>
      </c>
      <c r="S204" s="13" t="s">
        <v>248</v>
      </c>
      <c r="T204" s="110" t="s">
        <v>98</v>
      </c>
      <c r="U204" s="1"/>
      <c r="V204" s="111" t="str">
        <f t="shared" si="26"/>
        <v/>
      </c>
      <c r="W204" s="13" t="s">
        <v>249</v>
      </c>
      <c r="X204" s="110" t="s">
        <v>98</v>
      </c>
      <c r="Y204" s="1"/>
      <c r="Z204" s="111" t="str">
        <f t="shared" si="27"/>
        <v/>
      </c>
      <c r="AA204" s="13" t="s">
        <v>250</v>
      </c>
      <c r="AB204" s="110" t="s">
        <v>98</v>
      </c>
      <c r="AC204" s="1"/>
      <c r="AD204" s="111" t="str">
        <f t="shared" si="28"/>
        <v/>
      </c>
      <c r="AE204" s="13" t="s">
        <v>251</v>
      </c>
      <c r="AF204" s="110" t="s">
        <v>98</v>
      </c>
      <c r="AG204" s="1"/>
      <c r="AH204" s="111" t="str">
        <f t="shared" si="29"/>
        <v/>
      </c>
      <c r="AI204" s="13" t="s">
        <v>252</v>
      </c>
      <c r="AJ204" s="113">
        <f t="shared" si="30"/>
        <v>0</v>
      </c>
      <c r="AK204" s="192" t="str">
        <f>ご契約内容!$C$2</f>
        <v>エースサイクル</v>
      </c>
    </row>
    <row r="205" spans="1:37" ht="13.5" customHeight="1">
      <c r="A205" s="101" t="s">
        <v>1642</v>
      </c>
      <c r="B205" s="136" t="s">
        <v>1624</v>
      </c>
      <c r="C205" s="103" t="s">
        <v>1643</v>
      </c>
      <c r="D205" s="106"/>
      <c r="E205" s="140"/>
      <c r="F205" s="105" t="s">
        <v>547</v>
      </c>
      <c r="G205" s="127"/>
      <c r="H205" s="138" t="s">
        <v>1263</v>
      </c>
      <c r="I205" s="139"/>
      <c r="J205" s="108">
        <v>4000</v>
      </c>
      <c r="K205" s="109"/>
      <c r="L205" s="110" t="s">
        <v>98</v>
      </c>
      <c r="M205" s="1"/>
      <c r="N205" s="111" t="str">
        <f t="shared" si="24"/>
        <v/>
      </c>
      <c r="O205" s="13" t="s">
        <v>247</v>
      </c>
      <c r="P205" s="110" t="s">
        <v>98</v>
      </c>
      <c r="Q205" s="1"/>
      <c r="R205" s="111" t="str">
        <f t="shared" si="25"/>
        <v/>
      </c>
      <c r="S205" s="13" t="s">
        <v>248</v>
      </c>
      <c r="T205" s="110" t="s">
        <v>98</v>
      </c>
      <c r="U205" s="1"/>
      <c r="V205" s="111" t="str">
        <f t="shared" si="26"/>
        <v/>
      </c>
      <c r="W205" s="13" t="s">
        <v>249</v>
      </c>
      <c r="X205" s="110" t="s">
        <v>98</v>
      </c>
      <c r="Y205" s="1"/>
      <c r="Z205" s="111" t="str">
        <f t="shared" si="27"/>
        <v/>
      </c>
      <c r="AA205" s="13" t="s">
        <v>250</v>
      </c>
      <c r="AB205" s="110" t="s">
        <v>98</v>
      </c>
      <c r="AC205" s="1"/>
      <c r="AD205" s="111" t="str">
        <f t="shared" si="28"/>
        <v/>
      </c>
      <c r="AE205" s="13" t="s">
        <v>251</v>
      </c>
      <c r="AF205" s="110" t="s">
        <v>98</v>
      </c>
      <c r="AG205" s="1"/>
      <c r="AH205" s="111" t="str">
        <f t="shared" si="29"/>
        <v/>
      </c>
      <c r="AI205" s="13" t="s">
        <v>252</v>
      </c>
      <c r="AJ205" s="113">
        <f t="shared" si="30"/>
        <v>0</v>
      </c>
      <c r="AK205" s="192" t="str">
        <f>ご契約内容!$C$2</f>
        <v>エースサイクル</v>
      </c>
    </row>
    <row r="206" spans="1:37" ht="13.5" customHeight="1">
      <c r="A206" s="101" t="s">
        <v>1644</v>
      </c>
      <c r="B206" s="136" t="s">
        <v>1624</v>
      </c>
      <c r="C206" s="103" t="s">
        <v>1645</v>
      </c>
      <c r="D206" s="106"/>
      <c r="E206" s="140"/>
      <c r="F206" s="105" t="s">
        <v>547</v>
      </c>
      <c r="G206" s="127"/>
      <c r="H206" s="138" t="s">
        <v>1263</v>
      </c>
      <c r="I206" s="139"/>
      <c r="J206" s="108">
        <v>3000</v>
      </c>
      <c r="K206" s="109"/>
      <c r="L206" s="110" t="s">
        <v>98</v>
      </c>
      <c r="M206" s="1"/>
      <c r="N206" s="111" t="str">
        <f t="shared" si="24"/>
        <v/>
      </c>
      <c r="O206" s="13" t="s">
        <v>247</v>
      </c>
      <c r="P206" s="110" t="s">
        <v>98</v>
      </c>
      <c r="Q206" s="1"/>
      <c r="R206" s="111" t="str">
        <f t="shared" si="25"/>
        <v/>
      </c>
      <c r="S206" s="13" t="s">
        <v>248</v>
      </c>
      <c r="T206" s="110" t="s">
        <v>98</v>
      </c>
      <c r="U206" s="1"/>
      <c r="V206" s="111" t="str">
        <f t="shared" si="26"/>
        <v/>
      </c>
      <c r="W206" s="13" t="s">
        <v>249</v>
      </c>
      <c r="X206" s="110" t="s">
        <v>98</v>
      </c>
      <c r="Y206" s="1"/>
      <c r="Z206" s="111" t="str">
        <f t="shared" si="27"/>
        <v/>
      </c>
      <c r="AA206" s="13" t="s">
        <v>250</v>
      </c>
      <c r="AB206" s="110" t="s">
        <v>98</v>
      </c>
      <c r="AC206" s="1"/>
      <c r="AD206" s="111" t="str">
        <f t="shared" si="28"/>
        <v/>
      </c>
      <c r="AE206" s="13" t="s">
        <v>251</v>
      </c>
      <c r="AF206" s="110" t="s">
        <v>98</v>
      </c>
      <c r="AG206" s="1"/>
      <c r="AH206" s="111" t="str">
        <f t="shared" si="29"/>
        <v/>
      </c>
      <c r="AI206" s="13" t="s">
        <v>252</v>
      </c>
      <c r="AJ206" s="113">
        <f t="shared" si="30"/>
        <v>0</v>
      </c>
      <c r="AK206" s="192" t="str">
        <f>ご契約内容!$C$2</f>
        <v>エースサイクル</v>
      </c>
    </row>
    <row r="207" spans="1:37" ht="13.5" customHeight="1">
      <c r="A207" s="101" t="s">
        <v>1646</v>
      </c>
      <c r="B207" s="136" t="s">
        <v>1624</v>
      </c>
      <c r="C207" s="103" t="s">
        <v>1647</v>
      </c>
      <c r="D207" s="106"/>
      <c r="E207" s="140"/>
      <c r="F207" s="105" t="s">
        <v>547</v>
      </c>
      <c r="G207" s="127"/>
      <c r="H207" s="138" t="s">
        <v>1263</v>
      </c>
      <c r="I207" s="139"/>
      <c r="J207" s="108">
        <v>4400</v>
      </c>
      <c r="K207" s="109"/>
      <c r="L207" s="110" t="s">
        <v>98</v>
      </c>
      <c r="M207" s="1"/>
      <c r="N207" s="111" t="str">
        <f t="shared" si="24"/>
        <v/>
      </c>
      <c r="O207" s="13" t="s">
        <v>247</v>
      </c>
      <c r="P207" s="110" t="s">
        <v>98</v>
      </c>
      <c r="Q207" s="1"/>
      <c r="R207" s="111" t="str">
        <f t="shared" si="25"/>
        <v/>
      </c>
      <c r="S207" s="13" t="s">
        <v>248</v>
      </c>
      <c r="T207" s="110" t="s">
        <v>98</v>
      </c>
      <c r="U207" s="1"/>
      <c r="V207" s="111" t="str">
        <f t="shared" si="26"/>
        <v/>
      </c>
      <c r="W207" s="13" t="s">
        <v>249</v>
      </c>
      <c r="X207" s="110" t="s">
        <v>98</v>
      </c>
      <c r="Y207" s="1"/>
      <c r="Z207" s="111" t="str">
        <f t="shared" si="27"/>
        <v/>
      </c>
      <c r="AA207" s="13" t="s">
        <v>250</v>
      </c>
      <c r="AB207" s="110" t="s">
        <v>98</v>
      </c>
      <c r="AC207" s="1"/>
      <c r="AD207" s="111" t="str">
        <f t="shared" si="28"/>
        <v/>
      </c>
      <c r="AE207" s="13" t="s">
        <v>251</v>
      </c>
      <c r="AF207" s="110" t="s">
        <v>98</v>
      </c>
      <c r="AG207" s="1"/>
      <c r="AH207" s="111" t="str">
        <f t="shared" si="29"/>
        <v/>
      </c>
      <c r="AI207" s="13" t="s">
        <v>252</v>
      </c>
      <c r="AJ207" s="113">
        <f t="shared" si="30"/>
        <v>0</v>
      </c>
      <c r="AK207" s="192" t="str">
        <f>ご契約内容!$C$2</f>
        <v>エースサイクル</v>
      </c>
    </row>
    <row r="208" spans="1:37" ht="13.5" customHeight="1">
      <c r="A208" s="101" t="s">
        <v>1648</v>
      </c>
      <c r="B208" s="136" t="s">
        <v>1624</v>
      </c>
      <c r="C208" s="103" t="s">
        <v>1649</v>
      </c>
      <c r="D208" s="106"/>
      <c r="E208" s="140"/>
      <c r="F208" s="105" t="s">
        <v>547</v>
      </c>
      <c r="G208" s="127"/>
      <c r="H208" s="138" t="s">
        <v>1263</v>
      </c>
      <c r="I208" s="139"/>
      <c r="J208" s="108">
        <v>6000</v>
      </c>
      <c r="K208" s="109"/>
      <c r="L208" s="110" t="s">
        <v>98</v>
      </c>
      <c r="M208" s="1"/>
      <c r="N208" s="111" t="str">
        <f t="shared" si="24"/>
        <v/>
      </c>
      <c r="O208" s="13" t="s">
        <v>247</v>
      </c>
      <c r="P208" s="110" t="s">
        <v>98</v>
      </c>
      <c r="Q208" s="1"/>
      <c r="R208" s="111" t="str">
        <f t="shared" si="25"/>
        <v/>
      </c>
      <c r="S208" s="13" t="s">
        <v>248</v>
      </c>
      <c r="T208" s="110" t="s">
        <v>98</v>
      </c>
      <c r="U208" s="1"/>
      <c r="V208" s="111" t="str">
        <f t="shared" si="26"/>
        <v/>
      </c>
      <c r="W208" s="13" t="s">
        <v>249</v>
      </c>
      <c r="X208" s="110" t="s">
        <v>98</v>
      </c>
      <c r="Y208" s="1"/>
      <c r="Z208" s="111" t="str">
        <f t="shared" si="27"/>
        <v/>
      </c>
      <c r="AA208" s="13" t="s">
        <v>250</v>
      </c>
      <c r="AB208" s="110" t="s">
        <v>98</v>
      </c>
      <c r="AC208" s="1"/>
      <c r="AD208" s="111" t="str">
        <f t="shared" si="28"/>
        <v/>
      </c>
      <c r="AE208" s="13" t="s">
        <v>251</v>
      </c>
      <c r="AF208" s="110" t="s">
        <v>98</v>
      </c>
      <c r="AG208" s="1"/>
      <c r="AH208" s="111" t="str">
        <f t="shared" si="29"/>
        <v/>
      </c>
      <c r="AI208" s="13" t="s">
        <v>252</v>
      </c>
      <c r="AJ208" s="113">
        <f t="shared" si="30"/>
        <v>0</v>
      </c>
      <c r="AK208" s="192" t="str">
        <f>ご契約内容!$C$2</f>
        <v>エースサイクル</v>
      </c>
    </row>
    <row r="209" spans="1:37" ht="13.5" customHeight="1">
      <c r="A209" s="101" t="s">
        <v>1650</v>
      </c>
      <c r="B209" s="136" t="s">
        <v>1651</v>
      </c>
      <c r="C209" s="103" t="s">
        <v>1652</v>
      </c>
      <c r="D209" s="106"/>
      <c r="E209" s="140"/>
      <c r="F209" s="105" t="s">
        <v>547</v>
      </c>
      <c r="G209" s="127"/>
      <c r="H209" s="138" t="s">
        <v>1653</v>
      </c>
      <c r="I209" s="139"/>
      <c r="J209" s="108">
        <v>26000</v>
      </c>
      <c r="K209" s="109"/>
      <c r="L209" s="110" t="s">
        <v>98</v>
      </c>
      <c r="M209" s="1"/>
      <c r="N209" s="111" t="str">
        <f t="shared" si="24"/>
        <v/>
      </c>
      <c r="O209" s="13" t="s">
        <v>247</v>
      </c>
      <c r="P209" s="110" t="s">
        <v>98</v>
      </c>
      <c r="Q209" s="1"/>
      <c r="R209" s="111" t="str">
        <f t="shared" si="25"/>
        <v/>
      </c>
      <c r="S209" s="13" t="s">
        <v>248</v>
      </c>
      <c r="T209" s="110" t="s">
        <v>98</v>
      </c>
      <c r="U209" s="1"/>
      <c r="V209" s="111" t="str">
        <f t="shared" si="26"/>
        <v/>
      </c>
      <c r="W209" s="13" t="s">
        <v>249</v>
      </c>
      <c r="X209" s="110" t="s">
        <v>98</v>
      </c>
      <c r="Y209" s="1"/>
      <c r="Z209" s="111" t="str">
        <f t="shared" si="27"/>
        <v/>
      </c>
      <c r="AA209" s="13" t="s">
        <v>250</v>
      </c>
      <c r="AB209" s="110" t="s">
        <v>98</v>
      </c>
      <c r="AC209" s="1"/>
      <c r="AD209" s="111" t="str">
        <f t="shared" si="28"/>
        <v/>
      </c>
      <c r="AE209" s="13" t="s">
        <v>251</v>
      </c>
      <c r="AF209" s="110" t="s">
        <v>98</v>
      </c>
      <c r="AG209" s="1"/>
      <c r="AH209" s="111" t="str">
        <f t="shared" si="29"/>
        <v/>
      </c>
      <c r="AI209" s="13" t="s">
        <v>252</v>
      </c>
      <c r="AJ209" s="113">
        <f t="shared" si="30"/>
        <v>0</v>
      </c>
      <c r="AK209" s="192" t="str">
        <f>ご契約内容!$C$2</f>
        <v>エースサイクル</v>
      </c>
    </row>
    <row r="210" spans="1:37" ht="13.5" customHeight="1">
      <c r="A210" s="101" t="s">
        <v>1654</v>
      </c>
      <c r="B210" s="136" t="s">
        <v>1651</v>
      </c>
      <c r="C210" s="103" t="s">
        <v>1652</v>
      </c>
      <c r="D210" s="106"/>
      <c r="E210" s="140"/>
      <c r="F210" s="105" t="s">
        <v>547</v>
      </c>
      <c r="G210" s="127"/>
      <c r="H210" s="138" t="s">
        <v>1655</v>
      </c>
      <c r="I210" s="139"/>
      <c r="J210" s="108">
        <v>26000</v>
      </c>
      <c r="K210" s="109"/>
      <c r="L210" s="110" t="s">
        <v>98</v>
      </c>
      <c r="M210" s="1"/>
      <c r="N210" s="111" t="str">
        <f t="shared" si="24"/>
        <v/>
      </c>
      <c r="O210" s="13" t="s">
        <v>247</v>
      </c>
      <c r="P210" s="110" t="s">
        <v>77</v>
      </c>
      <c r="Q210" s="1"/>
      <c r="R210" s="111" t="str">
        <f t="shared" si="25"/>
        <v/>
      </c>
      <c r="S210" s="13" t="s">
        <v>248</v>
      </c>
      <c r="T210" s="110" t="s">
        <v>77</v>
      </c>
      <c r="U210" s="1"/>
      <c r="V210" s="111" t="str">
        <f t="shared" si="26"/>
        <v/>
      </c>
      <c r="W210" s="13" t="s">
        <v>249</v>
      </c>
      <c r="X210" s="110" t="s">
        <v>77</v>
      </c>
      <c r="Y210" s="1"/>
      <c r="Z210" s="111" t="str">
        <f t="shared" si="27"/>
        <v/>
      </c>
      <c r="AA210" s="13" t="s">
        <v>250</v>
      </c>
      <c r="AB210" s="110" t="s">
        <v>77</v>
      </c>
      <c r="AC210" s="1"/>
      <c r="AD210" s="111" t="str">
        <f t="shared" si="28"/>
        <v/>
      </c>
      <c r="AE210" s="13" t="s">
        <v>251</v>
      </c>
      <c r="AF210" s="110" t="s">
        <v>77</v>
      </c>
      <c r="AG210" s="1"/>
      <c r="AH210" s="111" t="str">
        <f t="shared" si="29"/>
        <v/>
      </c>
      <c r="AI210" s="13" t="s">
        <v>252</v>
      </c>
      <c r="AJ210" s="113">
        <f t="shared" si="30"/>
        <v>0</v>
      </c>
      <c r="AK210" s="192" t="str">
        <f>ご契約内容!$C$2</f>
        <v>エースサイクル</v>
      </c>
    </row>
    <row r="211" spans="1:37" ht="13.5" customHeight="1">
      <c r="A211" s="101" t="s">
        <v>1656</v>
      </c>
      <c r="B211" s="136" t="s">
        <v>1651</v>
      </c>
      <c r="C211" s="103" t="s">
        <v>1652</v>
      </c>
      <c r="D211" s="106"/>
      <c r="E211" s="140"/>
      <c r="F211" s="105" t="s">
        <v>1657</v>
      </c>
      <c r="G211" s="127"/>
      <c r="H211" s="138" t="s">
        <v>1653</v>
      </c>
      <c r="I211" s="139"/>
      <c r="J211" s="108">
        <v>26000</v>
      </c>
      <c r="K211" s="109"/>
      <c r="L211" s="110" t="s">
        <v>98</v>
      </c>
      <c r="M211" s="1"/>
      <c r="N211" s="111" t="str">
        <f t="shared" si="24"/>
        <v/>
      </c>
      <c r="O211" s="13" t="s">
        <v>247</v>
      </c>
      <c r="P211" s="110" t="s">
        <v>98</v>
      </c>
      <c r="Q211" s="1"/>
      <c r="R211" s="111" t="str">
        <f t="shared" si="25"/>
        <v/>
      </c>
      <c r="S211" s="13" t="s">
        <v>248</v>
      </c>
      <c r="T211" s="110" t="s">
        <v>98</v>
      </c>
      <c r="U211" s="1"/>
      <c r="V211" s="111" t="str">
        <f t="shared" si="26"/>
        <v/>
      </c>
      <c r="W211" s="13" t="s">
        <v>249</v>
      </c>
      <c r="X211" s="110" t="s">
        <v>98</v>
      </c>
      <c r="Y211" s="1"/>
      <c r="Z211" s="111" t="str">
        <f t="shared" si="27"/>
        <v/>
      </c>
      <c r="AA211" s="13" t="s">
        <v>250</v>
      </c>
      <c r="AB211" s="110" t="s">
        <v>98</v>
      </c>
      <c r="AC211" s="1"/>
      <c r="AD211" s="111" t="str">
        <f t="shared" si="28"/>
        <v/>
      </c>
      <c r="AE211" s="13" t="s">
        <v>251</v>
      </c>
      <c r="AF211" s="110" t="s">
        <v>98</v>
      </c>
      <c r="AG211" s="1"/>
      <c r="AH211" s="111" t="str">
        <f t="shared" si="29"/>
        <v/>
      </c>
      <c r="AI211" s="13" t="s">
        <v>252</v>
      </c>
      <c r="AJ211" s="113">
        <f t="shared" si="30"/>
        <v>0</v>
      </c>
      <c r="AK211" s="192" t="str">
        <f>ご契約内容!$C$2</f>
        <v>エースサイクル</v>
      </c>
    </row>
    <row r="212" spans="1:37" ht="13.5" customHeight="1">
      <c r="A212" s="101" t="s">
        <v>1658</v>
      </c>
      <c r="B212" s="136" t="s">
        <v>1651</v>
      </c>
      <c r="C212" s="103" t="s">
        <v>1652</v>
      </c>
      <c r="D212" s="106"/>
      <c r="E212" s="140"/>
      <c r="F212" s="105" t="s">
        <v>1657</v>
      </c>
      <c r="G212" s="127"/>
      <c r="H212" s="138" t="s">
        <v>1655</v>
      </c>
      <c r="I212" s="139"/>
      <c r="J212" s="108">
        <v>26000</v>
      </c>
      <c r="K212" s="109"/>
      <c r="L212" s="110" t="s">
        <v>77</v>
      </c>
      <c r="M212" s="1"/>
      <c r="N212" s="111" t="str">
        <f t="shared" si="24"/>
        <v/>
      </c>
      <c r="O212" s="13" t="s">
        <v>247</v>
      </c>
      <c r="P212" s="110" t="s">
        <v>77</v>
      </c>
      <c r="Q212" s="1"/>
      <c r="R212" s="111" t="str">
        <f t="shared" si="25"/>
        <v/>
      </c>
      <c r="S212" s="13" t="s">
        <v>248</v>
      </c>
      <c r="T212" s="110" t="s">
        <v>77</v>
      </c>
      <c r="U212" s="1"/>
      <c r="V212" s="111" t="str">
        <f t="shared" si="26"/>
        <v/>
      </c>
      <c r="W212" s="13" t="s">
        <v>249</v>
      </c>
      <c r="X212" s="110" t="s">
        <v>77</v>
      </c>
      <c r="Y212" s="1"/>
      <c r="Z212" s="111" t="str">
        <f t="shared" si="27"/>
        <v/>
      </c>
      <c r="AA212" s="13" t="s">
        <v>250</v>
      </c>
      <c r="AB212" s="110" t="s">
        <v>77</v>
      </c>
      <c r="AC212" s="1"/>
      <c r="AD212" s="111" t="str">
        <f t="shared" si="28"/>
        <v/>
      </c>
      <c r="AE212" s="13" t="s">
        <v>251</v>
      </c>
      <c r="AF212" s="110" t="s">
        <v>77</v>
      </c>
      <c r="AG212" s="1"/>
      <c r="AH212" s="111" t="str">
        <f t="shared" si="29"/>
        <v/>
      </c>
      <c r="AI212" s="13" t="s">
        <v>252</v>
      </c>
      <c r="AJ212" s="113">
        <f t="shared" si="30"/>
        <v>0</v>
      </c>
      <c r="AK212" s="192" t="str">
        <f>ご契約内容!$C$2</f>
        <v>エースサイクル</v>
      </c>
    </row>
    <row r="213" spans="1:37" ht="13.5" customHeight="1">
      <c r="A213" s="101" t="s">
        <v>1659</v>
      </c>
      <c r="B213" s="136" t="s">
        <v>1651</v>
      </c>
      <c r="C213" s="103" t="s">
        <v>1660</v>
      </c>
      <c r="D213" s="106"/>
      <c r="E213" s="140"/>
      <c r="F213" s="105" t="s">
        <v>547</v>
      </c>
      <c r="G213" s="127"/>
      <c r="H213" s="138" t="s">
        <v>1653</v>
      </c>
      <c r="I213" s="139"/>
      <c r="J213" s="108">
        <v>15000</v>
      </c>
      <c r="K213" s="109"/>
      <c r="L213" s="110" t="s">
        <v>98</v>
      </c>
      <c r="M213" s="1"/>
      <c r="N213" s="111" t="str">
        <f t="shared" si="24"/>
        <v/>
      </c>
      <c r="O213" s="13" t="s">
        <v>247</v>
      </c>
      <c r="P213" s="110" t="s">
        <v>98</v>
      </c>
      <c r="Q213" s="1"/>
      <c r="R213" s="111" t="str">
        <f t="shared" si="25"/>
        <v/>
      </c>
      <c r="S213" s="13" t="s">
        <v>248</v>
      </c>
      <c r="T213" s="110" t="s">
        <v>98</v>
      </c>
      <c r="U213" s="1"/>
      <c r="V213" s="111" t="str">
        <f t="shared" si="26"/>
        <v/>
      </c>
      <c r="W213" s="13" t="s">
        <v>249</v>
      </c>
      <c r="X213" s="110" t="s">
        <v>98</v>
      </c>
      <c r="Y213" s="1"/>
      <c r="Z213" s="111" t="str">
        <f t="shared" si="27"/>
        <v/>
      </c>
      <c r="AA213" s="13" t="s">
        <v>250</v>
      </c>
      <c r="AB213" s="110" t="s">
        <v>98</v>
      </c>
      <c r="AC213" s="1"/>
      <c r="AD213" s="111" t="str">
        <f t="shared" si="28"/>
        <v/>
      </c>
      <c r="AE213" s="13" t="s">
        <v>251</v>
      </c>
      <c r="AF213" s="110" t="s">
        <v>98</v>
      </c>
      <c r="AG213" s="1"/>
      <c r="AH213" s="111" t="str">
        <f t="shared" si="29"/>
        <v/>
      </c>
      <c r="AI213" s="13" t="s">
        <v>252</v>
      </c>
      <c r="AJ213" s="113">
        <f t="shared" si="30"/>
        <v>0</v>
      </c>
      <c r="AK213" s="192" t="str">
        <f>ご契約内容!$C$2</f>
        <v>エースサイクル</v>
      </c>
    </row>
    <row r="214" spans="1:37" ht="13.5" customHeight="1">
      <c r="A214" s="101" t="s">
        <v>1661</v>
      </c>
      <c r="B214" s="136" t="s">
        <v>1651</v>
      </c>
      <c r="C214" s="103" t="s">
        <v>1660</v>
      </c>
      <c r="D214" s="106"/>
      <c r="E214" s="140"/>
      <c r="F214" s="105" t="s">
        <v>547</v>
      </c>
      <c r="G214" s="127"/>
      <c r="H214" s="138" t="s">
        <v>1655</v>
      </c>
      <c r="I214" s="139"/>
      <c r="J214" s="108">
        <v>15000</v>
      </c>
      <c r="K214" s="109"/>
      <c r="L214" s="110" t="s">
        <v>98</v>
      </c>
      <c r="M214" s="1"/>
      <c r="N214" s="111" t="str">
        <f t="shared" si="24"/>
        <v/>
      </c>
      <c r="O214" s="13" t="s">
        <v>247</v>
      </c>
      <c r="P214" s="110" t="s">
        <v>98</v>
      </c>
      <c r="Q214" s="1"/>
      <c r="R214" s="111" t="str">
        <f t="shared" si="25"/>
        <v/>
      </c>
      <c r="S214" s="13" t="s">
        <v>248</v>
      </c>
      <c r="T214" s="110" t="s">
        <v>98</v>
      </c>
      <c r="U214" s="1"/>
      <c r="V214" s="111" t="str">
        <f t="shared" si="26"/>
        <v/>
      </c>
      <c r="W214" s="13" t="s">
        <v>249</v>
      </c>
      <c r="X214" s="110" t="s">
        <v>98</v>
      </c>
      <c r="Y214" s="1"/>
      <c r="Z214" s="111" t="str">
        <f t="shared" si="27"/>
        <v/>
      </c>
      <c r="AA214" s="13" t="s">
        <v>250</v>
      </c>
      <c r="AB214" s="110" t="s">
        <v>98</v>
      </c>
      <c r="AC214" s="1"/>
      <c r="AD214" s="111" t="str">
        <f t="shared" si="28"/>
        <v/>
      </c>
      <c r="AE214" s="13" t="s">
        <v>251</v>
      </c>
      <c r="AF214" s="110" t="s">
        <v>98</v>
      </c>
      <c r="AG214" s="1"/>
      <c r="AH214" s="111" t="str">
        <f t="shared" si="29"/>
        <v/>
      </c>
      <c r="AI214" s="13" t="s">
        <v>252</v>
      </c>
      <c r="AJ214" s="113">
        <f t="shared" si="30"/>
        <v>0</v>
      </c>
      <c r="AK214" s="192" t="str">
        <f>ご契約内容!$C$2</f>
        <v>エースサイクル</v>
      </c>
    </row>
    <row r="215" spans="1:37" ht="13.5" customHeight="1">
      <c r="A215" s="101" t="s">
        <v>1662</v>
      </c>
      <c r="B215" s="136" t="s">
        <v>1651</v>
      </c>
      <c r="C215" s="103" t="s">
        <v>1660</v>
      </c>
      <c r="D215" s="106"/>
      <c r="E215" s="140"/>
      <c r="F215" s="105" t="s">
        <v>547</v>
      </c>
      <c r="G215" s="127"/>
      <c r="H215" s="138" t="s">
        <v>1663</v>
      </c>
      <c r="I215" s="139"/>
      <c r="J215" s="108">
        <v>15000</v>
      </c>
      <c r="K215" s="109"/>
      <c r="L215" s="110" t="s">
        <v>77</v>
      </c>
      <c r="M215" s="1"/>
      <c r="N215" s="111" t="str">
        <f t="shared" si="24"/>
        <v/>
      </c>
      <c r="O215" s="13" t="s">
        <v>247</v>
      </c>
      <c r="P215" s="110" t="s">
        <v>77</v>
      </c>
      <c r="Q215" s="1"/>
      <c r="R215" s="111" t="str">
        <f t="shared" si="25"/>
        <v/>
      </c>
      <c r="S215" s="13" t="s">
        <v>248</v>
      </c>
      <c r="T215" s="110" t="s">
        <v>77</v>
      </c>
      <c r="U215" s="1"/>
      <c r="V215" s="111" t="str">
        <f t="shared" si="26"/>
        <v/>
      </c>
      <c r="W215" s="13" t="s">
        <v>249</v>
      </c>
      <c r="X215" s="110" t="s">
        <v>77</v>
      </c>
      <c r="Y215" s="1"/>
      <c r="Z215" s="111" t="str">
        <f t="shared" si="27"/>
        <v/>
      </c>
      <c r="AA215" s="13" t="s">
        <v>250</v>
      </c>
      <c r="AB215" s="110" t="s">
        <v>77</v>
      </c>
      <c r="AC215" s="1"/>
      <c r="AD215" s="111" t="str">
        <f t="shared" si="28"/>
        <v/>
      </c>
      <c r="AE215" s="13" t="s">
        <v>251</v>
      </c>
      <c r="AF215" s="110" t="s">
        <v>77</v>
      </c>
      <c r="AG215" s="1"/>
      <c r="AH215" s="111" t="str">
        <f t="shared" si="29"/>
        <v/>
      </c>
      <c r="AI215" s="13" t="s">
        <v>252</v>
      </c>
      <c r="AJ215" s="113">
        <f t="shared" si="30"/>
        <v>0</v>
      </c>
      <c r="AK215" s="192" t="str">
        <f>ご契約内容!$C$2</f>
        <v>エースサイクル</v>
      </c>
    </row>
    <row r="216" spans="1:37" ht="13.5" customHeight="1">
      <c r="A216" s="101" t="s">
        <v>1664</v>
      </c>
      <c r="B216" s="136" t="s">
        <v>1651</v>
      </c>
      <c r="C216" s="103" t="s">
        <v>1660</v>
      </c>
      <c r="D216" s="106"/>
      <c r="E216" s="140"/>
      <c r="F216" s="105" t="s">
        <v>594</v>
      </c>
      <c r="G216" s="127"/>
      <c r="H216" s="138" t="s">
        <v>1653</v>
      </c>
      <c r="I216" s="139"/>
      <c r="J216" s="108">
        <v>15000</v>
      </c>
      <c r="K216" s="109"/>
      <c r="L216" s="110" t="s">
        <v>98</v>
      </c>
      <c r="M216" s="1"/>
      <c r="N216" s="111" t="str">
        <f t="shared" si="24"/>
        <v/>
      </c>
      <c r="O216" s="13" t="s">
        <v>247</v>
      </c>
      <c r="P216" s="110" t="s">
        <v>98</v>
      </c>
      <c r="Q216" s="1"/>
      <c r="R216" s="111" t="str">
        <f t="shared" si="25"/>
        <v/>
      </c>
      <c r="S216" s="13" t="s">
        <v>248</v>
      </c>
      <c r="T216" s="110" t="s">
        <v>98</v>
      </c>
      <c r="U216" s="1"/>
      <c r="V216" s="111" t="str">
        <f t="shared" si="26"/>
        <v/>
      </c>
      <c r="W216" s="13" t="s">
        <v>249</v>
      </c>
      <c r="X216" s="110" t="s">
        <v>98</v>
      </c>
      <c r="Y216" s="1"/>
      <c r="Z216" s="111" t="str">
        <f t="shared" si="27"/>
        <v/>
      </c>
      <c r="AA216" s="13" t="s">
        <v>250</v>
      </c>
      <c r="AB216" s="110" t="s">
        <v>98</v>
      </c>
      <c r="AC216" s="1"/>
      <c r="AD216" s="111" t="str">
        <f t="shared" si="28"/>
        <v/>
      </c>
      <c r="AE216" s="13" t="s">
        <v>251</v>
      </c>
      <c r="AF216" s="110" t="s">
        <v>98</v>
      </c>
      <c r="AG216" s="1"/>
      <c r="AH216" s="111" t="str">
        <f t="shared" si="29"/>
        <v/>
      </c>
      <c r="AI216" s="13" t="s">
        <v>252</v>
      </c>
      <c r="AJ216" s="113">
        <f t="shared" si="30"/>
        <v>0</v>
      </c>
      <c r="AK216" s="192" t="str">
        <f>ご契約内容!$C$2</f>
        <v>エースサイクル</v>
      </c>
    </row>
    <row r="217" spans="1:37" ht="13.5" customHeight="1">
      <c r="A217" s="101" t="s">
        <v>1665</v>
      </c>
      <c r="B217" s="136" t="s">
        <v>1651</v>
      </c>
      <c r="C217" s="103" t="s">
        <v>1660</v>
      </c>
      <c r="D217" s="106"/>
      <c r="E217" s="140"/>
      <c r="F217" s="105" t="s">
        <v>594</v>
      </c>
      <c r="G217" s="127"/>
      <c r="H217" s="138" t="s">
        <v>1655</v>
      </c>
      <c r="I217" s="139"/>
      <c r="J217" s="108">
        <v>15000</v>
      </c>
      <c r="K217" s="109"/>
      <c r="L217" s="110" t="s">
        <v>77</v>
      </c>
      <c r="M217" s="1"/>
      <c r="N217" s="111" t="str">
        <f t="shared" si="24"/>
        <v/>
      </c>
      <c r="O217" s="13" t="s">
        <v>247</v>
      </c>
      <c r="P217" s="110" t="s">
        <v>77</v>
      </c>
      <c r="Q217" s="1"/>
      <c r="R217" s="111" t="str">
        <f t="shared" si="25"/>
        <v/>
      </c>
      <c r="S217" s="13" t="s">
        <v>248</v>
      </c>
      <c r="T217" s="110" t="s">
        <v>77</v>
      </c>
      <c r="U217" s="1"/>
      <c r="V217" s="111" t="str">
        <f t="shared" si="26"/>
        <v/>
      </c>
      <c r="W217" s="13" t="s">
        <v>249</v>
      </c>
      <c r="X217" s="110" t="s">
        <v>77</v>
      </c>
      <c r="Y217" s="1"/>
      <c r="Z217" s="111" t="str">
        <f t="shared" si="27"/>
        <v/>
      </c>
      <c r="AA217" s="13" t="s">
        <v>250</v>
      </c>
      <c r="AB217" s="110" t="s">
        <v>77</v>
      </c>
      <c r="AC217" s="1"/>
      <c r="AD217" s="111" t="str">
        <f t="shared" si="28"/>
        <v/>
      </c>
      <c r="AE217" s="13" t="s">
        <v>251</v>
      </c>
      <c r="AF217" s="110" t="s">
        <v>77</v>
      </c>
      <c r="AG217" s="1"/>
      <c r="AH217" s="111" t="str">
        <f t="shared" si="29"/>
        <v/>
      </c>
      <c r="AI217" s="13" t="s">
        <v>252</v>
      </c>
      <c r="AJ217" s="113">
        <f t="shared" si="30"/>
        <v>0</v>
      </c>
      <c r="AK217" s="192" t="str">
        <f>ご契約内容!$C$2</f>
        <v>エースサイクル</v>
      </c>
    </row>
    <row r="218" spans="1:37" ht="13.5" customHeight="1">
      <c r="A218" s="101" t="s">
        <v>1666</v>
      </c>
      <c r="B218" s="136" t="s">
        <v>1651</v>
      </c>
      <c r="C218" s="103" t="s">
        <v>1660</v>
      </c>
      <c r="D218" s="106"/>
      <c r="E218" s="140"/>
      <c r="F218" s="105" t="s">
        <v>1274</v>
      </c>
      <c r="G218" s="127"/>
      <c r="H218" s="138" t="s">
        <v>1653</v>
      </c>
      <c r="I218" s="139"/>
      <c r="J218" s="108">
        <v>15000</v>
      </c>
      <c r="K218" s="109"/>
      <c r="L218" s="110" t="s">
        <v>98</v>
      </c>
      <c r="M218" s="1"/>
      <c r="N218" s="111" t="str">
        <f t="shared" si="24"/>
        <v/>
      </c>
      <c r="O218" s="13" t="s">
        <v>247</v>
      </c>
      <c r="P218" s="110" t="s">
        <v>98</v>
      </c>
      <c r="Q218" s="1"/>
      <c r="R218" s="111" t="str">
        <f t="shared" si="25"/>
        <v/>
      </c>
      <c r="S218" s="13" t="s">
        <v>248</v>
      </c>
      <c r="T218" s="110" t="s">
        <v>98</v>
      </c>
      <c r="U218" s="1"/>
      <c r="V218" s="111" t="str">
        <f t="shared" si="26"/>
        <v/>
      </c>
      <c r="W218" s="13" t="s">
        <v>249</v>
      </c>
      <c r="X218" s="110" t="s">
        <v>98</v>
      </c>
      <c r="Y218" s="1"/>
      <c r="Z218" s="111" t="str">
        <f t="shared" si="27"/>
        <v/>
      </c>
      <c r="AA218" s="13" t="s">
        <v>250</v>
      </c>
      <c r="AB218" s="110" t="s">
        <v>98</v>
      </c>
      <c r="AC218" s="1"/>
      <c r="AD218" s="111" t="str">
        <f t="shared" si="28"/>
        <v/>
      </c>
      <c r="AE218" s="13" t="s">
        <v>251</v>
      </c>
      <c r="AF218" s="110" t="s">
        <v>98</v>
      </c>
      <c r="AG218" s="1"/>
      <c r="AH218" s="111" t="str">
        <f t="shared" si="29"/>
        <v/>
      </c>
      <c r="AI218" s="13" t="s">
        <v>252</v>
      </c>
      <c r="AJ218" s="113">
        <f t="shared" si="30"/>
        <v>0</v>
      </c>
      <c r="AK218" s="192" t="str">
        <f>ご契約内容!$C$2</f>
        <v>エースサイクル</v>
      </c>
    </row>
    <row r="219" spans="1:37" ht="13.5" customHeight="1">
      <c r="A219" s="101" t="s">
        <v>1667</v>
      </c>
      <c r="B219" s="136" t="s">
        <v>1651</v>
      </c>
      <c r="C219" s="103" t="s">
        <v>1660</v>
      </c>
      <c r="D219" s="106"/>
      <c r="E219" s="140"/>
      <c r="F219" s="105" t="s">
        <v>1274</v>
      </c>
      <c r="G219" s="127"/>
      <c r="H219" s="138" t="s">
        <v>1655</v>
      </c>
      <c r="I219" s="139"/>
      <c r="J219" s="108">
        <v>15000</v>
      </c>
      <c r="K219" s="109"/>
      <c r="L219" s="110" t="s">
        <v>98</v>
      </c>
      <c r="M219" s="1"/>
      <c r="N219" s="111" t="str">
        <f t="shared" si="24"/>
        <v/>
      </c>
      <c r="O219" s="13" t="s">
        <v>247</v>
      </c>
      <c r="P219" s="110" t="s">
        <v>98</v>
      </c>
      <c r="Q219" s="1"/>
      <c r="R219" s="111" t="str">
        <f t="shared" si="25"/>
        <v/>
      </c>
      <c r="S219" s="13" t="s">
        <v>248</v>
      </c>
      <c r="T219" s="110" t="s">
        <v>98</v>
      </c>
      <c r="U219" s="1"/>
      <c r="V219" s="111" t="str">
        <f t="shared" si="26"/>
        <v/>
      </c>
      <c r="W219" s="13" t="s">
        <v>249</v>
      </c>
      <c r="X219" s="110" t="s">
        <v>98</v>
      </c>
      <c r="Y219" s="1"/>
      <c r="Z219" s="111" t="str">
        <f t="shared" si="27"/>
        <v/>
      </c>
      <c r="AA219" s="13" t="s">
        <v>250</v>
      </c>
      <c r="AB219" s="110" t="s">
        <v>98</v>
      </c>
      <c r="AC219" s="1"/>
      <c r="AD219" s="111" t="str">
        <f t="shared" si="28"/>
        <v/>
      </c>
      <c r="AE219" s="13" t="s">
        <v>251</v>
      </c>
      <c r="AF219" s="110" t="s">
        <v>98</v>
      </c>
      <c r="AG219" s="1"/>
      <c r="AH219" s="111" t="str">
        <f t="shared" si="29"/>
        <v/>
      </c>
      <c r="AI219" s="13" t="s">
        <v>252</v>
      </c>
      <c r="AJ219" s="113">
        <f t="shared" si="30"/>
        <v>0</v>
      </c>
      <c r="AK219" s="192" t="str">
        <f>ご契約内容!$C$2</f>
        <v>エースサイクル</v>
      </c>
    </row>
    <row r="220" spans="1:37" ht="13.5" customHeight="1">
      <c r="A220" s="101" t="s">
        <v>1668</v>
      </c>
      <c r="B220" s="136" t="s">
        <v>1651</v>
      </c>
      <c r="C220" s="103" t="s">
        <v>1660</v>
      </c>
      <c r="D220" s="106"/>
      <c r="E220" s="140"/>
      <c r="F220" s="105" t="s">
        <v>1669</v>
      </c>
      <c r="G220" s="127"/>
      <c r="H220" s="138" t="s">
        <v>1655</v>
      </c>
      <c r="I220" s="139"/>
      <c r="J220" s="108">
        <v>15000</v>
      </c>
      <c r="K220" s="109"/>
      <c r="L220" s="110" t="s">
        <v>98</v>
      </c>
      <c r="M220" s="1"/>
      <c r="N220" s="111" t="str">
        <f t="shared" si="24"/>
        <v/>
      </c>
      <c r="O220" s="13" t="s">
        <v>247</v>
      </c>
      <c r="P220" s="110" t="s">
        <v>98</v>
      </c>
      <c r="Q220" s="1"/>
      <c r="R220" s="111" t="str">
        <f t="shared" si="25"/>
        <v/>
      </c>
      <c r="S220" s="13" t="s">
        <v>248</v>
      </c>
      <c r="T220" s="110" t="s">
        <v>98</v>
      </c>
      <c r="U220" s="1"/>
      <c r="V220" s="111" t="str">
        <f t="shared" si="26"/>
        <v/>
      </c>
      <c r="W220" s="13" t="s">
        <v>249</v>
      </c>
      <c r="X220" s="110" t="s">
        <v>98</v>
      </c>
      <c r="Y220" s="1"/>
      <c r="Z220" s="111" t="str">
        <f t="shared" si="27"/>
        <v/>
      </c>
      <c r="AA220" s="13" t="s">
        <v>250</v>
      </c>
      <c r="AB220" s="110" t="s">
        <v>98</v>
      </c>
      <c r="AC220" s="1"/>
      <c r="AD220" s="111" t="str">
        <f t="shared" si="28"/>
        <v/>
      </c>
      <c r="AE220" s="13" t="s">
        <v>251</v>
      </c>
      <c r="AF220" s="110" t="s">
        <v>98</v>
      </c>
      <c r="AG220" s="1"/>
      <c r="AH220" s="111" t="str">
        <f t="shared" si="29"/>
        <v/>
      </c>
      <c r="AI220" s="13" t="s">
        <v>252</v>
      </c>
      <c r="AJ220" s="113">
        <f t="shared" si="30"/>
        <v>0</v>
      </c>
      <c r="AK220" s="192" t="str">
        <f>ご契約内容!$C$2</f>
        <v>エースサイクル</v>
      </c>
    </row>
    <row r="221" spans="1:37" ht="13.5" customHeight="1">
      <c r="A221" s="101" t="s">
        <v>1670</v>
      </c>
      <c r="B221" s="136" t="s">
        <v>1651</v>
      </c>
      <c r="C221" s="103" t="s">
        <v>1660</v>
      </c>
      <c r="D221" s="106"/>
      <c r="E221" s="140"/>
      <c r="F221" s="105" t="s">
        <v>1671</v>
      </c>
      <c r="G221" s="127"/>
      <c r="H221" s="138" t="s">
        <v>1653</v>
      </c>
      <c r="I221" s="139"/>
      <c r="J221" s="108">
        <v>15000</v>
      </c>
      <c r="K221" s="109" t="s">
        <v>568</v>
      </c>
      <c r="L221" s="110" t="s">
        <v>98</v>
      </c>
      <c r="M221" s="1"/>
      <c r="N221" s="111" t="str">
        <f t="shared" si="24"/>
        <v/>
      </c>
      <c r="O221" s="13" t="s">
        <v>247</v>
      </c>
      <c r="P221" s="110" t="s">
        <v>98</v>
      </c>
      <c r="Q221" s="1"/>
      <c r="R221" s="111" t="str">
        <f t="shared" si="25"/>
        <v/>
      </c>
      <c r="S221" s="13" t="s">
        <v>248</v>
      </c>
      <c r="T221" s="110" t="s">
        <v>98</v>
      </c>
      <c r="U221" s="1"/>
      <c r="V221" s="111" t="str">
        <f t="shared" si="26"/>
        <v/>
      </c>
      <c r="W221" s="13" t="s">
        <v>249</v>
      </c>
      <c r="X221" s="110" t="s">
        <v>98</v>
      </c>
      <c r="Y221" s="1"/>
      <c r="Z221" s="111" t="str">
        <f t="shared" si="27"/>
        <v/>
      </c>
      <c r="AA221" s="13" t="s">
        <v>250</v>
      </c>
      <c r="AB221" s="110" t="s">
        <v>98</v>
      </c>
      <c r="AC221" s="1"/>
      <c r="AD221" s="111" t="str">
        <f t="shared" si="28"/>
        <v/>
      </c>
      <c r="AE221" s="13" t="s">
        <v>251</v>
      </c>
      <c r="AF221" s="110" t="s">
        <v>98</v>
      </c>
      <c r="AG221" s="1"/>
      <c r="AH221" s="111" t="str">
        <f t="shared" si="29"/>
        <v/>
      </c>
      <c r="AI221" s="13" t="s">
        <v>252</v>
      </c>
      <c r="AJ221" s="113">
        <f t="shared" si="30"/>
        <v>0</v>
      </c>
      <c r="AK221" s="192" t="str">
        <f>ご契約内容!$C$2</f>
        <v>エースサイクル</v>
      </c>
    </row>
    <row r="222" spans="1:37" ht="13.5" customHeight="1">
      <c r="A222" s="101" t="s">
        <v>1672</v>
      </c>
      <c r="B222" s="136" t="s">
        <v>1651</v>
      </c>
      <c r="C222" s="103" t="s">
        <v>1660</v>
      </c>
      <c r="D222" s="106"/>
      <c r="E222" s="140"/>
      <c r="F222" s="105" t="s">
        <v>1671</v>
      </c>
      <c r="G222" s="127"/>
      <c r="H222" s="138" t="s">
        <v>1655</v>
      </c>
      <c r="I222" s="139"/>
      <c r="J222" s="108">
        <v>15000</v>
      </c>
      <c r="K222" s="109" t="s">
        <v>568</v>
      </c>
      <c r="L222" s="110" t="s">
        <v>98</v>
      </c>
      <c r="M222" s="1"/>
      <c r="N222" s="111" t="str">
        <f t="shared" si="24"/>
        <v/>
      </c>
      <c r="O222" s="13" t="s">
        <v>247</v>
      </c>
      <c r="P222" s="110" t="s">
        <v>98</v>
      </c>
      <c r="Q222" s="1"/>
      <c r="R222" s="111" t="str">
        <f t="shared" si="25"/>
        <v/>
      </c>
      <c r="S222" s="13" t="s">
        <v>248</v>
      </c>
      <c r="T222" s="110" t="s">
        <v>98</v>
      </c>
      <c r="U222" s="1"/>
      <c r="V222" s="111" t="str">
        <f t="shared" si="26"/>
        <v/>
      </c>
      <c r="W222" s="13" t="s">
        <v>249</v>
      </c>
      <c r="X222" s="110" t="s">
        <v>98</v>
      </c>
      <c r="Y222" s="1"/>
      <c r="Z222" s="111" t="str">
        <f t="shared" si="27"/>
        <v/>
      </c>
      <c r="AA222" s="13" t="s">
        <v>250</v>
      </c>
      <c r="AB222" s="110" t="s">
        <v>98</v>
      </c>
      <c r="AC222" s="1"/>
      <c r="AD222" s="111" t="str">
        <f t="shared" si="28"/>
        <v/>
      </c>
      <c r="AE222" s="13" t="s">
        <v>251</v>
      </c>
      <c r="AF222" s="110" t="s">
        <v>98</v>
      </c>
      <c r="AG222" s="1"/>
      <c r="AH222" s="111" t="str">
        <f t="shared" si="29"/>
        <v/>
      </c>
      <c r="AI222" s="13" t="s">
        <v>252</v>
      </c>
      <c r="AJ222" s="113">
        <f t="shared" si="30"/>
        <v>0</v>
      </c>
      <c r="AK222" s="192" t="str">
        <f>ご契約内容!$C$2</f>
        <v>エースサイクル</v>
      </c>
    </row>
    <row r="223" spans="1:37" ht="13.5" customHeight="1">
      <c r="A223" s="101" t="s">
        <v>1673</v>
      </c>
      <c r="B223" s="136" t="s">
        <v>1651</v>
      </c>
      <c r="C223" s="103" t="s">
        <v>1674</v>
      </c>
      <c r="D223" s="106"/>
      <c r="E223" s="140"/>
      <c r="F223" s="105" t="s">
        <v>547</v>
      </c>
      <c r="G223" s="127"/>
      <c r="H223" s="138" t="s">
        <v>1653</v>
      </c>
      <c r="I223" s="139"/>
      <c r="J223" s="108">
        <v>18000</v>
      </c>
      <c r="K223" s="135" t="s">
        <v>782</v>
      </c>
      <c r="L223" s="110" t="s">
        <v>128</v>
      </c>
      <c r="M223" s="1"/>
      <c r="N223" s="111" t="str">
        <f t="shared" si="24"/>
        <v/>
      </c>
      <c r="O223" s="13" t="s">
        <v>247</v>
      </c>
      <c r="P223" s="110" t="s">
        <v>128</v>
      </c>
      <c r="Q223" s="1"/>
      <c r="R223" s="111" t="str">
        <f t="shared" si="25"/>
        <v/>
      </c>
      <c r="S223" s="13" t="s">
        <v>248</v>
      </c>
      <c r="T223" s="110" t="s">
        <v>128</v>
      </c>
      <c r="U223" s="1"/>
      <c r="V223" s="111" t="str">
        <f t="shared" si="26"/>
        <v/>
      </c>
      <c r="W223" s="13" t="s">
        <v>249</v>
      </c>
      <c r="X223" s="110" t="s">
        <v>148</v>
      </c>
      <c r="Y223" s="115"/>
      <c r="Z223" s="116" t="str">
        <f t="shared" si="27"/>
        <v/>
      </c>
      <c r="AA223" s="117" t="s">
        <v>250</v>
      </c>
      <c r="AB223" s="110" t="s">
        <v>148</v>
      </c>
      <c r="AC223" s="115"/>
      <c r="AD223" s="116" t="str">
        <f t="shared" si="28"/>
        <v/>
      </c>
      <c r="AE223" s="117" t="s">
        <v>251</v>
      </c>
      <c r="AF223" s="110" t="s">
        <v>148</v>
      </c>
      <c r="AG223" s="115"/>
      <c r="AH223" s="116" t="str">
        <f t="shared" si="29"/>
        <v/>
      </c>
      <c r="AI223" s="117" t="s">
        <v>252</v>
      </c>
      <c r="AJ223" s="113">
        <f t="shared" si="30"/>
        <v>0</v>
      </c>
      <c r="AK223" s="192" t="str">
        <f>ご契約内容!$C$2</f>
        <v>エースサイクル</v>
      </c>
    </row>
    <row r="224" spans="1:37" ht="13.5" customHeight="1">
      <c r="A224" s="101" t="s">
        <v>1675</v>
      </c>
      <c r="B224" s="136" t="s">
        <v>1651</v>
      </c>
      <c r="C224" s="103" t="s">
        <v>1674</v>
      </c>
      <c r="D224" s="106"/>
      <c r="E224" s="140"/>
      <c r="F224" s="105" t="s">
        <v>547</v>
      </c>
      <c r="G224" s="127"/>
      <c r="H224" s="138" t="s">
        <v>1655</v>
      </c>
      <c r="I224" s="139"/>
      <c r="J224" s="108">
        <v>18000</v>
      </c>
      <c r="K224" s="135" t="s">
        <v>782</v>
      </c>
      <c r="L224" s="110" t="s">
        <v>1199</v>
      </c>
      <c r="M224" s="1"/>
      <c r="N224" s="111" t="str">
        <f t="shared" si="24"/>
        <v/>
      </c>
      <c r="O224" s="13" t="s">
        <v>247</v>
      </c>
      <c r="P224" s="110" t="s">
        <v>1199</v>
      </c>
      <c r="Q224" s="1"/>
      <c r="R224" s="111" t="str">
        <f t="shared" si="25"/>
        <v/>
      </c>
      <c r="S224" s="13" t="s">
        <v>248</v>
      </c>
      <c r="T224" s="110" t="s">
        <v>1199</v>
      </c>
      <c r="U224" s="1"/>
      <c r="V224" s="111" t="str">
        <f t="shared" si="26"/>
        <v/>
      </c>
      <c r="W224" s="13" t="s">
        <v>249</v>
      </c>
      <c r="X224" s="110" t="s">
        <v>148</v>
      </c>
      <c r="Y224" s="115"/>
      <c r="Z224" s="116" t="str">
        <f t="shared" si="27"/>
        <v/>
      </c>
      <c r="AA224" s="117" t="s">
        <v>250</v>
      </c>
      <c r="AB224" s="110" t="s">
        <v>148</v>
      </c>
      <c r="AC224" s="115"/>
      <c r="AD224" s="116" t="str">
        <f t="shared" si="28"/>
        <v/>
      </c>
      <c r="AE224" s="117" t="s">
        <v>251</v>
      </c>
      <c r="AF224" s="110" t="s">
        <v>148</v>
      </c>
      <c r="AG224" s="115"/>
      <c r="AH224" s="116" t="str">
        <f t="shared" si="29"/>
        <v/>
      </c>
      <c r="AI224" s="117" t="s">
        <v>252</v>
      </c>
      <c r="AJ224" s="113">
        <f t="shared" si="30"/>
        <v>0</v>
      </c>
      <c r="AK224" s="192" t="str">
        <f>ご契約内容!$C$2</f>
        <v>エースサイクル</v>
      </c>
    </row>
    <row r="225" spans="1:37" ht="13.5" customHeight="1">
      <c r="A225" s="101" t="s">
        <v>1676</v>
      </c>
      <c r="B225" s="136" t="s">
        <v>1651</v>
      </c>
      <c r="C225" s="103" t="s">
        <v>1674</v>
      </c>
      <c r="D225" s="106"/>
      <c r="E225" s="140"/>
      <c r="F225" s="105" t="s">
        <v>594</v>
      </c>
      <c r="G225" s="127"/>
      <c r="H225" s="138" t="s">
        <v>1653</v>
      </c>
      <c r="I225" s="139"/>
      <c r="J225" s="108">
        <v>18000</v>
      </c>
      <c r="K225" s="135" t="s">
        <v>782</v>
      </c>
      <c r="L225" s="110" t="s">
        <v>98</v>
      </c>
      <c r="M225" s="1"/>
      <c r="N225" s="111" t="str">
        <f t="shared" si="24"/>
        <v/>
      </c>
      <c r="O225" s="13" t="s">
        <v>247</v>
      </c>
      <c r="P225" s="110" t="s">
        <v>98</v>
      </c>
      <c r="Q225" s="1"/>
      <c r="R225" s="111" t="str">
        <f t="shared" si="25"/>
        <v/>
      </c>
      <c r="S225" s="13" t="s">
        <v>248</v>
      </c>
      <c r="T225" s="110" t="s">
        <v>98</v>
      </c>
      <c r="U225" s="1"/>
      <c r="V225" s="111" t="str">
        <f t="shared" si="26"/>
        <v/>
      </c>
      <c r="W225" s="13" t="s">
        <v>249</v>
      </c>
      <c r="X225" s="110" t="s">
        <v>98</v>
      </c>
      <c r="Y225" s="1"/>
      <c r="Z225" s="111" t="str">
        <f t="shared" si="27"/>
        <v/>
      </c>
      <c r="AA225" s="13" t="s">
        <v>250</v>
      </c>
      <c r="AB225" s="110" t="s">
        <v>77</v>
      </c>
      <c r="AC225" s="1"/>
      <c r="AD225" s="111" t="str">
        <f t="shared" si="28"/>
        <v/>
      </c>
      <c r="AE225" s="13" t="s">
        <v>251</v>
      </c>
      <c r="AF225" s="110" t="s">
        <v>77</v>
      </c>
      <c r="AG225" s="1"/>
      <c r="AH225" s="111" t="str">
        <f t="shared" si="29"/>
        <v/>
      </c>
      <c r="AI225" s="13" t="s">
        <v>252</v>
      </c>
      <c r="AJ225" s="113">
        <f t="shared" si="30"/>
        <v>0</v>
      </c>
      <c r="AK225" s="192" t="str">
        <f>ご契約内容!$C$2</f>
        <v>エースサイクル</v>
      </c>
    </row>
    <row r="226" spans="1:37" ht="13.5" customHeight="1">
      <c r="A226" s="101" t="s">
        <v>1677</v>
      </c>
      <c r="B226" s="136" t="s">
        <v>1651</v>
      </c>
      <c r="C226" s="103" t="s">
        <v>1674</v>
      </c>
      <c r="D226" s="106"/>
      <c r="E226" s="140"/>
      <c r="F226" s="105" t="s">
        <v>594</v>
      </c>
      <c r="G226" s="127"/>
      <c r="H226" s="138" t="s">
        <v>1655</v>
      </c>
      <c r="I226" s="139"/>
      <c r="J226" s="108">
        <v>18000</v>
      </c>
      <c r="K226" s="135" t="s">
        <v>782</v>
      </c>
      <c r="L226" s="110" t="s">
        <v>1199</v>
      </c>
      <c r="M226" s="1"/>
      <c r="N226" s="111" t="str">
        <f t="shared" si="24"/>
        <v/>
      </c>
      <c r="O226" s="13" t="s">
        <v>247</v>
      </c>
      <c r="P226" s="110" t="s">
        <v>1199</v>
      </c>
      <c r="Q226" s="1"/>
      <c r="R226" s="111" t="str">
        <f t="shared" si="25"/>
        <v/>
      </c>
      <c r="S226" s="13" t="s">
        <v>248</v>
      </c>
      <c r="T226" s="110" t="s">
        <v>1199</v>
      </c>
      <c r="U226" s="1"/>
      <c r="V226" s="111" t="str">
        <f t="shared" si="26"/>
        <v/>
      </c>
      <c r="W226" s="13" t="s">
        <v>249</v>
      </c>
      <c r="X226" s="110" t="s">
        <v>148</v>
      </c>
      <c r="Y226" s="115"/>
      <c r="Z226" s="116" t="str">
        <f t="shared" si="27"/>
        <v/>
      </c>
      <c r="AA226" s="117" t="s">
        <v>250</v>
      </c>
      <c r="AB226" s="110" t="s">
        <v>148</v>
      </c>
      <c r="AC226" s="115"/>
      <c r="AD226" s="116" t="str">
        <f t="shared" si="28"/>
        <v/>
      </c>
      <c r="AE226" s="117" t="s">
        <v>251</v>
      </c>
      <c r="AF226" s="110" t="s">
        <v>148</v>
      </c>
      <c r="AG226" s="115"/>
      <c r="AH226" s="116" t="str">
        <f t="shared" si="29"/>
        <v/>
      </c>
      <c r="AI226" s="117" t="s">
        <v>252</v>
      </c>
      <c r="AJ226" s="113">
        <f t="shared" si="30"/>
        <v>0</v>
      </c>
      <c r="AK226" s="192" t="str">
        <f>ご契約内容!$C$2</f>
        <v>エースサイクル</v>
      </c>
    </row>
    <row r="227" spans="1:37" ht="13.5" customHeight="1">
      <c r="A227" s="101" t="s">
        <v>1678</v>
      </c>
      <c r="B227" s="136" t="s">
        <v>1651</v>
      </c>
      <c r="C227" s="103" t="s">
        <v>1679</v>
      </c>
      <c r="D227" s="106"/>
      <c r="E227" s="140"/>
      <c r="F227" s="105" t="s">
        <v>547</v>
      </c>
      <c r="G227" s="127"/>
      <c r="H227" s="138" t="s">
        <v>1653</v>
      </c>
      <c r="I227" s="139"/>
      <c r="J227" s="108">
        <v>26000</v>
      </c>
      <c r="K227" s="109"/>
      <c r="L227" s="110" t="s">
        <v>148</v>
      </c>
      <c r="M227" s="115"/>
      <c r="N227" s="116"/>
      <c r="O227" s="117" t="s">
        <v>247</v>
      </c>
      <c r="P227" s="110" t="s">
        <v>77</v>
      </c>
      <c r="Q227" s="1"/>
      <c r="R227" s="111" t="str">
        <f t="shared" si="25"/>
        <v/>
      </c>
      <c r="S227" s="13" t="s">
        <v>248</v>
      </c>
      <c r="T227" s="110" t="s">
        <v>77</v>
      </c>
      <c r="U227" s="1"/>
      <c r="V227" s="111" t="str">
        <f t="shared" si="26"/>
        <v/>
      </c>
      <c r="W227" s="13" t="s">
        <v>249</v>
      </c>
      <c r="X227" s="110" t="s">
        <v>77</v>
      </c>
      <c r="Y227" s="1"/>
      <c r="Z227" s="111" t="str">
        <f t="shared" si="27"/>
        <v/>
      </c>
      <c r="AA227" s="13" t="s">
        <v>250</v>
      </c>
      <c r="AB227" s="110" t="s">
        <v>77</v>
      </c>
      <c r="AC227" s="1"/>
      <c r="AD227" s="111" t="str">
        <f t="shared" si="28"/>
        <v/>
      </c>
      <c r="AE227" s="13" t="s">
        <v>251</v>
      </c>
      <c r="AF227" s="110" t="s">
        <v>77</v>
      </c>
      <c r="AG227" s="1"/>
      <c r="AH227" s="111" t="str">
        <f t="shared" si="29"/>
        <v/>
      </c>
      <c r="AI227" s="13" t="s">
        <v>252</v>
      </c>
      <c r="AJ227" s="113">
        <f t="shared" si="30"/>
        <v>0</v>
      </c>
      <c r="AK227" s="192" t="str">
        <f>ご契約内容!$C$2</f>
        <v>エースサイクル</v>
      </c>
    </row>
    <row r="228" spans="1:37" ht="13.5" customHeight="1">
      <c r="A228" s="101" t="s">
        <v>1680</v>
      </c>
      <c r="B228" s="136" t="s">
        <v>1651</v>
      </c>
      <c r="C228" s="103" t="s">
        <v>1679</v>
      </c>
      <c r="D228" s="106"/>
      <c r="E228" s="140"/>
      <c r="F228" s="105" t="s">
        <v>547</v>
      </c>
      <c r="G228" s="127"/>
      <c r="H228" s="138" t="s">
        <v>1655</v>
      </c>
      <c r="I228" s="139"/>
      <c r="J228" s="108">
        <v>26000</v>
      </c>
      <c r="K228" s="109"/>
      <c r="L228" s="110" t="s">
        <v>98</v>
      </c>
      <c r="M228" s="1"/>
      <c r="N228" s="111" t="str">
        <f t="shared" si="24"/>
        <v/>
      </c>
      <c r="O228" s="13" t="s">
        <v>247</v>
      </c>
      <c r="P228" s="110" t="s">
        <v>98</v>
      </c>
      <c r="Q228" s="1"/>
      <c r="R228" s="111" t="str">
        <f t="shared" si="25"/>
        <v/>
      </c>
      <c r="S228" s="13" t="s">
        <v>248</v>
      </c>
      <c r="T228" s="110" t="s">
        <v>98</v>
      </c>
      <c r="U228" s="1"/>
      <c r="V228" s="111" t="str">
        <f t="shared" si="26"/>
        <v/>
      </c>
      <c r="W228" s="13" t="s">
        <v>249</v>
      </c>
      <c r="X228" s="110" t="s">
        <v>98</v>
      </c>
      <c r="Y228" s="1"/>
      <c r="Z228" s="111" t="str">
        <f t="shared" si="27"/>
        <v/>
      </c>
      <c r="AA228" s="13" t="s">
        <v>250</v>
      </c>
      <c r="AB228" s="110" t="s">
        <v>98</v>
      </c>
      <c r="AC228" s="1"/>
      <c r="AD228" s="111" t="str">
        <f t="shared" si="28"/>
        <v/>
      </c>
      <c r="AE228" s="13" t="s">
        <v>251</v>
      </c>
      <c r="AF228" s="110" t="s">
        <v>98</v>
      </c>
      <c r="AG228" s="1"/>
      <c r="AH228" s="111" t="str">
        <f t="shared" si="29"/>
        <v/>
      </c>
      <c r="AI228" s="13" t="s">
        <v>252</v>
      </c>
      <c r="AJ228" s="113">
        <f t="shared" si="30"/>
        <v>0</v>
      </c>
      <c r="AK228" s="192" t="str">
        <f>ご契約内容!$C$2</f>
        <v>エースサイクル</v>
      </c>
    </row>
    <row r="229" spans="1:37" ht="13.5" customHeight="1">
      <c r="A229" s="101" t="s">
        <v>1681</v>
      </c>
      <c r="B229" s="136" t="s">
        <v>1651</v>
      </c>
      <c r="C229" s="103" t="s">
        <v>1679</v>
      </c>
      <c r="D229" s="106"/>
      <c r="E229" s="140"/>
      <c r="F229" s="105" t="s">
        <v>965</v>
      </c>
      <c r="G229" s="127"/>
      <c r="H229" s="138" t="s">
        <v>1653</v>
      </c>
      <c r="I229" s="139"/>
      <c r="J229" s="108">
        <v>26000</v>
      </c>
      <c r="K229" s="109"/>
      <c r="L229" s="110" t="s">
        <v>98</v>
      </c>
      <c r="M229" s="1"/>
      <c r="N229" s="111" t="str">
        <f t="shared" si="24"/>
        <v/>
      </c>
      <c r="O229" s="13" t="s">
        <v>247</v>
      </c>
      <c r="P229" s="110" t="s">
        <v>98</v>
      </c>
      <c r="Q229" s="1"/>
      <c r="R229" s="111" t="str">
        <f t="shared" si="25"/>
        <v/>
      </c>
      <c r="S229" s="13" t="s">
        <v>248</v>
      </c>
      <c r="T229" s="110" t="s">
        <v>98</v>
      </c>
      <c r="U229" s="1"/>
      <c r="V229" s="111" t="str">
        <f t="shared" si="26"/>
        <v/>
      </c>
      <c r="W229" s="13" t="s">
        <v>249</v>
      </c>
      <c r="X229" s="110" t="s">
        <v>98</v>
      </c>
      <c r="Y229" s="1"/>
      <c r="Z229" s="111" t="str">
        <f t="shared" si="27"/>
        <v/>
      </c>
      <c r="AA229" s="13" t="s">
        <v>250</v>
      </c>
      <c r="AB229" s="110" t="s">
        <v>98</v>
      </c>
      <c r="AC229" s="1"/>
      <c r="AD229" s="111" t="str">
        <f t="shared" si="28"/>
        <v/>
      </c>
      <c r="AE229" s="13" t="s">
        <v>251</v>
      </c>
      <c r="AF229" s="110" t="s">
        <v>98</v>
      </c>
      <c r="AG229" s="1"/>
      <c r="AH229" s="111" t="str">
        <f t="shared" si="29"/>
        <v/>
      </c>
      <c r="AI229" s="13" t="s">
        <v>252</v>
      </c>
      <c r="AJ229" s="113">
        <f t="shared" si="30"/>
        <v>0</v>
      </c>
      <c r="AK229" s="192" t="str">
        <f>ご契約内容!$C$2</f>
        <v>エースサイクル</v>
      </c>
    </row>
    <row r="230" spans="1:37" ht="13.5" customHeight="1">
      <c r="A230" s="101" t="s">
        <v>1682</v>
      </c>
      <c r="B230" s="136" t="s">
        <v>1651</v>
      </c>
      <c r="C230" s="103" t="s">
        <v>1679</v>
      </c>
      <c r="D230" s="106"/>
      <c r="E230" s="140"/>
      <c r="F230" s="105" t="s">
        <v>965</v>
      </c>
      <c r="G230" s="127"/>
      <c r="H230" s="138" t="s">
        <v>1655</v>
      </c>
      <c r="I230" s="139"/>
      <c r="J230" s="108">
        <v>26000</v>
      </c>
      <c r="K230" s="109"/>
      <c r="L230" s="110" t="s">
        <v>98</v>
      </c>
      <c r="M230" s="1"/>
      <c r="N230" s="111" t="str">
        <f t="shared" si="24"/>
        <v/>
      </c>
      <c r="O230" s="13" t="s">
        <v>247</v>
      </c>
      <c r="P230" s="110" t="s">
        <v>98</v>
      </c>
      <c r="Q230" s="1"/>
      <c r="R230" s="111" t="str">
        <f t="shared" si="25"/>
        <v/>
      </c>
      <c r="S230" s="13" t="s">
        <v>248</v>
      </c>
      <c r="T230" s="110" t="s">
        <v>98</v>
      </c>
      <c r="U230" s="1"/>
      <c r="V230" s="111" t="str">
        <f t="shared" si="26"/>
        <v/>
      </c>
      <c r="W230" s="13" t="s">
        <v>249</v>
      </c>
      <c r="X230" s="110" t="s">
        <v>98</v>
      </c>
      <c r="Y230" s="1"/>
      <c r="Z230" s="111" t="str">
        <f t="shared" si="27"/>
        <v/>
      </c>
      <c r="AA230" s="13" t="s">
        <v>250</v>
      </c>
      <c r="AB230" s="110" t="s">
        <v>98</v>
      </c>
      <c r="AC230" s="1"/>
      <c r="AD230" s="111" t="str">
        <f t="shared" si="28"/>
        <v/>
      </c>
      <c r="AE230" s="13" t="s">
        <v>251</v>
      </c>
      <c r="AF230" s="110" t="s">
        <v>98</v>
      </c>
      <c r="AG230" s="1"/>
      <c r="AH230" s="111" t="str">
        <f t="shared" si="29"/>
        <v/>
      </c>
      <c r="AI230" s="13" t="s">
        <v>252</v>
      </c>
      <c r="AJ230" s="113">
        <f t="shared" si="30"/>
        <v>0</v>
      </c>
      <c r="AK230" s="192" t="str">
        <f>ご契約内容!$C$2</f>
        <v>エースサイクル</v>
      </c>
    </row>
    <row r="231" spans="1:37" ht="13.5" customHeight="1">
      <c r="A231" s="101" t="s">
        <v>1683</v>
      </c>
      <c r="B231" s="136" t="s">
        <v>1651</v>
      </c>
      <c r="C231" s="103" t="s">
        <v>1684</v>
      </c>
      <c r="D231" s="106"/>
      <c r="E231" s="140"/>
      <c r="F231" s="105" t="s">
        <v>547</v>
      </c>
      <c r="G231" s="127"/>
      <c r="H231" s="138" t="s">
        <v>1653</v>
      </c>
      <c r="I231" s="139"/>
      <c r="J231" s="108">
        <v>15000</v>
      </c>
      <c r="K231" s="109"/>
      <c r="L231" s="110" t="s">
        <v>98</v>
      </c>
      <c r="M231" s="1"/>
      <c r="N231" s="111" t="str">
        <f t="shared" si="24"/>
        <v/>
      </c>
      <c r="O231" s="13" t="s">
        <v>247</v>
      </c>
      <c r="P231" s="110" t="s">
        <v>98</v>
      </c>
      <c r="Q231" s="1"/>
      <c r="R231" s="111" t="str">
        <f t="shared" si="25"/>
        <v/>
      </c>
      <c r="S231" s="13" t="s">
        <v>248</v>
      </c>
      <c r="T231" s="110" t="s">
        <v>98</v>
      </c>
      <c r="U231" s="1"/>
      <c r="V231" s="111" t="str">
        <f t="shared" si="26"/>
        <v/>
      </c>
      <c r="W231" s="13" t="s">
        <v>249</v>
      </c>
      <c r="X231" s="110" t="s">
        <v>98</v>
      </c>
      <c r="Y231" s="1"/>
      <c r="Z231" s="111" t="str">
        <f t="shared" si="27"/>
        <v/>
      </c>
      <c r="AA231" s="13" t="s">
        <v>250</v>
      </c>
      <c r="AB231" s="110" t="s">
        <v>98</v>
      </c>
      <c r="AC231" s="1"/>
      <c r="AD231" s="111" t="str">
        <f t="shared" si="28"/>
        <v/>
      </c>
      <c r="AE231" s="13" t="s">
        <v>251</v>
      </c>
      <c r="AF231" s="110" t="s">
        <v>98</v>
      </c>
      <c r="AG231" s="1"/>
      <c r="AH231" s="111" t="str">
        <f t="shared" si="29"/>
        <v/>
      </c>
      <c r="AI231" s="13" t="s">
        <v>252</v>
      </c>
      <c r="AJ231" s="113">
        <f t="shared" si="30"/>
        <v>0</v>
      </c>
      <c r="AK231" s="192" t="str">
        <f>ご契約内容!$C$2</f>
        <v>エースサイクル</v>
      </c>
    </row>
    <row r="232" spans="1:37" ht="13.5" customHeight="1">
      <c r="A232" s="101" t="s">
        <v>1685</v>
      </c>
      <c r="B232" s="136" t="s">
        <v>1651</v>
      </c>
      <c r="C232" s="103" t="s">
        <v>1684</v>
      </c>
      <c r="D232" s="106"/>
      <c r="E232" s="140"/>
      <c r="F232" s="105" t="s">
        <v>547</v>
      </c>
      <c r="G232" s="127"/>
      <c r="H232" s="138" t="s">
        <v>1655</v>
      </c>
      <c r="I232" s="139"/>
      <c r="J232" s="108">
        <v>15000</v>
      </c>
      <c r="K232" s="109"/>
      <c r="L232" s="110" t="s">
        <v>98</v>
      </c>
      <c r="M232" s="1"/>
      <c r="N232" s="111" t="str">
        <f t="shared" si="24"/>
        <v/>
      </c>
      <c r="O232" s="13" t="s">
        <v>247</v>
      </c>
      <c r="P232" s="110" t="s">
        <v>98</v>
      </c>
      <c r="Q232" s="1"/>
      <c r="R232" s="111" t="str">
        <f t="shared" si="25"/>
        <v/>
      </c>
      <c r="S232" s="13" t="s">
        <v>248</v>
      </c>
      <c r="T232" s="110" t="s">
        <v>98</v>
      </c>
      <c r="U232" s="1"/>
      <c r="V232" s="111" t="str">
        <f t="shared" si="26"/>
        <v/>
      </c>
      <c r="W232" s="13" t="s">
        <v>249</v>
      </c>
      <c r="X232" s="110" t="s">
        <v>98</v>
      </c>
      <c r="Y232" s="1"/>
      <c r="Z232" s="111" t="str">
        <f t="shared" si="27"/>
        <v/>
      </c>
      <c r="AA232" s="13" t="s">
        <v>250</v>
      </c>
      <c r="AB232" s="110" t="s">
        <v>98</v>
      </c>
      <c r="AC232" s="1"/>
      <c r="AD232" s="111" t="str">
        <f t="shared" si="28"/>
        <v/>
      </c>
      <c r="AE232" s="13" t="s">
        <v>251</v>
      </c>
      <c r="AF232" s="110" t="s">
        <v>98</v>
      </c>
      <c r="AG232" s="1"/>
      <c r="AH232" s="111" t="str">
        <f t="shared" si="29"/>
        <v/>
      </c>
      <c r="AI232" s="13" t="s">
        <v>252</v>
      </c>
      <c r="AJ232" s="113">
        <f t="shared" si="30"/>
        <v>0</v>
      </c>
      <c r="AK232" s="192" t="str">
        <f>ご契約内容!$C$2</f>
        <v>エースサイクル</v>
      </c>
    </row>
    <row r="233" spans="1:37" ht="13.5" customHeight="1">
      <c r="A233" s="101" t="s">
        <v>1686</v>
      </c>
      <c r="B233" s="136" t="s">
        <v>1651</v>
      </c>
      <c r="C233" s="103" t="s">
        <v>1684</v>
      </c>
      <c r="D233" s="106"/>
      <c r="E233" s="140"/>
      <c r="F233" s="105" t="s">
        <v>1274</v>
      </c>
      <c r="G233" s="127"/>
      <c r="H233" s="138" t="s">
        <v>1653</v>
      </c>
      <c r="I233" s="139"/>
      <c r="J233" s="108">
        <v>15000</v>
      </c>
      <c r="K233" s="109"/>
      <c r="L233" s="110" t="s">
        <v>98</v>
      </c>
      <c r="M233" s="1"/>
      <c r="N233" s="111" t="str">
        <f t="shared" si="24"/>
        <v/>
      </c>
      <c r="O233" s="13" t="s">
        <v>247</v>
      </c>
      <c r="P233" s="110" t="s">
        <v>98</v>
      </c>
      <c r="Q233" s="1"/>
      <c r="R233" s="111" t="str">
        <f t="shared" si="25"/>
        <v/>
      </c>
      <c r="S233" s="13" t="s">
        <v>248</v>
      </c>
      <c r="T233" s="110" t="s">
        <v>98</v>
      </c>
      <c r="U233" s="1"/>
      <c r="V233" s="111" t="str">
        <f t="shared" si="26"/>
        <v/>
      </c>
      <c r="W233" s="13" t="s">
        <v>249</v>
      </c>
      <c r="X233" s="110" t="s">
        <v>98</v>
      </c>
      <c r="Y233" s="1"/>
      <c r="Z233" s="111" t="str">
        <f t="shared" si="27"/>
        <v/>
      </c>
      <c r="AA233" s="13" t="s">
        <v>250</v>
      </c>
      <c r="AB233" s="110" t="s">
        <v>98</v>
      </c>
      <c r="AC233" s="1"/>
      <c r="AD233" s="111" t="str">
        <f t="shared" si="28"/>
        <v/>
      </c>
      <c r="AE233" s="13" t="s">
        <v>251</v>
      </c>
      <c r="AF233" s="110" t="s">
        <v>98</v>
      </c>
      <c r="AG233" s="1"/>
      <c r="AH233" s="111" t="str">
        <f t="shared" si="29"/>
        <v/>
      </c>
      <c r="AI233" s="13" t="s">
        <v>252</v>
      </c>
      <c r="AJ233" s="113">
        <f t="shared" ref="AJ233:AJ296" si="31">SUM(M233,Q233,U233,Y233,AC233,AG233)</f>
        <v>0</v>
      </c>
      <c r="AK233" s="192" t="str">
        <f>ご契約内容!$C$2</f>
        <v>エースサイクル</v>
      </c>
    </row>
    <row r="234" spans="1:37" ht="13.5" customHeight="1">
      <c r="A234" s="101" t="s">
        <v>1687</v>
      </c>
      <c r="B234" s="136" t="s">
        <v>1651</v>
      </c>
      <c r="C234" s="103" t="s">
        <v>1684</v>
      </c>
      <c r="D234" s="106"/>
      <c r="E234" s="140"/>
      <c r="F234" s="105" t="s">
        <v>1274</v>
      </c>
      <c r="G234" s="127"/>
      <c r="H234" s="138" t="s">
        <v>1655</v>
      </c>
      <c r="I234" s="139"/>
      <c r="J234" s="108">
        <v>15000</v>
      </c>
      <c r="K234" s="109"/>
      <c r="L234" s="110" t="s">
        <v>98</v>
      </c>
      <c r="M234" s="1"/>
      <c r="N234" s="111" t="str">
        <f t="shared" si="24"/>
        <v/>
      </c>
      <c r="O234" s="13" t="s">
        <v>247</v>
      </c>
      <c r="P234" s="110" t="s">
        <v>98</v>
      </c>
      <c r="Q234" s="1"/>
      <c r="R234" s="111" t="str">
        <f t="shared" si="25"/>
        <v/>
      </c>
      <c r="S234" s="13" t="s">
        <v>248</v>
      </c>
      <c r="T234" s="110" t="s">
        <v>98</v>
      </c>
      <c r="U234" s="1"/>
      <c r="V234" s="111" t="str">
        <f t="shared" si="26"/>
        <v/>
      </c>
      <c r="W234" s="13" t="s">
        <v>249</v>
      </c>
      <c r="X234" s="110" t="s">
        <v>98</v>
      </c>
      <c r="Y234" s="1"/>
      <c r="Z234" s="111" t="str">
        <f t="shared" si="27"/>
        <v/>
      </c>
      <c r="AA234" s="13" t="s">
        <v>250</v>
      </c>
      <c r="AB234" s="110" t="s">
        <v>98</v>
      </c>
      <c r="AC234" s="1"/>
      <c r="AD234" s="111" t="str">
        <f t="shared" si="28"/>
        <v/>
      </c>
      <c r="AE234" s="13" t="s">
        <v>251</v>
      </c>
      <c r="AF234" s="110" t="s">
        <v>98</v>
      </c>
      <c r="AG234" s="1"/>
      <c r="AH234" s="111" t="str">
        <f t="shared" si="29"/>
        <v/>
      </c>
      <c r="AI234" s="13" t="s">
        <v>252</v>
      </c>
      <c r="AJ234" s="113">
        <f t="shared" si="31"/>
        <v>0</v>
      </c>
      <c r="AK234" s="192" t="str">
        <f>ご契約内容!$C$2</f>
        <v>エースサイクル</v>
      </c>
    </row>
    <row r="235" spans="1:37" ht="13.5" customHeight="1">
      <c r="A235" s="101" t="s">
        <v>1688</v>
      </c>
      <c r="B235" s="136" t="s">
        <v>1651</v>
      </c>
      <c r="C235" s="103" t="s">
        <v>1684</v>
      </c>
      <c r="D235" s="106"/>
      <c r="E235" s="140"/>
      <c r="F235" s="105" t="s">
        <v>1669</v>
      </c>
      <c r="G235" s="127"/>
      <c r="H235" s="138" t="s">
        <v>1653</v>
      </c>
      <c r="I235" s="139"/>
      <c r="J235" s="108">
        <v>15000</v>
      </c>
      <c r="K235" s="109"/>
      <c r="L235" s="110" t="s">
        <v>1199</v>
      </c>
      <c r="M235" s="1"/>
      <c r="N235" s="111" t="str">
        <f t="shared" si="24"/>
        <v/>
      </c>
      <c r="O235" s="13" t="s">
        <v>247</v>
      </c>
      <c r="P235" s="110" t="s">
        <v>148</v>
      </c>
      <c r="Q235" s="115"/>
      <c r="R235" s="116" t="str">
        <f t="shared" si="25"/>
        <v/>
      </c>
      <c r="S235" s="13" t="s">
        <v>248</v>
      </c>
      <c r="T235" s="110" t="s">
        <v>148</v>
      </c>
      <c r="U235" s="115"/>
      <c r="V235" s="116" t="str">
        <f t="shared" si="26"/>
        <v/>
      </c>
      <c r="W235" s="117" t="s">
        <v>249</v>
      </c>
      <c r="X235" s="110" t="s">
        <v>148</v>
      </c>
      <c r="Y235" s="115"/>
      <c r="Z235" s="116" t="str">
        <f t="shared" si="27"/>
        <v/>
      </c>
      <c r="AA235" s="117" t="s">
        <v>250</v>
      </c>
      <c r="AB235" s="110" t="s">
        <v>148</v>
      </c>
      <c r="AC235" s="115"/>
      <c r="AD235" s="116" t="str">
        <f t="shared" si="28"/>
        <v/>
      </c>
      <c r="AE235" s="117" t="s">
        <v>251</v>
      </c>
      <c r="AF235" s="110" t="s">
        <v>148</v>
      </c>
      <c r="AG235" s="115"/>
      <c r="AH235" s="116" t="str">
        <f t="shared" si="29"/>
        <v/>
      </c>
      <c r="AI235" s="117" t="s">
        <v>252</v>
      </c>
      <c r="AJ235" s="113">
        <f t="shared" si="31"/>
        <v>0</v>
      </c>
      <c r="AK235" s="192" t="str">
        <f>ご契約内容!$C$2</f>
        <v>エースサイクル</v>
      </c>
    </row>
    <row r="236" spans="1:37" ht="13.5" customHeight="1">
      <c r="A236" s="101" t="s">
        <v>1689</v>
      </c>
      <c r="B236" s="136" t="s">
        <v>1651</v>
      </c>
      <c r="C236" s="103" t="s">
        <v>1684</v>
      </c>
      <c r="D236" s="106"/>
      <c r="E236" s="140"/>
      <c r="F236" s="105" t="s">
        <v>1669</v>
      </c>
      <c r="G236" s="127"/>
      <c r="H236" s="138" t="s">
        <v>1655</v>
      </c>
      <c r="I236" s="139"/>
      <c r="J236" s="108">
        <v>15000</v>
      </c>
      <c r="K236" s="109"/>
      <c r="L236" s="110" t="s">
        <v>1199</v>
      </c>
      <c r="M236" s="1"/>
      <c r="N236" s="111" t="str">
        <f t="shared" si="24"/>
        <v/>
      </c>
      <c r="O236" s="13" t="s">
        <v>247</v>
      </c>
      <c r="P236" s="110" t="s">
        <v>148</v>
      </c>
      <c r="Q236" s="115"/>
      <c r="R236" s="116" t="str">
        <f t="shared" si="25"/>
        <v/>
      </c>
      <c r="S236" s="13" t="s">
        <v>248</v>
      </c>
      <c r="T236" s="110" t="s">
        <v>148</v>
      </c>
      <c r="U236" s="115"/>
      <c r="V236" s="116" t="str">
        <f t="shared" si="26"/>
        <v/>
      </c>
      <c r="W236" s="117" t="s">
        <v>249</v>
      </c>
      <c r="X236" s="110" t="s">
        <v>148</v>
      </c>
      <c r="Y236" s="115"/>
      <c r="Z236" s="116" t="str">
        <f t="shared" si="27"/>
        <v/>
      </c>
      <c r="AA236" s="117" t="s">
        <v>250</v>
      </c>
      <c r="AB236" s="110" t="s">
        <v>148</v>
      </c>
      <c r="AC236" s="115"/>
      <c r="AD236" s="116" t="str">
        <f t="shared" si="28"/>
        <v/>
      </c>
      <c r="AE236" s="117" t="s">
        <v>251</v>
      </c>
      <c r="AF236" s="110" t="s">
        <v>148</v>
      </c>
      <c r="AG236" s="115"/>
      <c r="AH236" s="116" t="str">
        <f t="shared" si="29"/>
        <v/>
      </c>
      <c r="AI236" s="117" t="s">
        <v>252</v>
      </c>
      <c r="AJ236" s="113">
        <f t="shared" si="31"/>
        <v>0</v>
      </c>
      <c r="AK236" s="192" t="str">
        <f>ご契約内容!$C$2</f>
        <v>エースサイクル</v>
      </c>
    </row>
    <row r="237" spans="1:37" ht="13.5" customHeight="1">
      <c r="A237" s="101" t="s">
        <v>1690</v>
      </c>
      <c r="B237" s="136" t="s">
        <v>1651</v>
      </c>
      <c r="C237" s="103" t="s">
        <v>1684</v>
      </c>
      <c r="D237" s="106"/>
      <c r="E237" s="140"/>
      <c r="F237" s="105" t="s">
        <v>1544</v>
      </c>
      <c r="G237" s="127"/>
      <c r="H237" s="138" t="s">
        <v>1653</v>
      </c>
      <c r="I237" s="139"/>
      <c r="J237" s="108">
        <v>15000</v>
      </c>
      <c r="K237" s="109" t="s">
        <v>568</v>
      </c>
      <c r="L237" s="110" t="s">
        <v>98</v>
      </c>
      <c r="M237" s="1"/>
      <c r="N237" s="111" t="str">
        <f t="shared" si="24"/>
        <v/>
      </c>
      <c r="O237" s="13" t="s">
        <v>247</v>
      </c>
      <c r="P237" s="110" t="s">
        <v>98</v>
      </c>
      <c r="Q237" s="1"/>
      <c r="R237" s="111" t="str">
        <f t="shared" si="25"/>
        <v/>
      </c>
      <c r="S237" s="13" t="s">
        <v>248</v>
      </c>
      <c r="T237" s="110" t="s">
        <v>98</v>
      </c>
      <c r="U237" s="1"/>
      <c r="V237" s="111" t="str">
        <f t="shared" si="26"/>
        <v/>
      </c>
      <c r="W237" s="13" t="s">
        <v>249</v>
      </c>
      <c r="X237" s="110" t="s">
        <v>98</v>
      </c>
      <c r="Y237" s="1"/>
      <c r="Z237" s="111" t="str">
        <f t="shared" si="27"/>
        <v/>
      </c>
      <c r="AA237" s="13" t="s">
        <v>250</v>
      </c>
      <c r="AB237" s="110" t="s">
        <v>98</v>
      </c>
      <c r="AC237" s="1"/>
      <c r="AD237" s="111" t="str">
        <f t="shared" si="28"/>
        <v/>
      </c>
      <c r="AE237" s="13" t="s">
        <v>251</v>
      </c>
      <c r="AF237" s="110" t="s">
        <v>98</v>
      </c>
      <c r="AG237" s="1"/>
      <c r="AH237" s="111" t="str">
        <f t="shared" si="29"/>
        <v/>
      </c>
      <c r="AI237" s="13" t="s">
        <v>252</v>
      </c>
      <c r="AJ237" s="113">
        <f t="shared" si="31"/>
        <v>0</v>
      </c>
      <c r="AK237" s="192" t="str">
        <f>ご契約内容!$C$2</f>
        <v>エースサイクル</v>
      </c>
    </row>
    <row r="238" spans="1:37" ht="13.5" customHeight="1">
      <c r="A238" s="101" t="s">
        <v>1691</v>
      </c>
      <c r="B238" s="136" t="s">
        <v>1651</v>
      </c>
      <c r="C238" s="103" t="s">
        <v>1684</v>
      </c>
      <c r="D238" s="106"/>
      <c r="E238" s="140"/>
      <c r="F238" s="105" t="s">
        <v>1544</v>
      </c>
      <c r="G238" s="127"/>
      <c r="H238" s="138" t="s">
        <v>1655</v>
      </c>
      <c r="I238" s="139"/>
      <c r="J238" s="108">
        <v>15000</v>
      </c>
      <c r="K238" s="109" t="s">
        <v>568</v>
      </c>
      <c r="L238" s="110" t="s">
        <v>98</v>
      </c>
      <c r="M238" s="1"/>
      <c r="N238" s="111" t="str">
        <f t="shared" si="24"/>
        <v/>
      </c>
      <c r="O238" s="13" t="s">
        <v>247</v>
      </c>
      <c r="P238" s="110" t="s">
        <v>98</v>
      </c>
      <c r="Q238" s="1"/>
      <c r="R238" s="111" t="str">
        <f t="shared" si="25"/>
        <v/>
      </c>
      <c r="S238" s="13" t="s">
        <v>248</v>
      </c>
      <c r="T238" s="110" t="s">
        <v>98</v>
      </c>
      <c r="U238" s="1"/>
      <c r="V238" s="111" t="str">
        <f t="shared" si="26"/>
        <v/>
      </c>
      <c r="W238" s="13" t="s">
        <v>249</v>
      </c>
      <c r="X238" s="110" t="s">
        <v>98</v>
      </c>
      <c r="Y238" s="1"/>
      <c r="Z238" s="111" t="str">
        <f t="shared" si="27"/>
        <v/>
      </c>
      <c r="AA238" s="13" t="s">
        <v>250</v>
      </c>
      <c r="AB238" s="110" t="s">
        <v>77</v>
      </c>
      <c r="AC238" s="1"/>
      <c r="AD238" s="111" t="str">
        <f t="shared" si="28"/>
        <v/>
      </c>
      <c r="AE238" s="13" t="s">
        <v>251</v>
      </c>
      <c r="AF238" s="110" t="s">
        <v>77</v>
      </c>
      <c r="AG238" s="1"/>
      <c r="AH238" s="111" t="str">
        <f t="shared" si="29"/>
        <v/>
      </c>
      <c r="AI238" s="13" t="s">
        <v>252</v>
      </c>
      <c r="AJ238" s="113">
        <f t="shared" si="31"/>
        <v>0</v>
      </c>
      <c r="AK238" s="192" t="str">
        <f>ご契約内容!$C$2</f>
        <v>エースサイクル</v>
      </c>
    </row>
    <row r="239" spans="1:37" ht="13.5" customHeight="1">
      <c r="A239" s="101" t="s">
        <v>1692</v>
      </c>
      <c r="B239" s="136" t="s">
        <v>1651</v>
      </c>
      <c r="C239" s="103" t="s">
        <v>1693</v>
      </c>
      <c r="D239" s="106"/>
      <c r="E239" s="140"/>
      <c r="F239" s="105" t="s">
        <v>547</v>
      </c>
      <c r="G239" s="127"/>
      <c r="H239" s="138" t="s">
        <v>1653</v>
      </c>
      <c r="I239" s="139"/>
      <c r="J239" s="108">
        <v>26000</v>
      </c>
      <c r="K239" s="109"/>
      <c r="L239" s="110" t="s">
        <v>98</v>
      </c>
      <c r="M239" s="1"/>
      <c r="N239" s="111" t="str">
        <f t="shared" si="24"/>
        <v/>
      </c>
      <c r="O239" s="13" t="s">
        <v>247</v>
      </c>
      <c r="P239" s="110" t="s">
        <v>98</v>
      </c>
      <c r="Q239" s="1"/>
      <c r="R239" s="111" t="str">
        <f t="shared" si="25"/>
        <v/>
      </c>
      <c r="S239" s="13" t="s">
        <v>248</v>
      </c>
      <c r="T239" s="110" t="s">
        <v>77</v>
      </c>
      <c r="U239" s="1"/>
      <c r="V239" s="111" t="str">
        <f t="shared" si="26"/>
        <v/>
      </c>
      <c r="W239" s="13" t="s">
        <v>249</v>
      </c>
      <c r="X239" s="110" t="s">
        <v>77</v>
      </c>
      <c r="Y239" s="1"/>
      <c r="Z239" s="111" t="str">
        <f t="shared" si="27"/>
        <v/>
      </c>
      <c r="AA239" s="13" t="s">
        <v>250</v>
      </c>
      <c r="AB239" s="110" t="s">
        <v>77</v>
      </c>
      <c r="AC239" s="1"/>
      <c r="AD239" s="111" t="str">
        <f t="shared" si="28"/>
        <v/>
      </c>
      <c r="AE239" s="13" t="s">
        <v>251</v>
      </c>
      <c r="AF239" s="110" t="s">
        <v>77</v>
      </c>
      <c r="AG239" s="1"/>
      <c r="AH239" s="111" t="str">
        <f t="shared" si="29"/>
        <v/>
      </c>
      <c r="AI239" s="13" t="s">
        <v>252</v>
      </c>
      <c r="AJ239" s="113">
        <f t="shared" si="31"/>
        <v>0</v>
      </c>
      <c r="AK239" s="192" t="str">
        <f>ご契約内容!$C$2</f>
        <v>エースサイクル</v>
      </c>
    </row>
    <row r="240" spans="1:37" ht="13.5" customHeight="1">
      <c r="A240" s="101" t="s">
        <v>1694</v>
      </c>
      <c r="B240" s="136" t="s">
        <v>1651</v>
      </c>
      <c r="C240" s="103" t="s">
        <v>1693</v>
      </c>
      <c r="D240" s="106"/>
      <c r="E240" s="140"/>
      <c r="F240" s="105" t="s">
        <v>547</v>
      </c>
      <c r="G240" s="127"/>
      <c r="H240" s="138" t="s">
        <v>1655</v>
      </c>
      <c r="I240" s="139"/>
      <c r="J240" s="108">
        <v>26000</v>
      </c>
      <c r="K240" s="109"/>
      <c r="L240" s="110" t="s">
        <v>77</v>
      </c>
      <c r="M240" s="1"/>
      <c r="N240" s="111" t="str">
        <f t="shared" si="24"/>
        <v/>
      </c>
      <c r="O240" s="13" t="s">
        <v>247</v>
      </c>
      <c r="P240" s="110" t="s">
        <v>77</v>
      </c>
      <c r="Q240" s="1"/>
      <c r="R240" s="111" t="str">
        <f t="shared" si="25"/>
        <v/>
      </c>
      <c r="S240" s="13" t="s">
        <v>248</v>
      </c>
      <c r="T240" s="110" t="s">
        <v>77</v>
      </c>
      <c r="U240" s="1"/>
      <c r="V240" s="111" t="str">
        <f t="shared" si="26"/>
        <v/>
      </c>
      <c r="W240" s="13" t="s">
        <v>249</v>
      </c>
      <c r="X240" s="110" t="s">
        <v>77</v>
      </c>
      <c r="Y240" s="1"/>
      <c r="Z240" s="111" t="str">
        <f t="shared" si="27"/>
        <v/>
      </c>
      <c r="AA240" s="13" t="s">
        <v>250</v>
      </c>
      <c r="AB240" s="110" t="s">
        <v>77</v>
      </c>
      <c r="AC240" s="1"/>
      <c r="AD240" s="111" t="str">
        <f t="shared" si="28"/>
        <v/>
      </c>
      <c r="AE240" s="13" t="s">
        <v>251</v>
      </c>
      <c r="AF240" s="110" t="s">
        <v>77</v>
      </c>
      <c r="AG240" s="1"/>
      <c r="AH240" s="111" t="str">
        <f t="shared" si="29"/>
        <v/>
      </c>
      <c r="AI240" s="13" t="s">
        <v>252</v>
      </c>
      <c r="AJ240" s="113">
        <f t="shared" si="31"/>
        <v>0</v>
      </c>
      <c r="AK240" s="192" t="str">
        <f>ご契約内容!$C$2</f>
        <v>エースサイクル</v>
      </c>
    </row>
    <row r="241" spans="1:37" ht="13.5" customHeight="1">
      <c r="A241" s="101" t="s">
        <v>1695</v>
      </c>
      <c r="B241" s="136" t="s">
        <v>1651</v>
      </c>
      <c r="C241" s="103" t="s">
        <v>1696</v>
      </c>
      <c r="D241" s="106"/>
      <c r="E241" s="140"/>
      <c r="F241" s="105" t="s">
        <v>547</v>
      </c>
      <c r="G241" s="127"/>
      <c r="H241" s="138" t="s">
        <v>1653</v>
      </c>
      <c r="I241" s="139"/>
      <c r="J241" s="108">
        <v>15000</v>
      </c>
      <c r="K241" s="109"/>
      <c r="L241" s="110" t="s">
        <v>98</v>
      </c>
      <c r="M241" s="1"/>
      <c r="N241" s="111" t="str">
        <f t="shared" si="24"/>
        <v/>
      </c>
      <c r="O241" s="13" t="s">
        <v>247</v>
      </c>
      <c r="P241" s="110" t="s">
        <v>98</v>
      </c>
      <c r="Q241" s="1"/>
      <c r="R241" s="111" t="str">
        <f t="shared" si="25"/>
        <v/>
      </c>
      <c r="S241" s="13" t="s">
        <v>248</v>
      </c>
      <c r="T241" s="110" t="s">
        <v>98</v>
      </c>
      <c r="U241" s="1"/>
      <c r="V241" s="111" t="str">
        <f t="shared" si="26"/>
        <v/>
      </c>
      <c r="W241" s="13" t="s">
        <v>249</v>
      </c>
      <c r="X241" s="110" t="s">
        <v>98</v>
      </c>
      <c r="Y241" s="1"/>
      <c r="Z241" s="111" t="str">
        <f t="shared" si="27"/>
        <v/>
      </c>
      <c r="AA241" s="13" t="s">
        <v>250</v>
      </c>
      <c r="AB241" s="110" t="s">
        <v>98</v>
      </c>
      <c r="AC241" s="1"/>
      <c r="AD241" s="111" t="str">
        <f t="shared" si="28"/>
        <v/>
      </c>
      <c r="AE241" s="13" t="s">
        <v>251</v>
      </c>
      <c r="AF241" s="110" t="s">
        <v>98</v>
      </c>
      <c r="AG241" s="1"/>
      <c r="AH241" s="111" t="str">
        <f t="shared" si="29"/>
        <v/>
      </c>
      <c r="AI241" s="13" t="s">
        <v>252</v>
      </c>
      <c r="AJ241" s="113">
        <f t="shared" si="31"/>
        <v>0</v>
      </c>
      <c r="AK241" s="192" t="str">
        <f>ご契約内容!$C$2</f>
        <v>エースサイクル</v>
      </c>
    </row>
    <row r="242" spans="1:37" ht="13.5" customHeight="1">
      <c r="A242" s="101" t="s">
        <v>1697</v>
      </c>
      <c r="B242" s="136" t="s">
        <v>1651</v>
      </c>
      <c r="C242" s="103" t="s">
        <v>1696</v>
      </c>
      <c r="D242" s="106"/>
      <c r="E242" s="140"/>
      <c r="F242" s="105" t="s">
        <v>547</v>
      </c>
      <c r="G242" s="127"/>
      <c r="H242" s="138" t="s">
        <v>1655</v>
      </c>
      <c r="I242" s="139"/>
      <c r="J242" s="108">
        <v>15000</v>
      </c>
      <c r="K242" s="109"/>
      <c r="L242" s="110" t="s">
        <v>77</v>
      </c>
      <c r="M242" s="1"/>
      <c r="N242" s="111" t="str">
        <f t="shared" si="24"/>
        <v/>
      </c>
      <c r="O242" s="13" t="s">
        <v>247</v>
      </c>
      <c r="P242" s="110" t="s">
        <v>77</v>
      </c>
      <c r="Q242" s="1"/>
      <c r="R242" s="111" t="str">
        <f t="shared" si="25"/>
        <v/>
      </c>
      <c r="S242" s="13" t="s">
        <v>248</v>
      </c>
      <c r="T242" s="110" t="s">
        <v>77</v>
      </c>
      <c r="U242" s="1"/>
      <c r="V242" s="111" t="str">
        <f t="shared" si="26"/>
        <v/>
      </c>
      <c r="W242" s="13" t="s">
        <v>249</v>
      </c>
      <c r="X242" s="110" t="s">
        <v>77</v>
      </c>
      <c r="Y242" s="1"/>
      <c r="Z242" s="111" t="str">
        <f t="shared" si="27"/>
        <v/>
      </c>
      <c r="AA242" s="13" t="s">
        <v>250</v>
      </c>
      <c r="AB242" s="110" t="s">
        <v>77</v>
      </c>
      <c r="AC242" s="1"/>
      <c r="AD242" s="111" t="str">
        <f t="shared" si="28"/>
        <v/>
      </c>
      <c r="AE242" s="13" t="s">
        <v>251</v>
      </c>
      <c r="AF242" s="110" t="s">
        <v>77</v>
      </c>
      <c r="AG242" s="1"/>
      <c r="AH242" s="111" t="str">
        <f t="shared" si="29"/>
        <v/>
      </c>
      <c r="AI242" s="13" t="s">
        <v>252</v>
      </c>
      <c r="AJ242" s="113">
        <f t="shared" si="31"/>
        <v>0</v>
      </c>
      <c r="AK242" s="192" t="str">
        <f>ご契約内容!$C$2</f>
        <v>エースサイクル</v>
      </c>
    </row>
    <row r="243" spans="1:37" ht="13.5" customHeight="1">
      <c r="A243" s="101" t="s">
        <v>1698</v>
      </c>
      <c r="B243" s="136" t="s">
        <v>1651</v>
      </c>
      <c r="C243" s="103" t="s">
        <v>1699</v>
      </c>
      <c r="D243" s="106"/>
      <c r="E243" s="140"/>
      <c r="F243" s="105" t="s">
        <v>547</v>
      </c>
      <c r="G243" s="127"/>
      <c r="H243" s="138" t="s">
        <v>1653</v>
      </c>
      <c r="I243" s="139"/>
      <c r="J243" s="108">
        <v>9000</v>
      </c>
      <c r="K243" s="109"/>
      <c r="L243" s="110" t="s">
        <v>98</v>
      </c>
      <c r="M243" s="1"/>
      <c r="N243" s="111" t="str">
        <f t="shared" si="24"/>
        <v/>
      </c>
      <c r="O243" s="13" t="s">
        <v>247</v>
      </c>
      <c r="P243" s="110" t="s">
        <v>98</v>
      </c>
      <c r="Q243" s="1"/>
      <c r="R243" s="111" t="str">
        <f t="shared" si="25"/>
        <v/>
      </c>
      <c r="S243" s="13" t="s">
        <v>248</v>
      </c>
      <c r="T243" s="110" t="s">
        <v>77</v>
      </c>
      <c r="U243" s="1"/>
      <c r="V243" s="111" t="str">
        <f t="shared" si="26"/>
        <v/>
      </c>
      <c r="W243" s="13" t="s">
        <v>249</v>
      </c>
      <c r="X243" s="110" t="s">
        <v>77</v>
      </c>
      <c r="Y243" s="1"/>
      <c r="Z243" s="111" t="str">
        <f t="shared" si="27"/>
        <v/>
      </c>
      <c r="AA243" s="13" t="s">
        <v>250</v>
      </c>
      <c r="AB243" s="110" t="s">
        <v>98</v>
      </c>
      <c r="AC243" s="1"/>
      <c r="AD243" s="111" t="str">
        <f t="shared" si="28"/>
        <v/>
      </c>
      <c r="AE243" s="13" t="s">
        <v>251</v>
      </c>
      <c r="AF243" s="110" t="s">
        <v>98</v>
      </c>
      <c r="AG243" s="1"/>
      <c r="AH243" s="111" t="str">
        <f t="shared" si="29"/>
        <v/>
      </c>
      <c r="AI243" s="13" t="s">
        <v>252</v>
      </c>
      <c r="AJ243" s="113">
        <f t="shared" si="31"/>
        <v>0</v>
      </c>
      <c r="AK243" s="192" t="str">
        <f>ご契約内容!$C$2</f>
        <v>エースサイクル</v>
      </c>
    </row>
    <row r="244" spans="1:37" ht="13.5" customHeight="1">
      <c r="A244" s="101" t="s">
        <v>1700</v>
      </c>
      <c r="B244" s="136" t="s">
        <v>1651</v>
      </c>
      <c r="C244" s="103" t="s">
        <v>1699</v>
      </c>
      <c r="D244" s="106"/>
      <c r="E244" s="140"/>
      <c r="F244" s="105" t="s">
        <v>547</v>
      </c>
      <c r="G244" s="127"/>
      <c r="H244" s="138" t="s">
        <v>1655</v>
      </c>
      <c r="I244" s="139"/>
      <c r="J244" s="108">
        <v>9000</v>
      </c>
      <c r="K244" s="109"/>
      <c r="L244" s="110" t="s">
        <v>98</v>
      </c>
      <c r="M244" s="1"/>
      <c r="N244" s="111" t="str">
        <f t="shared" si="24"/>
        <v/>
      </c>
      <c r="O244" s="13" t="s">
        <v>247</v>
      </c>
      <c r="P244" s="110" t="s">
        <v>77</v>
      </c>
      <c r="Q244" s="1"/>
      <c r="R244" s="111" t="str">
        <f t="shared" si="25"/>
        <v/>
      </c>
      <c r="S244" s="13" t="s">
        <v>248</v>
      </c>
      <c r="T244" s="110" t="s">
        <v>77</v>
      </c>
      <c r="U244" s="1"/>
      <c r="V244" s="111" t="str">
        <f t="shared" si="26"/>
        <v/>
      </c>
      <c r="W244" s="13" t="s">
        <v>249</v>
      </c>
      <c r="X244" s="110" t="s">
        <v>77</v>
      </c>
      <c r="Y244" s="1"/>
      <c r="Z244" s="111" t="str">
        <f t="shared" si="27"/>
        <v/>
      </c>
      <c r="AA244" s="13" t="s">
        <v>250</v>
      </c>
      <c r="AB244" s="110" t="s">
        <v>77</v>
      </c>
      <c r="AC244" s="1"/>
      <c r="AD244" s="111" t="str">
        <f t="shared" si="28"/>
        <v/>
      </c>
      <c r="AE244" s="13" t="s">
        <v>251</v>
      </c>
      <c r="AF244" s="110" t="s">
        <v>77</v>
      </c>
      <c r="AG244" s="1"/>
      <c r="AH244" s="111" t="str">
        <f t="shared" si="29"/>
        <v/>
      </c>
      <c r="AI244" s="13" t="s">
        <v>252</v>
      </c>
      <c r="AJ244" s="113">
        <f t="shared" si="31"/>
        <v>0</v>
      </c>
      <c r="AK244" s="192" t="str">
        <f>ご契約内容!$C$2</f>
        <v>エースサイクル</v>
      </c>
    </row>
    <row r="245" spans="1:37" ht="13.5" customHeight="1">
      <c r="A245" s="101" t="s">
        <v>1701</v>
      </c>
      <c r="B245" s="136" t="s">
        <v>1651</v>
      </c>
      <c r="C245" s="103" t="s">
        <v>1702</v>
      </c>
      <c r="D245" s="106"/>
      <c r="E245" s="140"/>
      <c r="F245" s="105" t="s">
        <v>547</v>
      </c>
      <c r="G245" s="127"/>
      <c r="H245" s="138" t="s">
        <v>1653</v>
      </c>
      <c r="I245" s="139"/>
      <c r="J245" s="108">
        <v>4500</v>
      </c>
      <c r="K245" s="109"/>
      <c r="L245" s="110" t="s">
        <v>98</v>
      </c>
      <c r="M245" s="1"/>
      <c r="N245" s="111" t="str">
        <f t="shared" si="24"/>
        <v/>
      </c>
      <c r="O245" s="13" t="s">
        <v>247</v>
      </c>
      <c r="P245" s="110" t="s">
        <v>98</v>
      </c>
      <c r="Q245" s="1"/>
      <c r="R245" s="111" t="str">
        <f t="shared" si="25"/>
        <v/>
      </c>
      <c r="S245" s="13" t="s">
        <v>248</v>
      </c>
      <c r="T245" s="110" t="s">
        <v>98</v>
      </c>
      <c r="U245" s="1"/>
      <c r="V245" s="111" t="str">
        <f t="shared" si="26"/>
        <v/>
      </c>
      <c r="W245" s="13" t="s">
        <v>249</v>
      </c>
      <c r="X245" s="110" t="s">
        <v>98</v>
      </c>
      <c r="Y245" s="1"/>
      <c r="Z245" s="111" t="str">
        <f t="shared" si="27"/>
        <v/>
      </c>
      <c r="AA245" s="13" t="s">
        <v>250</v>
      </c>
      <c r="AB245" s="110" t="s">
        <v>98</v>
      </c>
      <c r="AC245" s="1"/>
      <c r="AD245" s="111" t="str">
        <f t="shared" si="28"/>
        <v/>
      </c>
      <c r="AE245" s="13" t="s">
        <v>251</v>
      </c>
      <c r="AF245" s="110" t="s">
        <v>98</v>
      </c>
      <c r="AG245" s="1"/>
      <c r="AH245" s="111" t="str">
        <f t="shared" si="29"/>
        <v/>
      </c>
      <c r="AI245" s="13" t="s">
        <v>252</v>
      </c>
      <c r="AJ245" s="113">
        <f t="shared" si="31"/>
        <v>0</v>
      </c>
      <c r="AK245" s="192" t="str">
        <f>ご契約内容!$C$2</f>
        <v>エースサイクル</v>
      </c>
    </row>
    <row r="246" spans="1:37" ht="13.5" customHeight="1">
      <c r="A246" s="101" t="s">
        <v>1703</v>
      </c>
      <c r="B246" s="136" t="s">
        <v>1651</v>
      </c>
      <c r="C246" s="103" t="s">
        <v>1704</v>
      </c>
      <c r="D246" s="106"/>
      <c r="E246" s="140"/>
      <c r="F246" s="105" t="s">
        <v>547</v>
      </c>
      <c r="G246" s="127"/>
      <c r="H246" s="138" t="s">
        <v>1653</v>
      </c>
      <c r="I246" s="139"/>
      <c r="J246" s="108">
        <v>26000</v>
      </c>
      <c r="K246" s="109"/>
      <c r="L246" s="110" t="s">
        <v>98</v>
      </c>
      <c r="M246" s="1"/>
      <c r="N246" s="111" t="str">
        <f t="shared" si="24"/>
        <v/>
      </c>
      <c r="O246" s="13" t="s">
        <v>247</v>
      </c>
      <c r="P246" s="110" t="s">
        <v>98</v>
      </c>
      <c r="Q246" s="1"/>
      <c r="R246" s="111" t="str">
        <f t="shared" si="25"/>
        <v/>
      </c>
      <c r="S246" s="13" t="s">
        <v>248</v>
      </c>
      <c r="T246" s="110" t="s">
        <v>77</v>
      </c>
      <c r="U246" s="1"/>
      <c r="V246" s="111" t="str">
        <f t="shared" si="26"/>
        <v/>
      </c>
      <c r="W246" s="13" t="s">
        <v>249</v>
      </c>
      <c r="X246" s="110" t="s">
        <v>77</v>
      </c>
      <c r="Y246" s="1"/>
      <c r="Z246" s="111" t="str">
        <f t="shared" si="27"/>
        <v/>
      </c>
      <c r="AA246" s="13" t="s">
        <v>250</v>
      </c>
      <c r="AB246" s="110" t="s">
        <v>77</v>
      </c>
      <c r="AC246" s="1"/>
      <c r="AD246" s="111" t="str">
        <f t="shared" si="28"/>
        <v/>
      </c>
      <c r="AE246" s="13" t="s">
        <v>251</v>
      </c>
      <c r="AF246" s="110" t="s">
        <v>77</v>
      </c>
      <c r="AG246" s="1"/>
      <c r="AH246" s="111" t="str">
        <f t="shared" si="29"/>
        <v/>
      </c>
      <c r="AI246" s="13" t="s">
        <v>252</v>
      </c>
      <c r="AJ246" s="113">
        <f t="shared" si="31"/>
        <v>0</v>
      </c>
      <c r="AK246" s="192" t="str">
        <f>ご契約内容!$C$2</f>
        <v>エースサイクル</v>
      </c>
    </row>
    <row r="247" spans="1:37" ht="13.5" customHeight="1">
      <c r="A247" s="101" t="s">
        <v>1705</v>
      </c>
      <c r="B247" s="136" t="s">
        <v>1651</v>
      </c>
      <c r="C247" s="103" t="s">
        <v>1704</v>
      </c>
      <c r="D247" s="106"/>
      <c r="E247" s="140"/>
      <c r="F247" s="105" t="s">
        <v>547</v>
      </c>
      <c r="G247" s="127"/>
      <c r="H247" s="138" t="s">
        <v>1655</v>
      </c>
      <c r="I247" s="139"/>
      <c r="J247" s="108">
        <v>26000</v>
      </c>
      <c r="K247" s="109"/>
      <c r="L247" s="110" t="s">
        <v>77</v>
      </c>
      <c r="M247" s="1"/>
      <c r="N247" s="111" t="str">
        <f t="shared" si="24"/>
        <v/>
      </c>
      <c r="O247" s="13" t="s">
        <v>247</v>
      </c>
      <c r="P247" s="110" t="s">
        <v>77</v>
      </c>
      <c r="Q247" s="1"/>
      <c r="R247" s="111" t="str">
        <f t="shared" si="25"/>
        <v/>
      </c>
      <c r="S247" s="13" t="s">
        <v>248</v>
      </c>
      <c r="T247" s="110" t="s">
        <v>77</v>
      </c>
      <c r="U247" s="1"/>
      <c r="V247" s="111" t="str">
        <f t="shared" si="26"/>
        <v/>
      </c>
      <c r="W247" s="13" t="s">
        <v>249</v>
      </c>
      <c r="X247" s="110" t="s">
        <v>77</v>
      </c>
      <c r="Y247" s="1"/>
      <c r="Z247" s="111" t="str">
        <f t="shared" si="27"/>
        <v/>
      </c>
      <c r="AA247" s="13" t="s">
        <v>250</v>
      </c>
      <c r="AB247" s="110" t="s">
        <v>77</v>
      </c>
      <c r="AC247" s="1"/>
      <c r="AD247" s="111" t="str">
        <f t="shared" si="28"/>
        <v/>
      </c>
      <c r="AE247" s="13" t="s">
        <v>251</v>
      </c>
      <c r="AF247" s="110" t="s">
        <v>77</v>
      </c>
      <c r="AG247" s="1"/>
      <c r="AH247" s="111" t="str">
        <f t="shared" si="29"/>
        <v/>
      </c>
      <c r="AI247" s="13" t="s">
        <v>252</v>
      </c>
      <c r="AJ247" s="113">
        <f t="shared" si="31"/>
        <v>0</v>
      </c>
      <c r="AK247" s="192" t="str">
        <f>ご契約内容!$C$2</f>
        <v>エースサイクル</v>
      </c>
    </row>
    <row r="248" spans="1:37" ht="13.5" customHeight="1">
      <c r="A248" s="101" t="s">
        <v>1706</v>
      </c>
      <c r="B248" s="136" t="s">
        <v>1651</v>
      </c>
      <c r="C248" s="103" t="s">
        <v>1707</v>
      </c>
      <c r="D248" s="106"/>
      <c r="E248" s="140"/>
      <c r="F248" s="105" t="s">
        <v>547</v>
      </c>
      <c r="G248" s="127"/>
      <c r="H248" s="138" t="s">
        <v>1653</v>
      </c>
      <c r="I248" s="139"/>
      <c r="J248" s="108">
        <v>15000</v>
      </c>
      <c r="K248" s="109"/>
      <c r="L248" s="110" t="s">
        <v>98</v>
      </c>
      <c r="M248" s="1"/>
      <c r="N248" s="111" t="str">
        <f t="shared" si="24"/>
        <v/>
      </c>
      <c r="O248" s="13" t="s">
        <v>247</v>
      </c>
      <c r="P248" s="110" t="s">
        <v>98</v>
      </c>
      <c r="Q248" s="1"/>
      <c r="R248" s="111" t="str">
        <f t="shared" si="25"/>
        <v/>
      </c>
      <c r="S248" s="13" t="s">
        <v>248</v>
      </c>
      <c r="T248" s="110" t="s">
        <v>98</v>
      </c>
      <c r="U248" s="1"/>
      <c r="V248" s="111" t="str">
        <f t="shared" si="26"/>
        <v/>
      </c>
      <c r="W248" s="13" t="s">
        <v>249</v>
      </c>
      <c r="X248" s="110" t="s">
        <v>98</v>
      </c>
      <c r="Y248" s="1"/>
      <c r="Z248" s="111" t="str">
        <f t="shared" si="27"/>
        <v/>
      </c>
      <c r="AA248" s="13" t="s">
        <v>250</v>
      </c>
      <c r="AB248" s="110" t="s">
        <v>98</v>
      </c>
      <c r="AC248" s="1"/>
      <c r="AD248" s="111" t="str">
        <f t="shared" si="28"/>
        <v/>
      </c>
      <c r="AE248" s="13" t="s">
        <v>251</v>
      </c>
      <c r="AF248" s="110" t="s">
        <v>98</v>
      </c>
      <c r="AG248" s="1"/>
      <c r="AH248" s="111" t="str">
        <f t="shared" si="29"/>
        <v/>
      </c>
      <c r="AI248" s="13" t="s">
        <v>252</v>
      </c>
      <c r="AJ248" s="113">
        <f t="shared" si="31"/>
        <v>0</v>
      </c>
      <c r="AK248" s="192" t="str">
        <f>ご契約内容!$C$2</f>
        <v>エースサイクル</v>
      </c>
    </row>
    <row r="249" spans="1:37" ht="13.5" customHeight="1">
      <c r="A249" s="101" t="s">
        <v>1708</v>
      </c>
      <c r="B249" s="136" t="s">
        <v>1651</v>
      </c>
      <c r="C249" s="103" t="s">
        <v>1707</v>
      </c>
      <c r="D249" s="106"/>
      <c r="E249" s="140"/>
      <c r="F249" s="105" t="s">
        <v>547</v>
      </c>
      <c r="G249" s="127"/>
      <c r="H249" s="138" t="s">
        <v>1655</v>
      </c>
      <c r="I249" s="139"/>
      <c r="J249" s="108">
        <v>15000</v>
      </c>
      <c r="K249" s="109"/>
      <c r="L249" s="110" t="s">
        <v>77</v>
      </c>
      <c r="M249" s="1"/>
      <c r="N249" s="111" t="str">
        <f t="shared" si="24"/>
        <v/>
      </c>
      <c r="O249" s="13" t="s">
        <v>247</v>
      </c>
      <c r="P249" s="110" t="s">
        <v>77</v>
      </c>
      <c r="Q249" s="1"/>
      <c r="R249" s="111" t="str">
        <f t="shared" si="25"/>
        <v/>
      </c>
      <c r="S249" s="13" t="s">
        <v>248</v>
      </c>
      <c r="T249" s="110" t="s">
        <v>77</v>
      </c>
      <c r="U249" s="1"/>
      <c r="V249" s="111" t="str">
        <f t="shared" si="26"/>
        <v/>
      </c>
      <c r="W249" s="13" t="s">
        <v>249</v>
      </c>
      <c r="X249" s="110" t="s">
        <v>77</v>
      </c>
      <c r="Y249" s="1"/>
      <c r="Z249" s="111" t="str">
        <f t="shared" si="27"/>
        <v/>
      </c>
      <c r="AA249" s="13" t="s">
        <v>250</v>
      </c>
      <c r="AB249" s="110" t="s">
        <v>77</v>
      </c>
      <c r="AC249" s="1"/>
      <c r="AD249" s="111" t="str">
        <f t="shared" si="28"/>
        <v/>
      </c>
      <c r="AE249" s="13" t="s">
        <v>251</v>
      </c>
      <c r="AF249" s="110" t="s">
        <v>77</v>
      </c>
      <c r="AG249" s="1"/>
      <c r="AH249" s="111" t="str">
        <f t="shared" si="29"/>
        <v/>
      </c>
      <c r="AI249" s="13" t="s">
        <v>252</v>
      </c>
      <c r="AJ249" s="113">
        <f t="shared" si="31"/>
        <v>0</v>
      </c>
      <c r="AK249" s="192" t="str">
        <f>ご契約内容!$C$2</f>
        <v>エースサイクル</v>
      </c>
    </row>
    <row r="250" spans="1:37" ht="13.5" customHeight="1">
      <c r="A250" s="101" t="s">
        <v>1709</v>
      </c>
      <c r="B250" s="136" t="s">
        <v>1651</v>
      </c>
      <c r="C250" s="103" t="s">
        <v>1707</v>
      </c>
      <c r="D250" s="106"/>
      <c r="E250" s="140"/>
      <c r="F250" s="105" t="s">
        <v>547</v>
      </c>
      <c r="G250" s="127"/>
      <c r="H250" s="138" t="s">
        <v>1663</v>
      </c>
      <c r="I250" s="139"/>
      <c r="J250" s="108">
        <v>15000</v>
      </c>
      <c r="K250" s="109"/>
      <c r="L250" s="110" t="s">
        <v>77</v>
      </c>
      <c r="M250" s="1"/>
      <c r="N250" s="111" t="str">
        <f t="shared" si="24"/>
        <v/>
      </c>
      <c r="O250" s="13" t="s">
        <v>247</v>
      </c>
      <c r="P250" s="110" t="s">
        <v>77</v>
      </c>
      <c r="Q250" s="1"/>
      <c r="R250" s="111" t="str">
        <f t="shared" si="25"/>
        <v/>
      </c>
      <c r="S250" s="13" t="s">
        <v>248</v>
      </c>
      <c r="T250" s="110" t="s">
        <v>77</v>
      </c>
      <c r="U250" s="1"/>
      <c r="V250" s="111" t="str">
        <f t="shared" si="26"/>
        <v/>
      </c>
      <c r="W250" s="13" t="s">
        <v>249</v>
      </c>
      <c r="X250" s="110" t="s">
        <v>77</v>
      </c>
      <c r="Y250" s="1"/>
      <c r="Z250" s="111" t="str">
        <f t="shared" si="27"/>
        <v/>
      </c>
      <c r="AA250" s="13" t="s">
        <v>250</v>
      </c>
      <c r="AB250" s="110" t="s">
        <v>77</v>
      </c>
      <c r="AC250" s="1"/>
      <c r="AD250" s="111" t="str">
        <f t="shared" si="28"/>
        <v/>
      </c>
      <c r="AE250" s="13" t="s">
        <v>251</v>
      </c>
      <c r="AF250" s="110" t="s">
        <v>77</v>
      </c>
      <c r="AG250" s="1"/>
      <c r="AH250" s="111" t="str">
        <f t="shared" si="29"/>
        <v/>
      </c>
      <c r="AI250" s="13" t="s">
        <v>252</v>
      </c>
      <c r="AJ250" s="113">
        <f t="shared" si="31"/>
        <v>0</v>
      </c>
      <c r="AK250" s="192" t="str">
        <f>ご契約内容!$C$2</f>
        <v>エースサイクル</v>
      </c>
    </row>
    <row r="251" spans="1:37" ht="13.5" customHeight="1">
      <c r="A251" s="101" t="s">
        <v>1710</v>
      </c>
      <c r="B251" s="136" t="s">
        <v>1651</v>
      </c>
      <c r="C251" s="103" t="s">
        <v>1711</v>
      </c>
      <c r="D251" s="106"/>
      <c r="E251" s="140"/>
      <c r="F251" s="105" t="s">
        <v>547</v>
      </c>
      <c r="G251" s="127"/>
      <c r="H251" s="138" t="s">
        <v>1653</v>
      </c>
      <c r="I251" s="139"/>
      <c r="J251" s="108">
        <v>9000</v>
      </c>
      <c r="K251" s="109"/>
      <c r="L251" s="110" t="s">
        <v>98</v>
      </c>
      <c r="M251" s="1"/>
      <c r="N251" s="111" t="str">
        <f t="shared" si="24"/>
        <v/>
      </c>
      <c r="O251" s="13" t="s">
        <v>247</v>
      </c>
      <c r="P251" s="110" t="s">
        <v>77</v>
      </c>
      <c r="Q251" s="1"/>
      <c r="R251" s="111" t="str">
        <f t="shared" si="25"/>
        <v/>
      </c>
      <c r="S251" s="13" t="s">
        <v>248</v>
      </c>
      <c r="T251" s="110" t="s">
        <v>77</v>
      </c>
      <c r="U251" s="1"/>
      <c r="V251" s="111" t="str">
        <f t="shared" si="26"/>
        <v/>
      </c>
      <c r="W251" s="13" t="s">
        <v>249</v>
      </c>
      <c r="X251" s="110" t="s">
        <v>77</v>
      </c>
      <c r="Y251" s="1"/>
      <c r="Z251" s="111" t="str">
        <f t="shared" si="27"/>
        <v/>
      </c>
      <c r="AA251" s="13" t="s">
        <v>250</v>
      </c>
      <c r="AB251" s="110" t="s">
        <v>77</v>
      </c>
      <c r="AC251" s="1"/>
      <c r="AD251" s="111" t="str">
        <f t="shared" si="28"/>
        <v/>
      </c>
      <c r="AE251" s="13" t="s">
        <v>251</v>
      </c>
      <c r="AF251" s="110" t="s">
        <v>77</v>
      </c>
      <c r="AG251" s="1"/>
      <c r="AH251" s="111" t="str">
        <f t="shared" si="29"/>
        <v/>
      </c>
      <c r="AI251" s="13" t="s">
        <v>252</v>
      </c>
      <c r="AJ251" s="113">
        <f t="shared" si="31"/>
        <v>0</v>
      </c>
      <c r="AK251" s="192" t="str">
        <f>ご契約内容!$C$2</f>
        <v>エースサイクル</v>
      </c>
    </row>
    <row r="252" spans="1:37" ht="13.5" customHeight="1">
      <c r="A252" s="101" t="s">
        <v>1712</v>
      </c>
      <c r="B252" s="136" t="s">
        <v>1651</v>
      </c>
      <c r="C252" s="103" t="s">
        <v>1711</v>
      </c>
      <c r="D252" s="106"/>
      <c r="E252" s="140"/>
      <c r="F252" s="105" t="s">
        <v>547</v>
      </c>
      <c r="G252" s="127"/>
      <c r="H252" s="138" t="s">
        <v>1655</v>
      </c>
      <c r="I252" s="139"/>
      <c r="J252" s="108">
        <v>9000</v>
      </c>
      <c r="K252" s="109"/>
      <c r="L252" s="110" t="s">
        <v>77</v>
      </c>
      <c r="M252" s="1"/>
      <c r="N252" s="111" t="str">
        <f t="shared" si="24"/>
        <v/>
      </c>
      <c r="O252" s="13" t="s">
        <v>247</v>
      </c>
      <c r="P252" s="110" t="s">
        <v>77</v>
      </c>
      <c r="Q252" s="1"/>
      <c r="R252" s="111" t="str">
        <f t="shared" si="25"/>
        <v/>
      </c>
      <c r="S252" s="13" t="s">
        <v>248</v>
      </c>
      <c r="T252" s="110" t="s">
        <v>77</v>
      </c>
      <c r="U252" s="1"/>
      <c r="V252" s="111" t="str">
        <f t="shared" si="26"/>
        <v/>
      </c>
      <c r="W252" s="13" t="s">
        <v>249</v>
      </c>
      <c r="X252" s="110" t="s">
        <v>77</v>
      </c>
      <c r="Y252" s="1"/>
      <c r="Z252" s="111" t="str">
        <f t="shared" si="27"/>
        <v/>
      </c>
      <c r="AA252" s="13" t="s">
        <v>250</v>
      </c>
      <c r="AB252" s="110" t="s">
        <v>77</v>
      </c>
      <c r="AC252" s="1"/>
      <c r="AD252" s="111" t="str">
        <f t="shared" si="28"/>
        <v/>
      </c>
      <c r="AE252" s="13" t="s">
        <v>251</v>
      </c>
      <c r="AF252" s="110" t="s">
        <v>77</v>
      </c>
      <c r="AG252" s="1"/>
      <c r="AH252" s="111" t="str">
        <f t="shared" si="29"/>
        <v/>
      </c>
      <c r="AI252" s="13" t="s">
        <v>252</v>
      </c>
      <c r="AJ252" s="113">
        <f t="shared" si="31"/>
        <v>0</v>
      </c>
      <c r="AK252" s="192" t="str">
        <f>ご契約内容!$C$2</f>
        <v>エースサイクル</v>
      </c>
    </row>
    <row r="253" spans="1:37" ht="13.5" customHeight="1">
      <c r="A253" s="101" t="s">
        <v>1713</v>
      </c>
      <c r="B253" s="136" t="s">
        <v>1651</v>
      </c>
      <c r="C253" s="103" t="s">
        <v>1714</v>
      </c>
      <c r="D253" s="106"/>
      <c r="E253" s="140"/>
      <c r="F253" s="105" t="s">
        <v>547</v>
      </c>
      <c r="G253" s="127"/>
      <c r="H253" s="138" t="s">
        <v>1653</v>
      </c>
      <c r="I253" s="139"/>
      <c r="J253" s="108">
        <v>26000</v>
      </c>
      <c r="K253" s="109"/>
      <c r="L253" s="110" t="s">
        <v>77</v>
      </c>
      <c r="M253" s="1"/>
      <c r="N253" s="111" t="str">
        <f t="shared" si="24"/>
        <v/>
      </c>
      <c r="O253" s="13" t="s">
        <v>247</v>
      </c>
      <c r="P253" s="110" t="s">
        <v>77</v>
      </c>
      <c r="Q253" s="1"/>
      <c r="R253" s="111" t="str">
        <f t="shared" si="25"/>
        <v/>
      </c>
      <c r="S253" s="13" t="s">
        <v>248</v>
      </c>
      <c r="T253" s="110" t="s">
        <v>77</v>
      </c>
      <c r="U253" s="1"/>
      <c r="V253" s="111" t="str">
        <f t="shared" si="26"/>
        <v/>
      </c>
      <c r="W253" s="13" t="s">
        <v>249</v>
      </c>
      <c r="X253" s="110" t="s">
        <v>77</v>
      </c>
      <c r="Y253" s="1"/>
      <c r="Z253" s="111" t="str">
        <f t="shared" si="27"/>
        <v/>
      </c>
      <c r="AA253" s="13" t="s">
        <v>250</v>
      </c>
      <c r="AB253" s="110" t="s">
        <v>77</v>
      </c>
      <c r="AC253" s="1"/>
      <c r="AD253" s="111" t="str">
        <f t="shared" si="28"/>
        <v/>
      </c>
      <c r="AE253" s="13" t="s">
        <v>251</v>
      </c>
      <c r="AF253" s="110" t="s">
        <v>77</v>
      </c>
      <c r="AG253" s="1"/>
      <c r="AH253" s="111" t="str">
        <f t="shared" si="29"/>
        <v/>
      </c>
      <c r="AI253" s="13" t="s">
        <v>252</v>
      </c>
      <c r="AJ253" s="113">
        <f t="shared" si="31"/>
        <v>0</v>
      </c>
      <c r="AK253" s="192" t="str">
        <f>ご契約内容!$C$2</f>
        <v>エースサイクル</v>
      </c>
    </row>
    <row r="254" spans="1:37" ht="13.5" customHeight="1">
      <c r="A254" s="101" t="s">
        <v>1715</v>
      </c>
      <c r="B254" s="136" t="s">
        <v>1651</v>
      </c>
      <c r="C254" s="103" t="s">
        <v>1714</v>
      </c>
      <c r="D254" s="106"/>
      <c r="E254" s="140"/>
      <c r="F254" s="105" t="s">
        <v>547</v>
      </c>
      <c r="G254" s="127"/>
      <c r="H254" s="138" t="s">
        <v>1655</v>
      </c>
      <c r="I254" s="139"/>
      <c r="J254" s="108">
        <v>26000</v>
      </c>
      <c r="K254" s="109"/>
      <c r="L254" s="110" t="s">
        <v>77</v>
      </c>
      <c r="M254" s="1"/>
      <c r="N254" s="111" t="str">
        <f t="shared" si="24"/>
        <v/>
      </c>
      <c r="O254" s="13" t="s">
        <v>247</v>
      </c>
      <c r="P254" s="110" t="s">
        <v>77</v>
      </c>
      <c r="Q254" s="1"/>
      <c r="R254" s="111" t="str">
        <f t="shared" si="25"/>
        <v/>
      </c>
      <c r="S254" s="13" t="s">
        <v>248</v>
      </c>
      <c r="T254" s="110" t="s">
        <v>77</v>
      </c>
      <c r="U254" s="1"/>
      <c r="V254" s="111" t="str">
        <f t="shared" si="26"/>
        <v/>
      </c>
      <c r="W254" s="13" t="s">
        <v>249</v>
      </c>
      <c r="X254" s="110" t="s">
        <v>77</v>
      </c>
      <c r="Y254" s="1"/>
      <c r="Z254" s="111" t="str">
        <f t="shared" si="27"/>
        <v/>
      </c>
      <c r="AA254" s="13" t="s">
        <v>250</v>
      </c>
      <c r="AB254" s="110" t="s">
        <v>77</v>
      </c>
      <c r="AC254" s="1"/>
      <c r="AD254" s="111" t="str">
        <f t="shared" si="28"/>
        <v/>
      </c>
      <c r="AE254" s="13" t="s">
        <v>251</v>
      </c>
      <c r="AF254" s="110" t="s">
        <v>77</v>
      </c>
      <c r="AG254" s="1"/>
      <c r="AH254" s="111" t="str">
        <f t="shared" si="29"/>
        <v/>
      </c>
      <c r="AI254" s="13" t="s">
        <v>252</v>
      </c>
      <c r="AJ254" s="113">
        <f t="shared" si="31"/>
        <v>0</v>
      </c>
      <c r="AK254" s="192" t="str">
        <f>ご契約内容!$C$2</f>
        <v>エースサイクル</v>
      </c>
    </row>
    <row r="255" spans="1:37" ht="13.5" customHeight="1">
      <c r="A255" s="101" t="s">
        <v>1716</v>
      </c>
      <c r="B255" s="136" t="s">
        <v>1651</v>
      </c>
      <c r="C255" s="103" t="s">
        <v>1717</v>
      </c>
      <c r="D255" s="106"/>
      <c r="E255" s="140"/>
      <c r="F255" s="105" t="s">
        <v>547</v>
      </c>
      <c r="G255" s="127"/>
      <c r="H255" s="138" t="s">
        <v>1653</v>
      </c>
      <c r="I255" s="139"/>
      <c r="J255" s="108">
        <v>15000</v>
      </c>
      <c r="K255" s="109"/>
      <c r="L255" s="110" t="s">
        <v>77</v>
      </c>
      <c r="M255" s="1"/>
      <c r="N255" s="111" t="str">
        <f t="shared" si="24"/>
        <v/>
      </c>
      <c r="O255" s="13" t="s">
        <v>247</v>
      </c>
      <c r="P255" s="110" t="s">
        <v>77</v>
      </c>
      <c r="Q255" s="1"/>
      <c r="R255" s="111" t="str">
        <f t="shared" si="25"/>
        <v/>
      </c>
      <c r="S255" s="13" t="s">
        <v>248</v>
      </c>
      <c r="T255" s="110" t="s">
        <v>77</v>
      </c>
      <c r="U255" s="1"/>
      <c r="V255" s="111" t="str">
        <f t="shared" si="26"/>
        <v/>
      </c>
      <c r="W255" s="13" t="s">
        <v>249</v>
      </c>
      <c r="X255" s="110" t="s">
        <v>77</v>
      </c>
      <c r="Y255" s="1"/>
      <c r="Z255" s="111" t="str">
        <f t="shared" si="27"/>
        <v/>
      </c>
      <c r="AA255" s="13" t="s">
        <v>250</v>
      </c>
      <c r="AB255" s="110" t="s">
        <v>77</v>
      </c>
      <c r="AC255" s="1"/>
      <c r="AD255" s="111" t="str">
        <f t="shared" si="28"/>
        <v/>
      </c>
      <c r="AE255" s="13" t="s">
        <v>251</v>
      </c>
      <c r="AF255" s="110" t="s">
        <v>77</v>
      </c>
      <c r="AG255" s="1"/>
      <c r="AH255" s="111" t="str">
        <f t="shared" si="29"/>
        <v/>
      </c>
      <c r="AI255" s="13" t="s">
        <v>252</v>
      </c>
      <c r="AJ255" s="113">
        <f t="shared" si="31"/>
        <v>0</v>
      </c>
      <c r="AK255" s="192" t="str">
        <f>ご契約内容!$C$2</f>
        <v>エースサイクル</v>
      </c>
    </row>
    <row r="256" spans="1:37" ht="13.5" customHeight="1">
      <c r="A256" s="101" t="s">
        <v>1718</v>
      </c>
      <c r="B256" s="136" t="s">
        <v>1651</v>
      </c>
      <c r="C256" s="103" t="s">
        <v>1717</v>
      </c>
      <c r="D256" s="106"/>
      <c r="E256" s="140"/>
      <c r="F256" s="105" t="s">
        <v>547</v>
      </c>
      <c r="G256" s="127"/>
      <c r="H256" s="138" t="s">
        <v>1655</v>
      </c>
      <c r="I256" s="139"/>
      <c r="J256" s="108">
        <v>15000</v>
      </c>
      <c r="K256" s="109"/>
      <c r="L256" s="110" t="s">
        <v>77</v>
      </c>
      <c r="M256" s="1"/>
      <c r="N256" s="111" t="str">
        <f t="shared" si="24"/>
        <v/>
      </c>
      <c r="O256" s="13" t="s">
        <v>247</v>
      </c>
      <c r="P256" s="110" t="s">
        <v>77</v>
      </c>
      <c r="Q256" s="1"/>
      <c r="R256" s="111" t="str">
        <f t="shared" si="25"/>
        <v/>
      </c>
      <c r="S256" s="13" t="s">
        <v>248</v>
      </c>
      <c r="T256" s="110" t="s">
        <v>77</v>
      </c>
      <c r="U256" s="1"/>
      <c r="V256" s="111" t="str">
        <f t="shared" si="26"/>
        <v/>
      </c>
      <c r="W256" s="13" t="s">
        <v>249</v>
      </c>
      <c r="X256" s="110" t="s">
        <v>77</v>
      </c>
      <c r="Y256" s="1"/>
      <c r="Z256" s="111" t="str">
        <f t="shared" si="27"/>
        <v/>
      </c>
      <c r="AA256" s="13" t="s">
        <v>250</v>
      </c>
      <c r="AB256" s="110" t="s">
        <v>77</v>
      </c>
      <c r="AC256" s="1"/>
      <c r="AD256" s="111" t="str">
        <f t="shared" si="28"/>
        <v/>
      </c>
      <c r="AE256" s="13" t="s">
        <v>251</v>
      </c>
      <c r="AF256" s="110" t="s">
        <v>77</v>
      </c>
      <c r="AG256" s="1"/>
      <c r="AH256" s="111" t="str">
        <f t="shared" si="29"/>
        <v/>
      </c>
      <c r="AI256" s="13" t="s">
        <v>252</v>
      </c>
      <c r="AJ256" s="113">
        <f t="shared" si="31"/>
        <v>0</v>
      </c>
      <c r="AK256" s="192" t="str">
        <f>ご契約内容!$C$2</f>
        <v>エースサイクル</v>
      </c>
    </row>
    <row r="257" spans="1:37" ht="13.5" customHeight="1">
      <c r="A257" s="101" t="s">
        <v>1719</v>
      </c>
      <c r="B257" s="136" t="s">
        <v>1651</v>
      </c>
      <c r="C257" s="103" t="s">
        <v>1720</v>
      </c>
      <c r="D257" s="106"/>
      <c r="E257" s="140"/>
      <c r="F257" s="105" t="s">
        <v>547</v>
      </c>
      <c r="G257" s="127"/>
      <c r="H257" s="138" t="s">
        <v>1653</v>
      </c>
      <c r="I257" s="139"/>
      <c r="J257" s="108">
        <v>15000</v>
      </c>
      <c r="K257" s="109"/>
      <c r="L257" s="110" t="s">
        <v>98</v>
      </c>
      <c r="M257" s="1"/>
      <c r="N257" s="111" t="str">
        <f t="shared" si="24"/>
        <v/>
      </c>
      <c r="O257" s="13" t="s">
        <v>247</v>
      </c>
      <c r="P257" s="110" t="s">
        <v>98</v>
      </c>
      <c r="Q257" s="1"/>
      <c r="R257" s="111" t="str">
        <f t="shared" si="25"/>
        <v/>
      </c>
      <c r="S257" s="13" t="s">
        <v>248</v>
      </c>
      <c r="T257" s="110" t="s">
        <v>77</v>
      </c>
      <c r="U257" s="1"/>
      <c r="V257" s="111" t="str">
        <f t="shared" si="26"/>
        <v/>
      </c>
      <c r="W257" s="13" t="s">
        <v>249</v>
      </c>
      <c r="X257" s="110" t="s">
        <v>77</v>
      </c>
      <c r="Y257" s="1"/>
      <c r="Z257" s="111" t="str">
        <f t="shared" si="27"/>
        <v/>
      </c>
      <c r="AA257" s="13" t="s">
        <v>250</v>
      </c>
      <c r="AB257" s="110" t="s">
        <v>77</v>
      </c>
      <c r="AC257" s="1"/>
      <c r="AD257" s="111" t="str">
        <f t="shared" si="28"/>
        <v/>
      </c>
      <c r="AE257" s="13" t="s">
        <v>251</v>
      </c>
      <c r="AF257" s="110" t="s">
        <v>77</v>
      </c>
      <c r="AG257" s="1"/>
      <c r="AH257" s="111" t="str">
        <f t="shared" si="29"/>
        <v/>
      </c>
      <c r="AI257" s="13" t="s">
        <v>252</v>
      </c>
      <c r="AJ257" s="113">
        <f t="shared" si="31"/>
        <v>0</v>
      </c>
      <c r="AK257" s="192" t="str">
        <f>ご契約内容!$C$2</f>
        <v>エースサイクル</v>
      </c>
    </row>
    <row r="258" spans="1:37" ht="13.5" customHeight="1">
      <c r="A258" s="101" t="s">
        <v>1721</v>
      </c>
      <c r="B258" s="136" t="s">
        <v>1651</v>
      </c>
      <c r="C258" s="103" t="s">
        <v>1720</v>
      </c>
      <c r="D258" s="106"/>
      <c r="E258" s="140"/>
      <c r="F258" s="105" t="s">
        <v>547</v>
      </c>
      <c r="G258" s="127"/>
      <c r="H258" s="138" t="s">
        <v>1655</v>
      </c>
      <c r="I258" s="139"/>
      <c r="J258" s="108">
        <v>15000</v>
      </c>
      <c r="K258" s="109"/>
      <c r="L258" s="110" t="s">
        <v>77</v>
      </c>
      <c r="M258" s="1"/>
      <c r="N258" s="111" t="str">
        <f t="shared" si="24"/>
        <v/>
      </c>
      <c r="O258" s="13" t="s">
        <v>247</v>
      </c>
      <c r="P258" s="110" t="s">
        <v>77</v>
      </c>
      <c r="Q258" s="1"/>
      <c r="R258" s="111" t="str">
        <f t="shared" si="25"/>
        <v/>
      </c>
      <c r="S258" s="13" t="s">
        <v>248</v>
      </c>
      <c r="T258" s="110" t="s">
        <v>77</v>
      </c>
      <c r="U258" s="1"/>
      <c r="V258" s="111" t="str">
        <f t="shared" si="26"/>
        <v/>
      </c>
      <c r="W258" s="13" t="s">
        <v>249</v>
      </c>
      <c r="X258" s="110" t="s">
        <v>77</v>
      </c>
      <c r="Y258" s="1"/>
      <c r="Z258" s="111" t="str">
        <f t="shared" si="27"/>
        <v/>
      </c>
      <c r="AA258" s="13" t="s">
        <v>250</v>
      </c>
      <c r="AB258" s="110" t="s">
        <v>77</v>
      </c>
      <c r="AC258" s="1"/>
      <c r="AD258" s="111" t="str">
        <f t="shared" si="28"/>
        <v/>
      </c>
      <c r="AE258" s="13" t="s">
        <v>251</v>
      </c>
      <c r="AF258" s="110" t="s">
        <v>77</v>
      </c>
      <c r="AG258" s="1"/>
      <c r="AH258" s="111" t="str">
        <f t="shared" si="29"/>
        <v/>
      </c>
      <c r="AI258" s="13" t="s">
        <v>252</v>
      </c>
      <c r="AJ258" s="113">
        <f t="shared" si="31"/>
        <v>0</v>
      </c>
      <c r="AK258" s="192" t="str">
        <f>ご契約内容!$C$2</f>
        <v>エースサイクル</v>
      </c>
    </row>
    <row r="259" spans="1:37" ht="13.5" customHeight="1">
      <c r="A259" s="101" t="s">
        <v>1722</v>
      </c>
      <c r="B259" s="136" t="s">
        <v>1651</v>
      </c>
      <c r="C259" s="103" t="s">
        <v>1723</v>
      </c>
      <c r="D259" s="106"/>
      <c r="E259" s="140"/>
      <c r="F259" s="105" t="s">
        <v>547</v>
      </c>
      <c r="G259" s="127"/>
      <c r="H259" s="138" t="s">
        <v>1263</v>
      </c>
      <c r="I259" s="139"/>
      <c r="J259" s="108">
        <v>4500</v>
      </c>
      <c r="K259" s="109" t="s">
        <v>782</v>
      </c>
      <c r="L259" s="110" t="s">
        <v>98</v>
      </c>
      <c r="M259" s="1"/>
      <c r="N259" s="111" t="str">
        <f t="shared" si="24"/>
        <v/>
      </c>
      <c r="O259" s="13" t="s">
        <v>247</v>
      </c>
      <c r="P259" s="110" t="s">
        <v>98</v>
      </c>
      <c r="Q259" s="1"/>
      <c r="R259" s="111" t="str">
        <f t="shared" si="25"/>
        <v/>
      </c>
      <c r="S259" s="13" t="s">
        <v>248</v>
      </c>
      <c r="T259" s="110" t="s">
        <v>98</v>
      </c>
      <c r="U259" s="1"/>
      <c r="V259" s="111" t="str">
        <f t="shared" si="26"/>
        <v/>
      </c>
      <c r="W259" s="13" t="s">
        <v>249</v>
      </c>
      <c r="X259" s="110" t="s">
        <v>98</v>
      </c>
      <c r="Y259" s="1"/>
      <c r="Z259" s="111" t="str">
        <f t="shared" si="27"/>
        <v/>
      </c>
      <c r="AA259" s="13" t="s">
        <v>250</v>
      </c>
      <c r="AB259" s="110" t="s">
        <v>98</v>
      </c>
      <c r="AC259" s="1"/>
      <c r="AD259" s="111" t="str">
        <f t="shared" si="28"/>
        <v/>
      </c>
      <c r="AE259" s="13" t="s">
        <v>251</v>
      </c>
      <c r="AF259" s="110" t="s">
        <v>98</v>
      </c>
      <c r="AG259" s="1"/>
      <c r="AH259" s="111" t="str">
        <f t="shared" si="29"/>
        <v/>
      </c>
      <c r="AI259" s="13" t="s">
        <v>252</v>
      </c>
      <c r="AJ259" s="113">
        <f t="shared" si="31"/>
        <v>0</v>
      </c>
      <c r="AK259" s="192" t="str">
        <f>ご契約内容!$C$2</f>
        <v>エースサイクル</v>
      </c>
    </row>
    <row r="260" spans="1:37" ht="13.5" customHeight="1">
      <c r="A260" s="101" t="s">
        <v>1724</v>
      </c>
      <c r="B260" s="136" t="s">
        <v>1651</v>
      </c>
      <c r="C260" s="103" t="s">
        <v>1725</v>
      </c>
      <c r="D260" s="106"/>
      <c r="E260" s="140"/>
      <c r="F260" s="105" t="s">
        <v>547</v>
      </c>
      <c r="G260" s="127"/>
      <c r="H260" s="138" t="s">
        <v>1263</v>
      </c>
      <c r="I260" s="139"/>
      <c r="J260" s="108">
        <v>22000</v>
      </c>
      <c r="K260" s="109"/>
      <c r="L260" s="110" t="s">
        <v>98</v>
      </c>
      <c r="M260" s="1"/>
      <c r="N260" s="111" t="str">
        <f t="shared" si="24"/>
        <v/>
      </c>
      <c r="O260" s="13" t="s">
        <v>247</v>
      </c>
      <c r="P260" s="110" t="s">
        <v>98</v>
      </c>
      <c r="Q260" s="1"/>
      <c r="R260" s="111" t="str">
        <f t="shared" si="25"/>
        <v/>
      </c>
      <c r="S260" s="13" t="s">
        <v>248</v>
      </c>
      <c r="T260" s="110" t="s">
        <v>98</v>
      </c>
      <c r="U260" s="1"/>
      <c r="V260" s="111" t="str">
        <f t="shared" si="26"/>
        <v/>
      </c>
      <c r="W260" s="13" t="s">
        <v>249</v>
      </c>
      <c r="X260" s="110" t="s">
        <v>77</v>
      </c>
      <c r="Y260" s="1"/>
      <c r="Z260" s="111" t="str">
        <f t="shared" si="27"/>
        <v/>
      </c>
      <c r="AA260" s="13" t="s">
        <v>250</v>
      </c>
      <c r="AB260" s="110" t="s">
        <v>77</v>
      </c>
      <c r="AC260" s="1"/>
      <c r="AD260" s="111" t="str">
        <f t="shared" si="28"/>
        <v/>
      </c>
      <c r="AE260" s="13" t="s">
        <v>251</v>
      </c>
      <c r="AF260" s="110" t="s">
        <v>77</v>
      </c>
      <c r="AG260" s="1"/>
      <c r="AH260" s="111" t="str">
        <f t="shared" si="29"/>
        <v/>
      </c>
      <c r="AI260" s="13" t="s">
        <v>252</v>
      </c>
      <c r="AJ260" s="113">
        <f t="shared" si="31"/>
        <v>0</v>
      </c>
      <c r="AK260" s="192" t="str">
        <f>ご契約内容!$C$2</f>
        <v>エースサイクル</v>
      </c>
    </row>
    <row r="261" spans="1:37" ht="13.5" customHeight="1">
      <c r="A261" s="101" t="s">
        <v>1726</v>
      </c>
      <c r="B261" s="136" t="s">
        <v>1651</v>
      </c>
      <c r="C261" s="103" t="s">
        <v>1727</v>
      </c>
      <c r="D261" s="106"/>
      <c r="E261" s="140"/>
      <c r="F261" s="105" t="s">
        <v>547</v>
      </c>
      <c r="G261" s="127"/>
      <c r="H261" s="138" t="s">
        <v>1263</v>
      </c>
      <c r="I261" s="139"/>
      <c r="J261" s="108">
        <v>15000</v>
      </c>
      <c r="K261" s="109"/>
      <c r="L261" s="110" t="s">
        <v>98</v>
      </c>
      <c r="M261" s="1"/>
      <c r="N261" s="111" t="str">
        <f t="shared" ref="N261:N324" si="32">IF(M261="","",$J261*$A$4*M261)</f>
        <v/>
      </c>
      <c r="O261" s="13" t="s">
        <v>247</v>
      </c>
      <c r="P261" s="110" t="s">
        <v>98</v>
      </c>
      <c r="Q261" s="1"/>
      <c r="R261" s="111" t="str">
        <f t="shared" ref="R261:R324" si="33">IF(Q261="","",$J261*$A$4*Q261)</f>
        <v/>
      </c>
      <c r="S261" s="13" t="s">
        <v>248</v>
      </c>
      <c r="T261" s="110" t="s">
        <v>77</v>
      </c>
      <c r="U261" s="1"/>
      <c r="V261" s="111" t="str">
        <f t="shared" ref="V261:V324" si="34">IF(U261="","",$J261*$A$4*U261)</f>
        <v/>
      </c>
      <c r="W261" s="13" t="s">
        <v>249</v>
      </c>
      <c r="X261" s="110" t="s">
        <v>77</v>
      </c>
      <c r="Y261" s="1"/>
      <c r="Z261" s="111" t="str">
        <f t="shared" ref="Z261:Z324" si="35">IF(Y261="","",$J261*$A$4*Y261)</f>
        <v/>
      </c>
      <c r="AA261" s="13" t="s">
        <v>250</v>
      </c>
      <c r="AB261" s="110" t="s">
        <v>98</v>
      </c>
      <c r="AC261" s="1"/>
      <c r="AD261" s="111" t="str">
        <f t="shared" ref="AD261:AD324" si="36">IF(AC261="","",$J261*$A$4*AC261)</f>
        <v/>
      </c>
      <c r="AE261" s="13" t="s">
        <v>251</v>
      </c>
      <c r="AF261" s="110" t="s">
        <v>98</v>
      </c>
      <c r="AG261" s="1"/>
      <c r="AH261" s="111" t="str">
        <f t="shared" ref="AH261:AH324" si="37">IF(AG261="","",$J261*$A$4*AG261)</f>
        <v/>
      </c>
      <c r="AI261" s="13" t="s">
        <v>252</v>
      </c>
      <c r="AJ261" s="113">
        <f t="shared" si="31"/>
        <v>0</v>
      </c>
      <c r="AK261" s="192" t="str">
        <f>ご契約内容!$C$2</f>
        <v>エースサイクル</v>
      </c>
    </row>
    <row r="262" spans="1:37" ht="13.5" customHeight="1">
      <c r="A262" s="101" t="s">
        <v>1728</v>
      </c>
      <c r="B262" s="136" t="s">
        <v>1651</v>
      </c>
      <c r="C262" s="103" t="s">
        <v>1727</v>
      </c>
      <c r="D262" s="106"/>
      <c r="E262" s="140"/>
      <c r="F262" s="105" t="s">
        <v>965</v>
      </c>
      <c r="G262" s="127"/>
      <c r="H262" s="138" t="s">
        <v>1263</v>
      </c>
      <c r="I262" s="139"/>
      <c r="J262" s="108">
        <v>15000</v>
      </c>
      <c r="K262" s="109"/>
      <c r="L262" s="110" t="s">
        <v>1199</v>
      </c>
      <c r="M262" s="1"/>
      <c r="N262" s="111" t="str">
        <f t="shared" si="32"/>
        <v/>
      </c>
      <c r="O262" s="13" t="s">
        <v>247</v>
      </c>
      <c r="P262" s="110" t="s">
        <v>1199</v>
      </c>
      <c r="Q262" s="1"/>
      <c r="R262" s="111" t="str">
        <f t="shared" si="33"/>
        <v/>
      </c>
      <c r="S262" s="13" t="s">
        <v>248</v>
      </c>
      <c r="T262" s="110" t="s">
        <v>148</v>
      </c>
      <c r="U262" s="115"/>
      <c r="V262" s="116" t="str">
        <f t="shared" si="34"/>
        <v/>
      </c>
      <c r="W262" s="117" t="s">
        <v>249</v>
      </c>
      <c r="X262" s="110" t="s">
        <v>148</v>
      </c>
      <c r="Y262" s="115"/>
      <c r="Z262" s="116" t="str">
        <f t="shared" si="35"/>
        <v/>
      </c>
      <c r="AA262" s="117" t="s">
        <v>250</v>
      </c>
      <c r="AB262" s="110" t="s">
        <v>148</v>
      </c>
      <c r="AC262" s="115"/>
      <c r="AD262" s="116" t="str">
        <f t="shared" si="36"/>
        <v/>
      </c>
      <c r="AE262" s="117" t="s">
        <v>251</v>
      </c>
      <c r="AF262" s="110" t="s">
        <v>148</v>
      </c>
      <c r="AG262" s="115"/>
      <c r="AH262" s="116" t="str">
        <f t="shared" si="37"/>
        <v/>
      </c>
      <c r="AI262" s="117" t="s">
        <v>252</v>
      </c>
      <c r="AJ262" s="113">
        <f t="shared" si="31"/>
        <v>0</v>
      </c>
      <c r="AK262" s="192" t="str">
        <f>ご契約内容!$C$2</f>
        <v>エースサイクル</v>
      </c>
    </row>
    <row r="263" spans="1:37" ht="13.5" customHeight="1">
      <c r="A263" s="101" t="s">
        <v>1729</v>
      </c>
      <c r="B263" s="136" t="s">
        <v>1651</v>
      </c>
      <c r="C263" s="103" t="s">
        <v>1727</v>
      </c>
      <c r="D263" s="106"/>
      <c r="E263" s="140"/>
      <c r="F263" s="105" t="s">
        <v>1730</v>
      </c>
      <c r="G263" s="127"/>
      <c r="H263" s="138" t="s">
        <v>1263</v>
      </c>
      <c r="I263" s="139"/>
      <c r="J263" s="108">
        <v>15000</v>
      </c>
      <c r="K263" s="109" t="s">
        <v>568</v>
      </c>
      <c r="L263" s="110" t="s">
        <v>77</v>
      </c>
      <c r="M263" s="1"/>
      <c r="N263" s="111" t="str">
        <f t="shared" si="32"/>
        <v/>
      </c>
      <c r="O263" s="13" t="s">
        <v>247</v>
      </c>
      <c r="P263" s="110" t="s">
        <v>77</v>
      </c>
      <c r="Q263" s="1"/>
      <c r="R263" s="111" t="str">
        <f t="shared" si="33"/>
        <v/>
      </c>
      <c r="S263" s="13" t="s">
        <v>248</v>
      </c>
      <c r="T263" s="110" t="s">
        <v>148</v>
      </c>
      <c r="U263" s="115"/>
      <c r="V263" s="116" t="str">
        <f t="shared" si="34"/>
        <v/>
      </c>
      <c r="W263" s="117" t="s">
        <v>249</v>
      </c>
      <c r="X263" s="110" t="s">
        <v>77</v>
      </c>
      <c r="Y263" s="1"/>
      <c r="Z263" s="111" t="str">
        <f t="shared" si="35"/>
        <v/>
      </c>
      <c r="AA263" s="13" t="s">
        <v>250</v>
      </c>
      <c r="AB263" s="110" t="s">
        <v>77</v>
      </c>
      <c r="AC263" s="1"/>
      <c r="AD263" s="111" t="str">
        <f t="shared" si="36"/>
        <v/>
      </c>
      <c r="AE263" s="13" t="s">
        <v>251</v>
      </c>
      <c r="AF263" s="110" t="s">
        <v>77</v>
      </c>
      <c r="AG263" s="1"/>
      <c r="AH263" s="111" t="str">
        <f t="shared" si="37"/>
        <v/>
      </c>
      <c r="AI263" s="13" t="s">
        <v>252</v>
      </c>
      <c r="AJ263" s="113">
        <f t="shared" si="31"/>
        <v>0</v>
      </c>
      <c r="AK263" s="192" t="str">
        <f>ご契約内容!$C$2</f>
        <v>エースサイクル</v>
      </c>
    </row>
    <row r="264" spans="1:37" ht="13.5" customHeight="1">
      <c r="A264" s="101" t="s">
        <v>1731</v>
      </c>
      <c r="B264" s="136" t="s">
        <v>1651</v>
      </c>
      <c r="C264" s="103" t="s">
        <v>1732</v>
      </c>
      <c r="D264" s="106"/>
      <c r="E264" s="140"/>
      <c r="F264" s="105" t="s">
        <v>547</v>
      </c>
      <c r="G264" s="127"/>
      <c r="H264" s="138" t="s">
        <v>1653</v>
      </c>
      <c r="I264" s="139"/>
      <c r="J264" s="108">
        <v>26000</v>
      </c>
      <c r="K264" s="109" t="s">
        <v>1733</v>
      </c>
      <c r="L264" s="110" t="s">
        <v>77</v>
      </c>
      <c r="M264" s="1"/>
      <c r="N264" s="111" t="str">
        <f t="shared" si="32"/>
        <v/>
      </c>
      <c r="O264" s="13" t="s">
        <v>247</v>
      </c>
      <c r="P264" s="110" t="s">
        <v>77</v>
      </c>
      <c r="Q264" s="1"/>
      <c r="R264" s="111" t="str">
        <f t="shared" si="33"/>
        <v/>
      </c>
      <c r="S264" s="13" t="s">
        <v>248</v>
      </c>
      <c r="T264" s="110" t="s">
        <v>77</v>
      </c>
      <c r="U264" s="1"/>
      <c r="V264" s="111" t="str">
        <f t="shared" si="34"/>
        <v/>
      </c>
      <c r="W264" s="13" t="s">
        <v>249</v>
      </c>
      <c r="X264" s="110" t="s">
        <v>77</v>
      </c>
      <c r="Y264" s="1"/>
      <c r="Z264" s="111" t="str">
        <f t="shared" si="35"/>
        <v/>
      </c>
      <c r="AA264" s="13" t="s">
        <v>250</v>
      </c>
      <c r="AB264" s="110" t="s">
        <v>77</v>
      </c>
      <c r="AC264" s="1"/>
      <c r="AD264" s="111" t="str">
        <f t="shared" si="36"/>
        <v/>
      </c>
      <c r="AE264" s="13" t="s">
        <v>251</v>
      </c>
      <c r="AF264" s="110" t="s">
        <v>77</v>
      </c>
      <c r="AG264" s="1"/>
      <c r="AH264" s="111" t="str">
        <f t="shared" si="37"/>
        <v/>
      </c>
      <c r="AI264" s="13" t="s">
        <v>252</v>
      </c>
      <c r="AJ264" s="113">
        <f t="shared" si="31"/>
        <v>0</v>
      </c>
      <c r="AK264" s="192" t="str">
        <f>ご契約内容!$C$2</f>
        <v>エースサイクル</v>
      </c>
    </row>
    <row r="265" spans="1:37" ht="13.5" customHeight="1">
      <c r="A265" s="101" t="s">
        <v>1734</v>
      </c>
      <c r="B265" s="136" t="s">
        <v>1651</v>
      </c>
      <c r="C265" s="103" t="s">
        <v>1732</v>
      </c>
      <c r="D265" s="106"/>
      <c r="E265" s="140"/>
      <c r="F265" s="105" t="s">
        <v>547</v>
      </c>
      <c r="G265" s="127"/>
      <c r="H265" s="138" t="s">
        <v>1655</v>
      </c>
      <c r="I265" s="139"/>
      <c r="J265" s="108">
        <v>26000</v>
      </c>
      <c r="K265" s="109" t="s">
        <v>1733</v>
      </c>
      <c r="L265" s="110" t="s">
        <v>98</v>
      </c>
      <c r="M265" s="1"/>
      <c r="N265" s="111" t="str">
        <f t="shared" si="32"/>
        <v/>
      </c>
      <c r="O265" s="13" t="s">
        <v>247</v>
      </c>
      <c r="P265" s="110" t="s">
        <v>98</v>
      </c>
      <c r="Q265" s="1"/>
      <c r="R265" s="111" t="str">
        <f t="shared" si="33"/>
        <v/>
      </c>
      <c r="S265" s="13" t="s">
        <v>248</v>
      </c>
      <c r="T265" s="110" t="s">
        <v>98</v>
      </c>
      <c r="U265" s="1"/>
      <c r="V265" s="111" t="str">
        <f t="shared" si="34"/>
        <v/>
      </c>
      <c r="W265" s="13" t="s">
        <v>249</v>
      </c>
      <c r="X265" s="110" t="s">
        <v>77</v>
      </c>
      <c r="Y265" s="1"/>
      <c r="Z265" s="111" t="str">
        <f t="shared" si="35"/>
        <v/>
      </c>
      <c r="AA265" s="13" t="s">
        <v>250</v>
      </c>
      <c r="AB265" s="110" t="s">
        <v>77</v>
      </c>
      <c r="AC265" s="1"/>
      <c r="AD265" s="111" t="str">
        <f t="shared" si="36"/>
        <v/>
      </c>
      <c r="AE265" s="13" t="s">
        <v>251</v>
      </c>
      <c r="AF265" s="110" t="s">
        <v>77</v>
      </c>
      <c r="AG265" s="1"/>
      <c r="AH265" s="111" t="str">
        <f t="shared" si="37"/>
        <v/>
      </c>
      <c r="AI265" s="13" t="s">
        <v>252</v>
      </c>
      <c r="AJ265" s="113">
        <f t="shared" si="31"/>
        <v>0</v>
      </c>
      <c r="AK265" s="192" t="str">
        <f>ご契約内容!$C$2</f>
        <v>エースサイクル</v>
      </c>
    </row>
    <row r="266" spans="1:37" ht="13.5" customHeight="1">
      <c r="A266" s="101" t="s">
        <v>1735</v>
      </c>
      <c r="B266" s="136" t="s">
        <v>1651</v>
      </c>
      <c r="C266" s="103" t="s">
        <v>1736</v>
      </c>
      <c r="D266" s="106"/>
      <c r="E266" s="140"/>
      <c r="F266" s="105" t="s">
        <v>547</v>
      </c>
      <c r="G266" s="127"/>
      <c r="H266" s="138" t="s">
        <v>1653</v>
      </c>
      <c r="I266" s="139"/>
      <c r="J266" s="108">
        <v>15000</v>
      </c>
      <c r="K266" s="109" t="s">
        <v>1733</v>
      </c>
      <c r="L266" s="110" t="s">
        <v>98</v>
      </c>
      <c r="M266" s="1"/>
      <c r="N266" s="111" t="str">
        <f t="shared" si="32"/>
        <v/>
      </c>
      <c r="O266" s="13" t="s">
        <v>247</v>
      </c>
      <c r="P266" s="110" t="s">
        <v>98</v>
      </c>
      <c r="Q266" s="1"/>
      <c r="R266" s="111" t="str">
        <f t="shared" si="33"/>
        <v/>
      </c>
      <c r="S266" s="13" t="s">
        <v>248</v>
      </c>
      <c r="T266" s="110" t="s">
        <v>98</v>
      </c>
      <c r="U266" s="1"/>
      <c r="V266" s="111" t="str">
        <f t="shared" si="34"/>
        <v/>
      </c>
      <c r="W266" s="13" t="s">
        <v>249</v>
      </c>
      <c r="X266" s="110" t="s">
        <v>98</v>
      </c>
      <c r="Y266" s="1"/>
      <c r="Z266" s="111" t="str">
        <f t="shared" si="35"/>
        <v/>
      </c>
      <c r="AA266" s="13" t="s">
        <v>250</v>
      </c>
      <c r="AB266" s="110" t="s">
        <v>98</v>
      </c>
      <c r="AC266" s="1"/>
      <c r="AD266" s="111" t="str">
        <f t="shared" si="36"/>
        <v/>
      </c>
      <c r="AE266" s="13" t="s">
        <v>251</v>
      </c>
      <c r="AF266" s="110" t="s">
        <v>98</v>
      </c>
      <c r="AG266" s="1"/>
      <c r="AH266" s="111" t="str">
        <f t="shared" si="37"/>
        <v/>
      </c>
      <c r="AI266" s="13" t="s">
        <v>252</v>
      </c>
      <c r="AJ266" s="113">
        <f t="shared" si="31"/>
        <v>0</v>
      </c>
      <c r="AK266" s="192" t="str">
        <f>ご契約内容!$C$2</f>
        <v>エースサイクル</v>
      </c>
    </row>
    <row r="267" spans="1:37" ht="13.5" customHeight="1">
      <c r="A267" s="101" t="s">
        <v>1737</v>
      </c>
      <c r="B267" s="136" t="s">
        <v>1651</v>
      </c>
      <c r="C267" s="103" t="s">
        <v>1736</v>
      </c>
      <c r="D267" s="106"/>
      <c r="E267" s="140"/>
      <c r="F267" s="105" t="s">
        <v>547</v>
      </c>
      <c r="G267" s="127"/>
      <c r="H267" s="138" t="s">
        <v>1655</v>
      </c>
      <c r="I267" s="139"/>
      <c r="J267" s="108">
        <v>15000</v>
      </c>
      <c r="K267" s="109" t="s">
        <v>1733</v>
      </c>
      <c r="L267" s="110" t="s">
        <v>98</v>
      </c>
      <c r="M267" s="1"/>
      <c r="N267" s="111" t="str">
        <f t="shared" si="32"/>
        <v/>
      </c>
      <c r="O267" s="13" t="s">
        <v>247</v>
      </c>
      <c r="P267" s="110" t="s">
        <v>98</v>
      </c>
      <c r="Q267" s="1"/>
      <c r="R267" s="111" t="str">
        <f t="shared" si="33"/>
        <v/>
      </c>
      <c r="S267" s="13" t="s">
        <v>248</v>
      </c>
      <c r="T267" s="110" t="s">
        <v>98</v>
      </c>
      <c r="U267" s="1"/>
      <c r="V267" s="111" t="str">
        <f t="shared" si="34"/>
        <v/>
      </c>
      <c r="W267" s="13" t="s">
        <v>249</v>
      </c>
      <c r="X267" s="110" t="s">
        <v>98</v>
      </c>
      <c r="Y267" s="1"/>
      <c r="Z267" s="111" t="str">
        <f t="shared" si="35"/>
        <v/>
      </c>
      <c r="AA267" s="13" t="s">
        <v>250</v>
      </c>
      <c r="AB267" s="110" t="s">
        <v>98</v>
      </c>
      <c r="AC267" s="1"/>
      <c r="AD267" s="111" t="str">
        <f t="shared" si="36"/>
        <v/>
      </c>
      <c r="AE267" s="13" t="s">
        <v>251</v>
      </c>
      <c r="AF267" s="110" t="s">
        <v>98</v>
      </c>
      <c r="AG267" s="1"/>
      <c r="AH267" s="111" t="str">
        <f t="shared" si="37"/>
        <v/>
      </c>
      <c r="AI267" s="13" t="s">
        <v>252</v>
      </c>
      <c r="AJ267" s="113">
        <f t="shared" si="31"/>
        <v>0</v>
      </c>
      <c r="AK267" s="192" t="str">
        <f>ご契約内容!$C$2</f>
        <v>エースサイクル</v>
      </c>
    </row>
    <row r="268" spans="1:37" ht="13.5" customHeight="1">
      <c r="A268" s="101" t="s">
        <v>1738</v>
      </c>
      <c r="B268" s="136" t="s">
        <v>1651</v>
      </c>
      <c r="C268" s="103" t="s">
        <v>1736</v>
      </c>
      <c r="D268" s="106"/>
      <c r="E268" s="140"/>
      <c r="F268" s="105" t="s">
        <v>547</v>
      </c>
      <c r="G268" s="127"/>
      <c r="H268" s="138" t="s">
        <v>1663</v>
      </c>
      <c r="I268" s="139"/>
      <c r="J268" s="108">
        <v>15000</v>
      </c>
      <c r="K268" s="109" t="s">
        <v>1733</v>
      </c>
      <c r="L268" s="110" t="s">
        <v>98</v>
      </c>
      <c r="M268" s="1"/>
      <c r="N268" s="111" t="str">
        <f t="shared" si="32"/>
        <v/>
      </c>
      <c r="O268" s="13" t="s">
        <v>247</v>
      </c>
      <c r="P268" s="110" t="s">
        <v>98</v>
      </c>
      <c r="Q268" s="1"/>
      <c r="R268" s="111" t="str">
        <f t="shared" si="33"/>
        <v/>
      </c>
      <c r="S268" s="13" t="s">
        <v>248</v>
      </c>
      <c r="T268" s="110" t="s">
        <v>98</v>
      </c>
      <c r="U268" s="1"/>
      <c r="V268" s="111" t="str">
        <f t="shared" si="34"/>
        <v/>
      </c>
      <c r="W268" s="13" t="s">
        <v>249</v>
      </c>
      <c r="X268" s="110" t="s">
        <v>98</v>
      </c>
      <c r="Y268" s="1"/>
      <c r="Z268" s="111" t="str">
        <f t="shared" si="35"/>
        <v/>
      </c>
      <c r="AA268" s="13" t="s">
        <v>250</v>
      </c>
      <c r="AB268" s="110" t="s">
        <v>77</v>
      </c>
      <c r="AC268" s="1"/>
      <c r="AD268" s="111" t="str">
        <f t="shared" si="36"/>
        <v/>
      </c>
      <c r="AE268" s="13" t="s">
        <v>251</v>
      </c>
      <c r="AF268" s="110" t="s">
        <v>77</v>
      </c>
      <c r="AG268" s="1"/>
      <c r="AH268" s="111" t="str">
        <f t="shared" si="37"/>
        <v/>
      </c>
      <c r="AI268" s="13" t="s">
        <v>252</v>
      </c>
      <c r="AJ268" s="113">
        <f t="shared" si="31"/>
        <v>0</v>
      </c>
      <c r="AK268" s="192" t="str">
        <f>ご契約内容!$C$2</f>
        <v>エースサイクル</v>
      </c>
    </row>
    <row r="269" spans="1:37" ht="13.5" customHeight="1">
      <c r="A269" s="101" t="s">
        <v>1739</v>
      </c>
      <c r="B269" s="136" t="s">
        <v>1651</v>
      </c>
      <c r="C269" s="103" t="s">
        <v>1740</v>
      </c>
      <c r="D269" s="106"/>
      <c r="E269" s="140"/>
      <c r="F269" s="105" t="s">
        <v>547</v>
      </c>
      <c r="G269" s="127"/>
      <c r="H269" s="138" t="s">
        <v>1653</v>
      </c>
      <c r="I269" s="139"/>
      <c r="J269" s="108">
        <v>15000</v>
      </c>
      <c r="K269" s="109"/>
      <c r="L269" s="110" t="s">
        <v>77</v>
      </c>
      <c r="M269" s="1"/>
      <c r="N269" s="111" t="str">
        <f t="shared" si="32"/>
        <v/>
      </c>
      <c r="O269" s="13" t="s">
        <v>247</v>
      </c>
      <c r="P269" s="110" t="s">
        <v>77</v>
      </c>
      <c r="Q269" s="1"/>
      <c r="R269" s="111" t="str">
        <f t="shared" si="33"/>
        <v/>
      </c>
      <c r="S269" s="13" t="s">
        <v>248</v>
      </c>
      <c r="T269" s="110" t="s">
        <v>98</v>
      </c>
      <c r="U269" s="1"/>
      <c r="V269" s="111" t="str">
        <f t="shared" si="34"/>
        <v/>
      </c>
      <c r="W269" s="13" t="s">
        <v>249</v>
      </c>
      <c r="X269" s="110" t="s">
        <v>77</v>
      </c>
      <c r="Y269" s="1"/>
      <c r="Z269" s="111" t="str">
        <f t="shared" si="35"/>
        <v/>
      </c>
      <c r="AA269" s="13" t="s">
        <v>250</v>
      </c>
      <c r="AB269" s="110" t="s">
        <v>77</v>
      </c>
      <c r="AC269" s="1"/>
      <c r="AD269" s="111" t="str">
        <f t="shared" si="36"/>
        <v/>
      </c>
      <c r="AE269" s="13" t="s">
        <v>251</v>
      </c>
      <c r="AF269" s="110" t="s">
        <v>77</v>
      </c>
      <c r="AG269" s="1"/>
      <c r="AH269" s="111" t="str">
        <f t="shared" si="37"/>
        <v/>
      </c>
      <c r="AI269" s="13" t="s">
        <v>252</v>
      </c>
      <c r="AJ269" s="113">
        <f t="shared" si="31"/>
        <v>0</v>
      </c>
      <c r="AK269" s="192" t="str">
        <f>ご契約内容!$C$2</f>
        <v>エースサイクル</v>
      </c>
    </row>
    <row r="270" spans="1:37" ht="13.5" customHeight="1">
      <c r="A270" s="101" t="s">
        <v>1741</v>
      </c>
      <c r="B270" s="136" t="s">
        <v>1651</v>
      </c>
      <c r="C270" s="103" t="s">
        <v>1740</v>
      </c>
      <c r="D270" s="106"/>
      <c r="E270" s="140"/>
      <c r="F270" s="105" t="s">
        <v>547</v>
      </c>
      <c r="G270" s="127"/>
      <c r="H270" s="138" t="s">
        <v>1655</v>
      </c>
      <c r="I270" s="139"/>
      <c r="J270" s="108">
        <v>15000</v>
      </c>
      <c r="K270" s="109"/>
      <c r="L270" s="110" t="s">
        <v>77</v>
      </c>
      <c r="M270" s="1"/>
      <c r="N270" s="111" t="str">
        <f t="shared" si="32"/>
        <v/>
      </c>
      <c r="O270" s="13" t="s">
        <v>247</v>
      </c>
      <c r="P270" s="110" t="s">
        <v>77</v>
      </c>
      <c r="Q270" s="1"/>
      <c r="R270" s="111" t="str">
        <f t="shared" si="33"/>
        <v/>
      </c>
      <c r="S270" s="13" t="s">
        <v>248</v>
      </c>
      <c r="T270" s="110" t="s">
        <v>77</v>
      </c>
      <c r="U270" s="1"/>
      <c r="V270" s="111" t="str">
        <f t="shared" si="34"/>
        <v/>
      </c>
      <c r="W270" s="13" t="s">
        <v>249</v>
      </c>
      <c r="X270" s="110" t="s">
        <v>77</v>
      </c>
      <c r="Y270" s="1"/>
      <c r="Z270" s="111" t="str">
        <f t="shared" si="35"/>
        <v/>
      </c>
      <c r="AA270" s="13" t="s">
        <v>250</v>
      </c>
      <c r="AB270" s="110" t="s">
        <v>77</v>
      </c>
      <c r="AC270" s="1"/>
      <c r="AD270" s="111" t="str">
        <f t="shared" si="36"/>
        <v/>
      </c>
      <c r="AE270" s="13" t="s">
        <v>251</v>
      </c>
      <c r="AF270" s="110" t="s">
        <v>77</v>
      </c>
      <c r="AG270" s="1"/>
      <c r="AH270" s="111" t="str">
        <f t="shared" si="37"/>
        <v/>
      </c>
      <c r="AI270" s="13" t="s">
        <v>252</v>
      </c>
      <c r="AJ270" s="113">
        <f t="shared" si="31"/>
        <v>0</v>
      </c>
      <c r="AK270" s="192" t="str">
        <f>ご契約内容!$C$2</f>
        <v>エースサイクル</v>
      </c>
    </row>
    <row r="271" spans="1:37" ht="13.5" customHeight="1">
      <c r="A271" s="101" t="s">
        <v>1742</v>
      </c>
      <c r="B271" s="136" t="s">
        <v>1651</v>
      </c>
      <c r="C271" s="103" t="s">
        <v>1740</v>
      </c>
      <c r="D271" s="106"/>
      <c r="E271" s="140"/>
      <c r="F271" s="105" t="s">
        <v>547</v>
      </c>
      <c r="G271" s="127"/>
      <c r="H271" s="138" t="s">
        <v>1663</v>
      </c>
      <c r="I271" s="139"/>
      <c r="J271" s="108">
        <v>15000</v>
      </c>
      <c r="K271" s="109"/>
      <c r="L271" s="110" t="s">
        <v>77</v>
      </c>
      <c r="M271" s="1"/>
      <c r="N271" s="111" t="str">
        <f t="shared" si="32"/>
        <v/>
      </c>
      <c r="O271" s="13" t="s">
        <v>247</v>
      </c>
      <c r="P271" s="110" t="s">
        <v>77</v>
      </c>
      <c r="Q271" s="1"/>
      <c r="R271" s="111" t="str">
        <f t="shared" si="33"/>
        <v/>
      </c>
      <c r="S271" s="13" t="s">
        <v>248</v>
      </c>
      <c r="T271" s="110" t="s">
        <v>77</v>
      </c>
      <c r="U271" s="1"/>
      <c r="V271" s="111" t="str">
        <f t="shared" si="34"/>
        <v/>
      </c>
      <c r="W271" s="13" t="s">
        <v>249</v>
      </c>
      <c r="X271" s="110" t="s">
        <v>77</v>
      </c>
      <c r="Y271" s="1"/>
      <c r="Z271" s="111" t="str">
        <f t="shared" si="35"/>
        <v/>
      </c>
      <c r="AA271" s="13" t="s">
        <v>250</v>
      </c>
      <c r="AB271" s="110" t="s">
        <v>77</v>
      </c>
      <c r="AC271" s="1"/>
      <c r="AD271" s="111" t="str">
        <f t="shared" si="36"/>
        <v/>
      </c>
      <c r="AE271" s="13" t="s">
        <v>251</v>
      </c>
      <c r="AF271" s="110" t="s">
        <v>77</v>
      </c>
      <c r="AG271" s="1"/>
      <c r="AH271" s="111" t="str">
        <f t="shared" si="37"/>
        <v/>
      </c>
      <c r="AI271" s="13" t="s">
        <v>252</v>
      </c>
      <c r="AJ271" s="113">
        <f t="shared" si="31"/>
        <v>0</v>
      </c>
      <c r="AK271" s="192" t="str">
        <f>ご契約内容!$C$2</f>
        <v>エースサイクル</v>
      </c>
    </row>
    <row r="272" spans="1:37" ht="13.5" customHeight="1">
      <c r="A272" s="101" t="s">
        <v>1743</v>
      </c>
      <c r="B272" s="136" t="s">
        <v>1651</v>
      </c>
      <c r="C272" s="103" t="s">
        <v>1744</v>
      </c>
      <c r="D272" s="106"/>
      <c r="E272" s="140"/>
      <c r="F272" s="105" t="s">
        <v>547</v>
      </c>
      <c r="G272" s="127"/>
      <c r="H272" s="138" t="s">
        <v>1653</v>
      </c>
      <c r="I272" s="139"/>
      <c r="J272" s="108">
        <v>9000</v>
      </c>
      <c r="K272" s="109"/>
      <c r="L272" s="110" t="s">
        <v>77</v>
      </c>
      <c r="M272" s="1"/>
      <c r="N272" s="111" t="str">
        <f t="shared" si="32"/>
        <v/>
      </c>
      <c r="O272" s="13" t="s">
        <v>247</v>
      </c>
      <c r="P272" s="110" t="s">
        <v>77</v>
      </c>
      <c r="Q272" s="1"/>
      <c r="R272" s="111" t="str">
        <f t="shared" si="33"/>
        <v/>
      </c>
      <c r="S272" s="13" t="s">
        <v>248</v>
      </c>
      <c r="T272" s="110" t="s">
        <v>77</v>
      </c>
      <c r="U272" s="1"/>
      <c r="V272" s="111" t="str">
        <f t="shared" si="34"/>
        <v/>
      </c>
      <c r="W272" s="13" t="s">
        <v>249</v>
      </c>
      <c r="X272" s="110" t="s">
        <v>77</v>
      </c>
      <c r="Y272" s="1"/>
      <c r="Z272" s="111" t="str">
        <f t="shared" si="35"/>
        <v/>
      </c>
      <c r="AA272" s="13" t="s">
        <v>250</v>
      </c>
      <c r="AB272" s="110" t="s">
        <v>77</v>
      </c>
      <c r="AC272" s="1"/>
      <c r="AD272" s="111" t="str">
        <f t="shared" si="36"/>
        <v/>
      </c>
      <c r="AE272" s="13" t="s">
        <v>251</v>
      </c>
      <c r="AF272" s="110" t="s">
        <v>77</v>
      </c>
      <c r="AG272" s="1"/>
      <c r="AH272" s="111" t="str">
        <f t="shared" si="37"/>
        <v/>
      </c>
      <c r="AI272" s="13" t="s">
        <v>252</v>
      </c>
      <c r="AJ272" s="113">
        <f t="shared" si="31"/>
        <v>0</v>
      </c>
      <c r="AK272" s="192" t="str">
        <f>ご契約内容!$C$2</f>
        <v>エースサイクル</v>
      </c>
    </row>
    <row r="273" spans="1:37" ht="13.5" customHeight="1">
      <c r="A273" s="101" t="s">
        <v>1745</v>
      </c>
      <c r="B273" s="136" t="s">
        <v>1651</v>
      </c>
      <c r="C273" s="103" t="s">
        <v>1744</v>
      </c>
      <c r="D273" s="106"/>
      <c r="E273" s="140"/>
      <c r="F273" s="105" t="s">
        <v>547</v>
      </c>
      <c r="G273" s="127"/>
      <c r="H273" s="138" t="s">
        <v>1655</v>
      </c>
      <c r="I273" s="139"/>
      <c r="J273" s="108">
        <v>9000</v>
      </c>
      <c r="K273" s="109"/>
      <c r="L273" s="110" t="s">
        <v>77</v>
      </c>
      <c r="M273" s="1"/>
      <c r="N273" s="111" t="str">
        <f t="shared" si="32"/>
        <v/>
      </c>
      <c r="O273" s="13" t="s">
        <v>247</v>
      </c>
      <c r="P273" s="110" t="s">
        <v>77</v>
      </c>
      <c r="Q273" s="1"/>
      <c r="R273" s="111" t="str">
        <f t="shared" si="33"/>
        <v/>
      </c>
      <c r="S273" s="13" t="s">
        <v>248</v>
      </c>
      <c r="T273" s="110" t="s">
        <v>77</v>
      </c>
      <c r="U273" s="1"/>
      <c r="V273" s="111" t="str">
        <f t="shared" si="34"/>
        <v/>
      </c>
      <c r="W273" s="13" t="s">
        <v>249</v>
      </c>
      <c r="X273" s="110" t="s">
        <v>77</v>
      </c>
      <c r="Y273" s="1"/>
      <c r="Z273" s="111" t="str">
        <f t="shared" si="35"/>
        <v/>
      </c>
      <c r="AA273" s="13" t="s">
        <v>250</v>
      </c>
      <c r="AB273" s="110" t="s">
        <v>77</v>
      </c>
      <c r="AC273" s="1"/>
      <c r="AD273" s="111" t="str">
        <f t="shared" si="36"/>
        <v/>
      </c>
      <c r="AE273" s="13" t="s">
        <v>251</v>
      </c>
      <c r="AF273" s="110" t="s">
        <v>77</v>
      </c>
      <c r="AG273" s="1"/>
      <c r="AH273" s="111" t="str">
        <f t="shared" si="37"/>
        <v/>
      </c>
      <c r="AI273" s="13" t="s">
        <v>252</v>
      </c>
      <c r="AJ273" s="113">
        <f t="shared" si="31"/>
        <v>0</v>
      </c>
      <c r="AK273" s="192" t="str">
        <f>ご契約内容!$C$2</f>
        <v>エースサイクル</v>
      </c>
    </row>
    <row r="274" spans="1:37" ht="13.5" customHeight="1">
      <c r="A274" s="101" t="s">
        <v>1746</v>
      </c>
      <c r="B274" s="136" t="s">
        <v>1651</v>
      </c>
      <c r="C274" s="103" t="s">
        <v>1744</v>
      </c>
      <c r="D274" s="106"/>
      <c r="E274" s="140"/>
      <c r="F274" s="105" t="s">
        <v>547</v>
      </c>
      <c r="G274" s="127"/>
      <c r="H274" s="138" t="s">
        <v>1663</v>
      </c>
      <c r="I274" s="139"/>
      <c r="J274" s="108">
        <v>9000</v>
      </c>
      <c r="K274" s="109"/>
      <c r="L274" s="110" t="s">
        <v>77</v>
      </c>
      <c r="M274" s="1"/>
      <c r="N274" s="111" t="str">
        <f t="shared" si="32"/>
        <v/>
      </c>
      <c r="O274" s="13" t="s">
        <v>247</v>
      </c>
      <c r="P274" s="110" t="s">
        <v>77</v>
      </c>
      <c r="Q274" s="1"/>
      <c r="R274" s="111" t="str">
        <f t="shared" si="33"/>
        <v/>
      </c>
      <c r="S274" s="13" t="s">
        <v>248</v>
      </c>
      <c r="T274" s="110" t="s">
        <v>77</v>
      </c>
      <c r="U274" s="1"/>
      <c r="V274" s="111" t="str">
        <f t="shared" si="34"/>
        <v/>
      </c>
      <c r="W274" s="13" t="s">
        <v>249</v>
      </c>
      <c r="X274" s="110" t="s">
        <v>77</v>
      </c>
      <c r="Y274" s="1"/>
      <c r="Z274" s="111" t="str">
        <f t="shared" si="35"/>
        <v/>
      </c>
      <c r="AA274" s="13" t="s">
        <v>250</v>
      </c>
      <c r="AB274" s="110" t="s">
        <v>77</v>
      </c>
      <c r="AC274" s="1"/>
      <c r="AD274" s="111" t="str">
        <f t="shared" si="36"/>
        <v/>
      </c>
      <c r="AE274" s="13" t="s">
        <v>251</v>
      </c>
      <c r="AF274" s="110" t="s">
        <v>77</v>
      </c>
      <c r="AG274" s="1"/>
      <c r="AH274" s="111" t="str">
        <f t="shared" si="37"/>
        <v/>
      </c>
      <c r="AI274" s="13" t="s">
        <v>252</v>
      </c>
      <c r="AJ274" s="113">
        <f t="shared" si="31"/>
        <v>0</v>
      </c>
      <c r="AK274" s="192" t="str">
        <f>ご契約内容!$C$2</f>
        <v>エースサイクル</v>
      </c>
    </row>
    <row r="275" spans="1:37" ht="13.5" customHeight="1">
      <c r="A275" s="101" t="s">
        <v>1747</v>
      </c>
      <c r="B275" s="136" t="s">
        <v>1651</v>
      </c>
      <c r="C275" s="103" t="s">
        <v>1748</v>
      </c>
      <c r="D275" s="106"/>
      <c r="E275" s="140"/>
      <c r="F275" s="105" t="s">
        <v>547</v>
      </c>
      <c r="G275" s="127"/>
      <c r="H275" s="138" t="s">
        <v>1653</v>
      </c>
      <c r="I275" s="139"/>
      <c r="J275" s="108">
        <v>9000</v>
      </c>
      <c r="K275" s="109"/>
      <c r="L275" s="110" t="s">
        <v>77</v>
      </c>
      <c r="M275" s="1"/>
      <c r="N275" s="111" t="str">
        <f t="shared" si="32"/>
        <v/>
      </c>
      <c r="O275" s="13" t="s">
        <v>247</v>
      </c>
      <c r="P275" s="110" t="s">
        <v>77</v>
      </c>
      <c r="Q275" s="1"/>
      <c r="R275" s="111" t="str">
        <f t="shared" si="33"/>
        <v/>
      </c>
      <c r="S275" s="13" t="s">
        <v>248</v>
      </c>
      <c r="T275" s="110" t="s">
        <v>77</v>
      </c>
      <c r="U275" s="1"/>
      <c r="V275" s="111" t="str">
        <f t="shared" si="34"/>
        <v/>
      </c>
      <c r="W275" s="13" t="s">
        <v>249</v>
      </c>
      <c r="X275" s="110" t="s">
        <v>77</v>
      </c>
      <c r="Y275" s="1"/>
      <c r="Z275" s="111" t="str">
        <f t="shared" si="35"/>
        <v/>
      </c>
      <c r="AA275" s="13" t="s">
        <v>250</v>
      </c>
      <c r="AB275" s="110" t="s">
        <v>148</v>
      </c>
      <c r="AC275" s="115"/>
      <c r="AD275" s="116" t="str">
        <f t="shared" si="36"/>
        <v/>
      </c>
      <c r="AE275" s="117" t="s">
        <v>251</v>
      </c>
      <c r="AF275" s="110" t="s">
        <v>148</v>
      </c>
      <c r="AG275" s="115"/>
      <c r="AH275" s="116" t="str">
        <f t="shared" si="37"/>
        <v/>
      </c>
      <c r="AI275" s="117" t="s">
        <v>252</v>
      </c>
      <c r="AJ275" s="113">
        <f t="shared" si="31"/>
        <v>0</v>
      </c>
      <c r="AK275" s="192" t="str">
        <f>ご契約内容!$C$2</f>
        <v>エースサイクル</v>
      </c>
    </row>
    <row r="276" spans="1:37" ht="13.5" customHeight="1">
      <c r="A276" s="101" t="s">
        <v>1749</v>
      </c>
      <c r="B276" s="136" t="s">
        <v>1651</v>
      </c>
      <c r="C276" s="103" t="s">
        <v>1748</v>
      </c>
      <c r="D276" s="106"/>
      <c r="E276" s="140"/>
      <c r="F276" s="105" t="s">
        <v>547</v>
      </c>
      <c r="G276" s="127"/>
      <c r="H276" s="138" t="s">
        <v>1655</v>
      </c>
      <c r="I276" s="139"/>
      <c r="J276" s="108">
        <v>9000</v>
      </c>
      <c r="K276" s="109"/>
      <c r="L276" s="110" t="s">
        <v>148</v>
      </c>
      <c r="M276" s="115"/>
      <c r="N276" s="116" t="str">
        <f t="shared" si="32"/>
        <v/>
      </c>
      <c r="O276" s="117" t="s">
        <v>247</v>
      </c>
      <c r="P276" s="110" t="s">
        <v>77</v>
      </c>
      <c r="Q276" s="1"/>
      <c r="R276" s="111" t="str">
        <f t="shared" si="33"/>
        <v/>
      </c>
      <c r="S276" s="13" t="s">
        <v>248</v>
      </c>
      <c r="T276" s="110" t="s">
        <v>77</v>
      </c>
      <c r="U276" s="1"/>
      <c r="V276" s="111" t="str">
        <f t="shared" si="34"/>
        <v/>
      </c>
      <c r="W276" s="13" t="s">
        <v>249</v>
      </c>
      <c r="X276" s="110" t="s">
        <v>77</v>
      </c>
      <c r="Y276" s="1"/>
      <c r="Z276" s="111" t="str">
        <f t="shared" si="35"/>
        <v/>
      </c>
      <c r="AA276" s="13" t="s">
        <v>250</v>
      </c>
      <c r="AB276" s="110" t="s">
        <v>77</v>
      </c>
      <c r="AC276" s="1"/>
      <c r="AD276" s="111" t="str">
        <f t="shared" si="36"/>
        <v/>
      </c>
      <c r="AE276" s="13" t="s">
        <v>251</v>
      </c>
      <c r="AF276" s="110" t="s">
        <v>77</v>
      </c>
      <c r="AG276" s="1"/>
      <c r="AH276" s="111" t="str">
        <f t="shared" si="37"/>
        <v/>
      </c>
      <c r="AI276" s="13" t="s">
        <v>252</v>
      </c>
      <c r="AJ276" s="113">
        <f t="shared" si="31"/>
        <v>0</v>
      </c>
      <c r="AK276" s="192" t="str">
        <f>ご契約内容!$C$2</f>
        <v>エースサイクル</v>
      </c>
    </row>
    <row r="277" spans="1:37" ht="13.5" customHeight="1">
      <c r="A277" s="101" t="s">
        <v>1750</v>
      </c>
      <c r="B277" s="136" t="s">
        <v>1651</v>
      </c>
      <c r="C277" s="103" t="s">
        <v>1748</v>
      </c>
      <c r="D277" s="106"/>
      <c r="E277" s="140"/>
      <c r="F277" s="105" t="s">
        <v>547</v>
      </c>
      <c r="G277" s="127"/>
      <c r="H277" s="138" t="s">
        <v>1663</v>
      </c>
      <c r="I277" s="139"/>
      <c r="J277" s="108">
        <v>9000</v>
      </c>
      <c r="K277" s="109"/>
      <c r="L277" s="110" t="s">
        <v>77</v>
      </c>
      <c r="M277" s="1"/>
      <c r="N277" s="111" t="str">
        <f t="shared" si="32"/>
        <v/>
      </c>
      <c r="O277" s="13" t="s">
        <v>247</v>
      </c>
      <c r="P277" s="110" t="s">
        <v>77</v>
      </c>
      <c r="Q277" s="1"/>
      <c r="R277" s="111" t="str">
        <f t="shared" si="33"/>
        <v/>
      </c>
      <c r="S277" s="13" t="s">
        <v>248</v>
      </c>
      <c r="T277" s="110" t="s">
        <v>77</v>
      </c>
      <c r="U277" s="1"/>
      <c r="V277" s="111" t="str">
        <f t="shared" si="34"/>
        <v/>
      </c>
      <c r="W277" s="13" t="s">
        <v>249</v>
      </c>
      <c r="X277" s="110" t="s">
        <v>77</v>
      </c>
      <c r="Y277" s="1"/>
      <c r="Z277" s="111" t="str">
        <f t="shared" si="35"/>
        <v/>
      </c>
      <c r="AA277" s="13" t="s">
        <v>250</v>
      </c>
      <c r="AB277" s="110" t="s">
        <v>77</v>
      </c>
      <c r="AC277" s="1"/>
      <c r="AD277" s="111" t="str">
        <f t="shared" si="36"/>
        <v/>
      </c>
      <c r="AE277" s="13" t="s">
        <v>251</v>
      </c>
      <c r="AF277" s="110" t="s">
        <v>77</v>
      </c>
      <c r="AG277" s="1"/>
      <c r="AH277" s="111" t="str">
        <f t="shared" si="37"/>
        <v/>
      </c>
      <c r="AI277" s="13" t="s">
        <v>252</v>
      </c>
      <c r="AJ277" s="113">
        <f t="shared" si="31"/>
        <v>0</v>
      </c>
      <c r="AK277" s="192" t="str">
        <f>ご契約内容!$C$2</f>
        <v>エースサイクル</v>
      </c>
    </row>
    <row r="278" spans="1:37" ht="13.5" customHeight="1">
      <c r="A278" s="101" t="s">
        <v>1751</v>
      </c>
      <c r="B278" s="136" t="s">
        <v>1651</v>
      </c>
      <c r="C278" s="103" t="s">
        <v>1752</v>
      </c>
      <c r="D278" s="106"/>
      <c r="E278" s="140"/>
      <c r="F278" s="105" t="s">
        <v>547</v>
      </c>
      <c r="G278" s="127"/>
      <c r="H278" s="138" t="s">
        <v>1753</v>
      </c>
      <c r="I278" s="139"/>
      <c r="J278" s="108">
        <v>3900</v>
      </c>
      <c r="K278" s="109"/>
      <c r="L278" s="110" t="s">
        <v>98</v>
      </c>
      <c r="M278" s="1"/>
      <c r="N278" s="111" t="str">
        <f t="shared" si="32"/>
        <v/>
      </c>
      <c r="O278" s="13" t="s">
        <v>247</v>
      </c>
      <c r="P278" s="110" t="s">
        <v>98</v>
      </c>
      <c r="Q278" s="1"/>
      <c r="R278" s="111" t="str">
        <f t="shared" si="33"/>
        <v/>
      </c>
      <c r="S278" s="13" t="s">
        <v>248</v>
      </c>
      <c r="T278" s="110" t="s">
        <v>77</v>
      </c>
      <c r="U278" s="1"/>
      <c r="V278" s="111" t="str">
        <f t="shared" si="34"/>
        <v/>
      </c>
      <c r="W278" s="13" t="s">
        <v>249</v>
      </c>
      <c r="X278" s="110" t="s">
        <v>77</v>
      </c>
      <c r="Y278" s="1"/>
      <c r="Z278" s="111" t="str">
        <f t="shared" si="35"/>
        <v/>
      </c>
      <c r="AA278" s="13" t="s">
        <v>250</v>
      </c>
      <c r="AB278" s="110" t="s">
        <v>77</v>
      </c>
      <c r="AC278" s="1"/>
      <c r="AD278" s="111" t="str">
        <f t="shared" si="36"/>
        <v/>
      </c>
      <c r="AE278" s="13" t="s">
        <v>251</v>
      </c>
      <c r="AF278" s="110" t="s">
        <v>77</v>
      </c>
      <c r="AG278" s="1"/>
      <c r="AH278" s="111" t="str">
        <f t="shared" si="37"/>
        <v/>
      </c>
      <c r="AI278" s="13" t="s">
        <v>252</v>
      </c>
      <c r="AJ278" s="113">
        <f t="shared" si="31"/>
        <v>0</v>
      </c>
      <c r="AK278" s="192" t="str">
        <f>ご契約内容!$C$2</f>
        <v>エースサイクル</v>
      </c>
    </row>
    <row r="279" spans="1:37" ht="13.5" customHeight="1">
      <c r="A279" s="101" t="s">
        <v>1754</v>
      </c>
      <c r="B279" s="136" t="s">
        <v>1651</v>
      </c>
      <c r="C279" s="103" t="s">
        <v>1755</v>
      </c>
      <c r="D279" s="106"/>
      <c r="E279" s="140"/>
      <c r="F279" s="105" t="s">
        <v>547</v>
      </c>
      <c r="G279" s="127"/>
      <c r="H279" s="138" t="s">
        <v>1756</v>
      </c>
      <c r="I279" s="139"/>
      <c r="J279" s="108">
        <v>4500</v>
      </c>
      <c r="K279" s="109"/>
      <c r="L279" s="110" t="s">
        <v>98</v>
      </c>
      <c r="M279" s="1"/>
      <c r="N279" s="111" t="str">
        <f t="shared" si="32"/>
        <v/>
      </c>
      <c r="O279" s="13" t="s">
        <v>247</v>
      </c>
      <c r="P279" s="110" t="s">
        <v>98</v>
      </c>
      <c r="Q279" s="1"/>
      <c r="R279" s="111" t="str">
        <f t="shared" si="33"/>
        <v/>
      </c>
      <c r="S279" s="13" t="s">
        <v>248</v>
      </c>
      <c r="T279" s="110" t="s">
        <v>77</v>
      </c>
      <c r="U279" s="1"/>
      <c r="V279" s="111" t="str">
        <f t="shared" si="34"/>
        <v/>
      </c>
      <c r="W279" s="13" t="s">
        <v>249</v>
      </c>
      <c r="X279" s="110" t="s">
        <v>77</v>
      </c>
      <c r="Y279" s="1"/>
      <c r="Z279" s="111" t="str">
        <f t="shared" si="35"/>
        <v/>
      </c>
      <c r="AA279" s="13" t="s">
        <v>250</v>
      </c>
      <c r="AB279" s="110" t="s">
        <v>77</v>
      </c>
      <c r="AC279" s="1"/>
      <c r="AD279" s="111" t="str">
        <f t="shared" si="36"/>
        <v/>
      </c>
      <c r="AE279" s="13" t="s">
        <v>251</v>
      </c>
      <c r="AF279" s="110" t="s">
        <v>77</v>
      </c>
      <c r="AG279" s="1"/>
      <c r="AH279" s="111" t="str">
        <f t="shared" si="37"/>
        <v/>
      </c>
      <c r="AI279" s="13" t="s">
        <v>252</v>
      </c>
      <c r="AJ279" s="113">
        <f t="shared" si="31"/>
        <v>0</v>
      </c>
      <c r="AK279" s="192" t="str">
        <f>ご契約内容!$C$2</f>
        <v>エースサイクル</v>
      </c>
    </row>
    <row r="280" spans="1:37" ht="13.5" customHeight="1">
      <c r="A280" s="101" t="s">
        <v>1757</v>
      </c>
      <c r="B280" s="136" t="s">
        <v>1651</v>
      </c>
      <c r="C280" s="103" t="s">
        <v>1758</v>
      </c>
      <c r="D280" s="106"/>
      <c r="E280" s="140"/>
      <c r="F280" s="105" t="s">
        <v>547</v>
      </c>
      <c r="G280" s="127"/>
      <c r="H280" s="138" t="s">
        <v>1655</v>
      </c>
      <c r="I280" s="139"/>
      <c r="J280" s="108">
        <v>4000</v>
      </c>
      <c r="K280" s="109"/>
      <c r="L280" s="110" t="s">
        <v>98</v>
      </c>
      <c r="M280" s="1"/>
      <c r="N280" s="111" t="str">
        <f t="shared" si="32"/>
        <v/>
      </c>
      <c r="O280" s="13" t="s">
        <v>247</v>
      </c>
      <c r="P280" s="110" t="s">
        <v>98</v>
      </c>
      <c r="Q280" s="1"/>
      <c r="R280" s="111" t="str">
        <f t="shared" si="33"/>
        <v/>
      </c>
      <c r="S280" s="13" t="s">
        <v>248</v>
      </c>
      <c r="T280" s="110" t="s">
        <v>98</v>
      </c>
      <c r="U280" s="1"/>
      <c r="V280" s="111" t="str">
        <f t="shared" si="34"/>
        <v/>
      </c>
      <c r="W280" s="13" t="s">
        <v>249</v>
      </c>
      <c r="X280" s="110" t="s">
        <v>98</v>
      </c>
      <c r="Y280" s="1"/>
      <c r="Z280" s="111" t="str">
        <f t="shared" si="35"/>
        <v/>
      </c>
      <c r="AA280" s="13" t="s">
        <v>250</v>
      </c>
      <c r="AB280" s="110" t="s">
        <v>98</v>
      </c>
      <c r="AC280" s="1"/>
      <c r="AD280" s="111" t="str">
        <f t="shared" si="36"/>
        <v/>
      </c>
      <c r="AE280" s="13" t="s">
        <v>251</v>
      </c>
      <c r="AF280" s="110" t="s">
        <v>98</v>
      </c>
      <c r="AG280" s="1"/>
      <c r="AH280" s="111" t="str">
        <f t="shared" si="37"/>
        <v/>
      </c>
      <c r="AI280" s="13" t="s">
        <v>252</v>
      </c>
      <c r="AJ280" s="113">
        <f t="shared" si="31"/>
        <v>0</v>
      </c>
      <c r="AK280" s="192" t="str">
        <f>ご契約内容!$C$2</f>
        <v>エースサイクル</v>
      </c>
    </row>
    <row r="281" spans="1:37" ht="13.5" customHeight="1">
      <c r="A281" s="101" t="s">
        <v>1759</v>
      </c>
      <c r="B281" s="136" t="s">
        <v>1651</v>
      </c>
      <c r="C281" s="103" t="s">
        <v>1760</v>
      </c>
      <c r="D281" s="106"/>
      <c r="E281" s="140"/>
      <c r="F281" s="105" t="s">
        <v>547</v>
      </c>
      <c r="G281" s="127"/>
      <c r="H281" s="138" t="s">
        <v>1655</v>
      </c>
      <c r="I281" s="139"/>
      <c r="J281" s="108">
        <v>4000</v>
      </c>
      <c r="K281" s="109"/>
      <c r="L281" s="110" t="s">
        <v>77</v>
      </c>
      <c r="M281" s="1"/>
      <c r="N281" s="111" t="str">
        <f t="shared" si="32"/>
        <v/>
      </c>
      <c r="O281" s="13" t="s">
        <v>247</v>
      </c>
      <c r="P281" s="110" t="s">
        <v>77</v>
      </c>
      <c r="Q281" s="1"/>
      <c r="R281" s="111" t="str">
        <f t="shared" si="33"/>
        <v/>
      </c>
      <c r="S281" s="13" t="s">
        <v>248</v>
      </c>
      <c r="T281" s="110" t="s">
        <v>77</v>
      </c>
      <c r="U281" s="1"/>
      <c r="V281" s="111" t="str">
        <f t="shared" si="34"/>
        <v/>
      </c>
      <c r="W281" s="13" t="s">
        <v>249</v>
      </c>
      <c r="X281" s="110" t="s">
        <v>77</v>
      </c>
      <c r="Y281" s="1"/>
      <c r="Z281" s="111" t="str">
        <f t="shared" si="35"/>
        <v/>
      </c>
      <c r="AA281" s="13" t="s">
        <v>250</v>
      </c>
      <c r="AB281" s="110" t="s">
        <v>77</v>
      </c>
      <c r="AC281" s="1"/>
      <c r="AD281" s="111" t="str">
        <f t="shared" si="36"/>
        <v/>
      </c>
      <c r="AE281" s="13" t="s">
        <v>251</v>
      </c>
      <c r="AF281" s="110" t="s">
        <v>77</v>
      </c>
      <c r="AG281" s="1"/>
      <c r="AH281" s="111" t="str">
        <f t="shared" si="37"/>
        <v/>
      </c>
      <c r="AI281" s="13" t="s">
        <v>252</v>
      </c>
      <c r="AJ281" s="113">
        <f t="shared" si="31"/>
        <v>0</v>
      </c>
      <c r="AK281" s="192" t="str">
        <f>ご契約内容!$C$2</f>
        <v>エースサイクル</v>
      </c>
    </row>
    <row r="282" spans="1:37" ht="13.5" customHeight="1">
      <c r="A282" s="101" t="s">
        <v>1761</v>
      </c>
      <c r="B282" s="136" t="s">
        <v>1651</v>
      </c>
      <c r="C282" s="103" t="s">
        <v>1762</v>
      </c>
      <c r="D282" s="106"/>
      <c r="E282" s="140"/>
      <c r="F282" s="105" t="s">
        <v>547</v>
      </c>
      <c r="G282" s="127"/>
      <c r="H282" s="138" t="s">
        <v>1263</v>
      </c>
      <c r="I282" s="139"/>
      <c r="J282" s="108">
        <v>1400</v>
      </c>
      <c r="K282" s="109"/>
      <c r="L282" s="110" t="s">
        <v>98</v>
      </c>
      <c r="M282" s="1"/>
      <c r="N282" s="111" t="str">
        <f t="shared" si="32"/>
        <v/>
      </c>
      <c r="O282" s="13" t="s">
        <v>247</v>
      </c>
      <c r="P282" s="110" t="s">
        <v>98</v>
      </c>
      <c r="Q282" s="1"/>
      <c r="R282" s="111" t="str">
        <f t="shared" si="33"/>
        <v/>
      </c>
      <c r="S282" s="13" t="s">
        <v>248</v>
      </c>
      <c r="T282" s="110" t="s">
        <v>98</v>
      </c>
      <c r="U282" s="1"/>
      <c r="V282" s="111" t="str">
        <f t="shared" si="34"/>
        <v/>
      </c>
      <c r="W282" s="13" t="s">
        <v>249</v>
      </c>
      <c r="X282" s="110" t="s">
        <v>98</v>
      </c>
      <c r="Y282" s="1"/>
      <c r="Z282" s="111" t="str">
        <f t="shared" si="35"/>
        <v/>
      </c>
      <c r="AA282" s="13" t="s">
        <v>250</v>
      </c>
      <c r="AB282" s="110" t="s">
        <v>98</v>
      </c>
      <c r="AC282" s="1"/>
      <c r="AD282" s="111" t="str">
        <f t="shared" si="36"/>
        <v/>
      </c>
      <c r="AE282" s="13" t="s">
        <v>251</v>
      </c>
      <c r="AF282" s="110" t="s">
        <v>98</v>
      </c>
      <c r="AG282" s="1"/>
      <c r="AH282" s="111" t="str">
        <f t="shared" si="37"/>
        <v/>
      </c>
      <c r="AI282" s="13" t="s">
        <v>252</v>
      </c>
      <c r="AJ282" s="113">
        <f t="shared" si="31"/>
        <v>0</v>
      </c>
      <c r="AK282" s="192" t="str">
        <f>ご契約内容!$C$2</f>
        <v>エースサイクル</v>
      </c>
    </row>
    <row r="283" spans="1:37" ht="13.5" customHeight="1">
      <c r="A283" s="101" t="s">
        <v>1763</v>
      </c>
      <c r="B283" s="136" t="s">
        <v>1651</v>
      </c>
      <c r="C283" s="103" t="s">
        <v>1764</v>
      </c>
      <c r="D283" s="106"/>
      <c r="E283" s="140"/>
      <c r="F283" s="105" t="s">
        <v>547</v>
      </c>
      <c r="G283" s="127"/>
      <c r="H283" s="138" t="s">
        <v>1263</v>
      </c>
      <c r="I283" s="139"/>
      <c r="J283" s="108">
        <v>2500</v>
      </c>
      <c r="K283" s="109"/>
      <c r="L283" s="110" t="s">
        <v>98</v>
      </c>
      <c r="M283" s="1"/>
      <c r="N283" s="111" t="str">
        <f t="shared" si="32"/>
        <v/>
      </c>
      <c r="O283" s="13" t="s">
        <v>247</v>
      </c>
      <c r="P283" s="110" t="s">
        <v>98</v>
      </c>
      <c r="Q283" s="1"/>
      <c r="R283" s="111" t="str">
        <f t="shared" si="33"/>
        <v/>
      </c>
      <c r="S283" s="13" t="s">
        <v>248</v>
      </c>
      <c r="T283" s="110" t="s">
        <v>98</v>
      </c>
      <c r="U283" s="1"/>
      <c r="V283" s="111" t="str">
        <f t="shared" si="34"/>
        <v/>
      </c>
      <c r="W283" s="13" t="s">
        <v>249</v>
      </c>
      <c r="X283" s="110" t="s">
        <v>98</v>
      </c>
      <c r="Y283" s="1"/>
      <c r="Z283" s="111" t="str">
        <f t="shared" si="35"/>
        <v/>
      </c>
      <c r="AA283" s="13" t="s">
        <v>250</v>
      </c>
      <c r="AB283" s="110" t="s">
        <v>98</v>
      </c>
      <c r="AC283" s="1"/>
      <c r="AD283" s="111" t="str">
        <f t="shared" si="36"/>
        <v/>
      </c>
      <c r="AE283" s="13" t="s">
        <v>251</v>
      </c>
      <c r="AF283" s="110" t="s">
        <v>98</v>
      </c>
      <c r="AG283" s="1"/>
      <c r="AH283" s="111" t="str">
        <f t="shared" si="37"/>
        <v/>
      </c>
      <c r="AI283" s="13" t="s">
        <v>252</v>
      </c>
      <c r="AJ283" s="113">
        <f t="shared" si="31"/>
        <v>0</v>
      </c>
      <c r="AK283" s="192" t="str">
        <f>ご契約内容!$C$2</f>
        <v>エースサイクル</v>
      </c>
    </row>
    <row r="284" spans="1:37" ht="13.5" customHeight="1">
      <c r="A284" s="101" t="s">
        <v>1765</v>
      </c>
      <c r="B284" s="136" t="s">
        <v>1651</v>
      </c>
      <c r="C284" s="103" t="s">
        <v>1766</v>
      </c>
      <c r="D284" s="106"/>
      <c r="E284" s="140"/>
      <c r="F284" s="105" t="s">
        <v>547</v>
      </c>
      <c r="G284" s="127"/>
      <c r="H284" s="138" t="s">
        <v>1263</v>
      </c>
      <c r="I284" s="139"/>
      <c r="J284" s="108">
        <v>3850</v>
      </c>
      <c r="K284" s="109"/>
      <c r="L284" s="110" t="s">
        <v>98</v>
      </c>
      <c r="M284" s="1"/>
      <c r="N284" s="111" t="str">
        <f t="shared" si="32"/>
        <v/>
      </c>
      <c r="O284" s="13" t="s">
        <v>247</v>
      </c>
      <c r="P284" s="110" t="s">
        <v>98</v>
      </c>
      <c r="Q284" s="1"/>
      <c r="R284" s="111" t="str">
        <f t="shared" si="33"/>
        <v/>
      </c>
      <c r="S284" s="13" t="s">
        <v>248</v>
      </c>
      <c r="T284" s="110" t="s">
        <v>77</v>
      </c>
      <c r="U284" s="1"/>
      <c r="V284" s="111" t="str">
        <f t="shared" si="34"/>
        <v/>
      </c>
      <c r="W284" s="13" t="s">
        <v>249</v>
      </c>
      <c r="X284" s="110" t="s">
        <v>77</v>
      </c>
      <c r="Y284" s="1"/>
      <c r="Z284" s="111" t="str">
        <f t="shared" si="35"/>
        <v/>
      </c>
      <c r="AA284" s="13" t="s">
        <v>250</v>
      </c>
      <c r="AB284" s="110" t="s">
        <v>77</v>
      </c>
      <c r="AC284" s="1"/>
      <c r="AD284" s="111" t="str">
        <f t="shared" si="36"/>
        <v/>
      </c>
      <c r="AE284" s="13" t="s">
        <v>251</v>
      </c>
      <c r="AF284" s="110" t="s">
        <v>77</v>
      </c>
      <c r="AG284" s="1"/>
      <c r="AH284" s="111" t="str">
        <f t="shared" si="37"/>
        <v/>
      </c>
      <c r="AI284" s="13" t="s">
        <v>252</v>
      </c>
      <c r="AJ284" s="113">
        <f t="shared" si="31"/>
        <v>0</v>
      </c>
      <c r="AK284" s="192" t="str">
        <f>ご契約内容!$C$2</f>
        <v>エースサイクル</v>
      </c>
    </row>
    <row r="285" spans="1:37" ht="13.5" customHeight="1">
      <c r="A285" s="101" t="s">
        <v>1767</v>
      </c>
      <c r="B285" s="136" t="s">
        <v>1651</v>
      </c>
      <c r="C285" s="103" t="s">
        <v>1768</v>
      </c>
      <c r="D285" s="106"/>
      <c r="E285" s="140"/>
      <c r="F285" s="105" t="s">
        <v>1769</v>
      </c>
      <c r="G285" s="127"/>
      <c r="H285" s="138" t="s">
        <v>1263</v>
      </c>
      <c r="I285" s="139"/>
      <c r="J285" s="108">
        <v>3300</v>
      </c>
      <c r="K285" s="109"/>
      <c r="L285" s="110" t="s">
        <v>98</v>
      </c>
      <c r="M285" s="1"/>
      <c r="N285" s="111" t="str">
        <f t="shared" si="32"/>
        <v/>
      </c>
      <c r="O285" s="13" t="s">
        <v>247</v>
      </c>
      <c r="P285" s="110" t="s">
        <v>98</v>
      </c>
      <c r="Q285" s="1"/>
      <c r="R285" s="111" t="str">
        <f t="shared" si="33"/>
        <v/>
      </c>
      <c r="S285" s="13" t="s">
        <v>248</v>
      </c>
      <c r="T285" s="110" t="s">
        <v>77</v>
      </c>
      <c r="U285" s="1"/>
      <c r="V285" s="111" t="str">
        <f t="shared" si="34"/>
        <v/>
      </c>
      <c r="W285" s="13" t="s">
        <v>249</v>
      </c>
      <c r="X285" s="110" t="s">
        <v>77</v>
      </c>
      <c r="Y285" s="1"/>
      <c r="Z285" s="111" t="str">
        <f t="shared" si="35"/>
        <v/>
      </c>
      <c r="AA285" s="13" t="s">
        <v>250</v>
      </c>
      <c r="AB285" s="110" t="s">
        <v>77</v>
      </c>
      <c r="AC285" s="1"/>
      <c r="AD285" s="111" t="str">
        <f t="shared" si="36"/>
        <v/>
      </c>
      <c r="AE285" s="13" t="s">
        <v>251</v>
      </c>
      <c r="AF285" s="110" t="s">
        <v>77</v>
      </c>
      <c r="AG285" s="1"/>
      <c r="AH285" s="111" t="str">
        <f t="shared" si="37"/>
        <v/>
      </c>
      <c r="AI285" s="13" t="s">
        <v>252</v>
      </c>
      <c r="AJ285" s="113">
        <f t="shared" si="31"/>
        <v>0</v>
      </c>
      <c r="AK285" s="192" t="str">
        <f>ご契約内容!$C$2</f>
        <v>エースサイクル</v>
      </c>
    </row>
    <row r="286" spans="1:37" ht="13.5" customHeight="1">
      <c r="A286" s="101" t="s">
        <v>1770</v>
      </c>
      <c r="B286" s="136" t="s">
        <v>1771</v>
      </c>
      <c r="C286" s="103" t="s">
        <v>1772</v>
      </c>
      <c r="D286" s="106"/>
      <c r="E286" s="140"/>
      <c r="F286" s="105" t="s">
        <v>1773</v>
      </c>
      <c r="G286" s="127"/>
      <c r="H286" s="138" t="s">
        <v>1774</v>
      </c>
      <c r="I286" s="139"/>
      <c r="J286" s="108">
        <v>1400</v>
      </c>
      <c r="K286" s="109"/>
      <c r="L286" s="110" t="s">
        <v>98</v>
      </c>
      <c r="M286" s="1"/>
      <c r="N286" s="111" t="str">
        <f t="shared" si="32"/>
        <v/>
      </c>
      <c r="O286" s="13" t="s">
        <v>247</v>
      </c>
      <c r="P286" s="110" t="s">
        <v>98</v>
      </c>
      <c r="Q286" s="1"/>
      <c r="R286" s="111" t="str">
        <f t="shared" si="33"/>
        <v/>
      </c>
      <c r="S286" s="13" t="s">
        <v>248</v>
      </c>
      <c r="T286" s="110" t="s">
        <v>77</v>
      </c>
      <c r="U286" s="1"/>
      <c r="V286" s="111" t="str">
        <f t="shared" si="34"/>
        <v/>
      </c>
      <c r="W286" s="13" t="s">
        <v>249</v>
      </c>
      <c r="X286" s="110" t="s">
        <v>77</v>
      </c>
      <c r="Y286" s="1"/>
      <c r="Z286" s="111" t="str">
        <f t="shared" si="35"/>
        <v/>
      </c>
      <c r="AA286" s="13" t="s">
        <v>250</v>
      </c>
      <c r="AB286" s="110" t="s">
        <v>77</v>
      </c>
      <c r="AC286" s="1"/>
      <c r="AD286" s="111" t="str">
        <f t="shared" si="36"/>
        <v/>
      </c>
      <c r="AE286" s="13" t="s">
        <v>251</v>
      </c>
      <c r="AF286" s="110" t="s">
        <v>77</v>
      </c>
      <c r="AG286" s="1"/>
      <c r="AH286" s="111" t="str">
        <f t="shared" si="37"/>
        <v/>
      </c>
      <c r="AI286" s="13" t="s">
        <v>252</v>
      </c>
      <c r="AJ286" s="113">
        <f t="shared" si="31"/>
        <v>0</v>
      </c>
      <c r="AK286" s="192" t="str">
        <f>ご契約内容!$C$2</f>
        <v>エースサイクル</v>
      </c>
    </row>
    <row r="287" spans="1:37" ht="13.5" customHeight="1">
      <c r="A287" s="101" t="s">
        <v>1775</v>
      </c>
      <c r="B287" s="136" t="s">
        <v>1771</v>
      </c>
      <c r="C287" s="103" t="s">
        <v>1772</v>
      </c>
      <c r="D287" s="106"/>
      <c r="E287" s="140"/>
      <c r="F287" s="105" t="s">
        <v>1773</v>
      </c>
      <c r="G287" s="127"/>
      <c r="H287" s="138" t="s">
        <v>1776</v>
      </c>
      <c r="I287" s="139"/>
      <c r="J287" s="108">
        <v>1400</v>
      </c>
      <c r="K287" s="109"/>
      <c r="L287" s="110" t="s">
        <v>98</v>
      </c>
      <c r="M287" s="1"/>
      <c r="N287" s="111" t="str">
        <f t="shared" si="32"/>
        <v/>
      </c>
      <c r="O287" s="13" t="s">
        <v>247</v>
      </c>
      <c r="P287" s="110" t="s">
        <v>98</v>
      </c>
      <c r="Q287" s="1"/>
      <c r="R287" s="111" t="str">
        <f t="shared" si="33"/>
        <v/>
      </c>
      <c r="S287" s="13" t="s">
        <v>248</v>
      </c>
      <c r="T287" s="110" t="s">
        <v>98</v>
      </c>
      <c r="U287" s="1"/>
      <c r="V287" s="111" t="str">
        <f t="shared" si="34"/>
        <v/>
      </c>
      <c r="W287" s="13" t="s">
        <v>249</v>
      </c>
      <c r="X287" s="110" t="s">
        <v>98</v>
      </c>
      <c r="Y287" s="1"/>
      <c r="Z287" s="111" t="str">
        <f t="shared" si="35"/>
        <v/>
      </c>
      <c r="AA287" s="13" t="s">
        <v>250</v>
      </c>
      <c r="AB287" s="110" t="s">
        <v>98</v>
      </c>
      <c r="AC287" s="1"/>
      <c r="AD287" s="111" t="str">
        <f t="shared" si="36"/>
        <v/>
      </c>
      <c r="AE287" s="13" t="s">
        <v>251</v>
      </c>
      <c r="AF287" s="110" t="s">
        <v>98</v>
      </c>
      <c r="AG287" s="1"/>
      <c r="AH287" s="111" t="str">
        <f t="shared" si="37"/>
        <v/>
      </c>
      <c r="AI287" s="13" t="s">
        <v>252</v>
      </c>
      <c r="AJ287" s="113">
        <f t="shared" si="31"/>
        <v>0</v>
      </c>
      <c r="AK287" s="192" t="str">
        <f>ご契約内容!$C$2</f>
        <v>エースサイクル</v>
      </c>
    </row>
    <row r="288" spans="1:37" ht="13.5" customHeight="1">
      <c r="A288" s="101" t="s">
        <v>1777</v>
      </c>
      <c r="B288" s="136" t="s">
        <v>1771</v>
      </c>
      <c r="C288" s="103" t="s">
        <v>1772</v>
      </c>
      <c r="D288" s="106"/>
      <c r="E288" s="140"/>
      <c r="F288" s="105" t="s">
        <v>1773</v>
      </c>
      <c r="G288" s="127"/>
      <c r="H288" s="138" t="s">
        <v>1778</v>
      </c>
      <c r="I288" s="139"/>
      <c r="J288" s="108">
        <v>1400</v>
      </c>
      <c r="K288" s="109"/>
      <c r="L288" s="110" t="s">
        <v>98</v>
      </c>
      <c r="M288" s="1"/>
      <c r="N288" s="111" t="str">
        <f t="shared" si="32"/>
        <v/>
      </c>
      <c r="O288" s="13" t="s">
        <v>247</v>
      </c>
      <c r="P288" s="110" t="s">
        <v>98</v>
      </c>
      <c r="Q288" s="1"/>
      <c r="R288" s="111" t="str">
        <f t="shared" si="33"/>
        <v/>
      </c>
      <c r="S288" s="13" t="s">
        <v>248</v>
      </c>
      <c r="T288" s="110" t="s">
        <v>98</v>
      </c>
      <c r="U288" s="1"/>
      <c r="V288" s="111" t="str">
        <f t="shared" si="34"/>
        <v/>
      </c>
      <c r="W288" s="13" t="s">
        <v>249</v>
      </c>
      <c r="X288" s="110" t="s">
        <v>98</v>
      </c>
      <c r="Y288" s="1"/>
      <c r="Z288" s="111" t="str">
        <f t="shared" si="35"/>
        <v/>
      </c>
      <c r="AA288" s="13" t="s">
        <v>250</v>
      </c>
      <c r="AB288" s="110" t="s">
        <v>98</v>
      </c>
      <c r="AC288" s="1"/>
      <c r="AD288" s="111" t="str">
        <f t="shared" si="36"/>
        <v/>
      </c>
      <c r="AE288" s="13" t="s">
        <v>251</v>
      </c>
      <c r="AF288" s="110" t="s">
        <v>98</v>
      </c>
      <c r="AG288" s="1"/>
      <c r="AH288" s="111" t="str">
        <f t="shared" si="37"/>
        <v/>
      </c>
      <c r="AI288" s="13" t="s">
        <v>252</v>
      </c>
      <c r="AJ288" s="113">
        <f t="shared" si="31"/>
        <v>0</v>
      </c>
      <c r="AK288" s="192" t="str">
        <f>ご契約内容!$C$2</f>
        <v>エースサイクル</v>
      </c>
    </row>
    <row r="289" spans="1:37" ht="13.5" customHeight="1">
      <c r="A289" s="101" t="s">
        <v>1779</v>
      </c>
      <c r="B289" s="136" t="s">
        <v>1771</v>
      </c>
      <c r="C289" s="103" t="s">
        <v>1772</v>
      </c>
      <c r="D289" s="106"/>
      <c r="E289" s="140"/>
      <c r="F289" s="105" t="s">
        <v>1773</v>
      </c>
      <c r="G289" s="127"/>
      <c r="H289" s="138" t="s">
        <v>1780</v>
      </c>
      <c r="I289" s="139"/>
      <c r="J289" s="108">
        <v>1400</v>
      </c>
      <c r="K289" s="109"/>
      <c r="L289" s="110" t="s">
        <v>98</v>
      </c>
      <c r="M289" s="1"/>
      <c r="N289" s="111" t="str">
        <f t="shared" si="32"/>
        <v/>
      </c>
      <c r="O289" s="13" t="s">
        <v>247</v>
      </c>
      <c r="P289" s="110" t="s">
        <v>98</v>
      </c>
      <c r="Q289" s="1"/>
      <c r="R289" s="111" t="str">
        <f t="shared" si="33"/>
        <v/>
      </c>
      <c r="S289" s="13" t="s">
        <v>248</v>
      </c>
      <c r="T289" s="110" t="s">
        <v>98</v>
      </c>
      <c r="U289" s="1"/>
      <c r="V289" s="111" t="str">
        <f t="shared" si="34"/>
        <v/>
      </c>
      <c r="W289" s="13" t="s">
        <v>249</v>
      </c>
      <c r="X289" s="110" t="s">
        <v>98</v>
      </c>
      <c r="Y289" s="1"/>
      <c r="Z289" s="111" t="str">
        <f t="shared" si="35"/>
        <v/>
      </c>
      <c r="AA289" s="13" t="s">
        <v>250</v>
      </c>
      <c r="AB289" s="110" t="s">
        <v>77</v>
      </c>
      <c r="AC289" s="1"/>
      <c r="AD289" s="111" t="str">
        <f t="shared" si="36"/>
        <v/>
      </c>
      <c r="AE289" s="13" t="s">
        <v>251</v>
      </c>
      <c r="AF289" s="110" t="s">
        <v>77</v>
      </c>
      <c r="AG289" s="1"/>
      <c r="AH289" s="111" t="str">
        <f t="shared" si="37"/>
        <v/>
      </c>
      <c r="AI289" s="13" t="s">
        <v>252</v>
      </c>
      <c r="AJ289" s="113">
        <f t="shared" si="31"/>
        <v>0</v>
      </c>
      <c r="AK289" s="192" t="str">
        <f>ご契約内容!$C$2</f>
        <v>エースサイクル</v>
      </c>
    </row>
    <row r="290" spans="1:37" ht="13.5" customHeight="1">
      <c r="A290" s="101" t="s">
        <v>1781</v>
      </c>
      <c r="B290" s="136" t="s">
        <v>1771</v>
      </c>
      <c r="C290" s="103" t="s">
        <v>1772</v>
      </c>
      <c r="D290" s="106"/>
      <c r="E290" s="140"/>
      <c r="F290" s="105" t="s">
        <v>1773</v>
      </c>
      <c r="G290" s="127"/>
      <c r="H290" s="138" t="s">
        <v>1782</v>
      </c>
      <c r="I290" s="139"/>
      <c r="J290" s="108">
        <v>1400</v>
      </c>
      <c r="K290" s="109"/>
      <c r="L290" s="110" t="s">
        <v>77</v>
      </c>
      <c r="M290" s="1"/>
      <c r="N290" s="111" t="str">
        <f t="shared" si="32"/>
        <v/>
      </c>
      <c r="O290" s="13" t="s">
        <v>247</v>
      </c>
      <c r="P290" s="110" t="s">
        <v>77</v>
      </c>
      <c r="Q290" s="1"/>
      <c r="R290" s="111" t="str">
        <f t="shared" si="33"/>
        <v/>
      </c>
      <c r="S290" s="13" t="s">
        <v>248</v>
      </c>
      <c r="T290" s="110" t="s">
        <v>77</v>
      </c>
      <c r="U290" s="1"/>
      <c r="V290" s="111" t="str">
        <f t="shared" si="34"/>
        <v/>
      </c>
      <c r="W290" s="13" t="s">
        <v>249</v>
      </c>
      <c r="X290" s="110" t="s">
        <v>77</v>
      </c>
      <c r="Y290" s="1"/>
      <c r="Z290" s="111" t="str">
        <f t="shared" si="35"/>
        <v/>
      </c>
      <c r="AA290" s="13" t="s">
        <v>250</v>
      </c>
      <c r="AB290" s="110" t="s">
        <v>77</v>
      </c>
      <c r="AC290" s="1"/>
      <c r="AD290" s="111" t="str">
        <f t="shared" si="36"/>
        <v/>
      </c>
      <c r="AE290" s="13" t="s">
        <v>251</v>
      </c>
      <c r="AF290" s="110" t="s">
        <v>77</v>
      </c>
      <c r="AG290" s="1"/>
      <c r="AH290" s="111" t="str">
        <f t="shared" si="37"/>
        <v/>
      </c>
      <c r="AI290" s="13" t="s">
        <v>252</v>
      </c>
      <c r="AJ290" s="113">
        <f t="shared" si="31"/>
        <v>0</v>
      </c>
      <c r="AK290" s="192" t="str">
        <f>ご契約内容!$C$2</f>
        <v>エースサイクル</v>
      </c>
    </row>
    <row r="291" spans="1:37" ht="13.5" customHeight="1">
      <c r="A291" s="101" t="s">
        <v>1783</v>
      </c>
      <c r="B291" s="136" t="s">
        <v>1771</v>
      </c>
      <c r="C291" s="103" t="s">
        <v>1772</v>
      </c>
      <c r="D291" s="106"/>
      <c r="E291" s="140"/>
      <c r="F291" s="105" t="s">
        <v>1784</v>
      </c>
      <c r="G291" s="127"/>
      <c r="H291" s="138" t="s">
        <v>1774</v>
      </c>
      <c r="I291" s="139"/>
      <c r="J291" s="108">
        <v>1400</v>
      </c>
      <c r="K291" s="109"/>
      <c r="L291" s="110" t="s">
        <v>77</v>
      </c>
      <c r="M291" s="1"/>
      <c r="N291" s="111" t="str">
        <f t="shared" si="32"/>
        <v/>
      </c>
      <c r="O291" s="13" t="s">
        <v>247</v>
      </c>
      <c r="P291" s="110" t="s">
        <v>77</v>
      </c>
      <c r="Q291" s="1"/>
      <c r="R291" s="111" t="str">
        <f t="shared" si="33"/>
        <v/>
      </c>
      <c r="S291" s="13" t="s">
        <v>248</v>
      </c>
      <c r="T291" s="110" t="s">
        <v>77</v>
      </c>
      <c r="U291" s="1"/>
      <c r="V291" s="111" t="str">
        <f t="shared" si="34"/>
        <v/>
      </c>
      <c r="W291" s="13" t="s">
        <v>249</v>
      </c>
      <c r="X291" s="110" t="s">
        <v>77</v>
      </c>
      <c r="Y291" s="1"/>
      <c r="Z291" s="111" t="str">
        <f t="shared" si="35"/>
        <v/>
      </c>
      <c r="AA291" s="13" t="s">
        <v>250</v>
      </c>
      <c r="AB291" s="110" t="s">
        <v>77</v>
      </c>
      <c r="AC291" s="1"/>
      <c r="AD291" s="111" t="str">
        <f t="shared" si="36"/>
        <v/>
      </c>
      <c r="AE291" s="13" t="s">
        <v>251</v>
      </c>
      <c r="AF291" s="110" t="s">
        <v>77</v>
      </c>
      <c r="AG291" s="1"/>
      <c r="AH291" s="111" t="str">
        <f t="shared" si="37"/>
        <v/>
      </c>
      <c r="AI291" s="13" t="s">
        <v>252</v>
      </c>
      <c r="AJ291" s="113">
        <f t="shared" si="31"/>
        <v>0</v>
      </c>
      <c r="AK291" s="192" t="str">
        <f>ご契約内容!$C$2</f>
        <v>エースサイクル</v>
      </c>
    </row>
    <row r="292" spans="1:37" ht="13.5" customHeight="1">
      <c r="A292" s="101" t="s">
        <v>1785</v>
      </c>
      <c r="B292" s="136" t="s">
        <v>1771</v>
      </c>
      <c r="C292" s="103" t="s">
        <v>1772</v>
      </c>
      <c r="D292" s="106"/>
      <c r="E292" s="140"/>
      <c r="F292" s="105" t="s">
        <v>1784</v>
      </c>
      <c r="G292" s="127"/>
      <c r="H292" s="138" t="s">
        <v>1776</v>
      </c>
      <c r="I292" s="139"/>
      <c r="J292" s="108">
        <v>1400</v>
      </c>
      <c r="K292" s="109"/>
      <c r="L292" s="110" t="s">
        <v>77</v>
      </c>
      <c r="M292" s="1"/>
      <c r="N292" s="111" t="str">
        <f t="shared" si="32"/>
        <v/>
      </c>
      <c r="O292" s="13" t="s">
        <v>247</v>
      </c>
      <c r="P292" s="110" t="s">
        <v>77</v>
      </c>
      <c r="Q292" s="1"/>
      <c r="R292" s="111" t="str">
        <f t="shared" si="33"/>
        <v/>
      </c>
      <c r="S292" s="13" t="s">
        <v>248</v>
      </c>
      <c r="T292" s="110" t="s">
        <v>77</v>
      </c>
      <c r="U292" s="1"/>
      <c r="V292" s="111" t="str">
        <f t="shared" si="34"/>
        <v/>
      </c>
      <c r="W292" s="13" t="s">
        <v>249</v>
      </c>
      <c r="X292" s="110" t="s">
        <v>77</v>
      </c>
      <c r="Y292" s="1"/>
      <c r="Z292" s="111" t="str">
        <f t="shared" si="35"/>
        <v/>
      </c>
      <c r="AA292" s="13" t="s">
        <v>250</v>
      </c>
      <c r="AB292" s="110" t="s">
        <v>77</v>
      </c>
      <c r="AC292" s="1"/>
      <c r="AD292" s="111" t="str">
        <f t="shared" si="36"/>
        <v/>
      </c>
      <c r="AE292" s="13" t="s">
        <v>251</v>
      </c>
      <c r="AF292" s="110" t="s">
        <v>77</v>
      </c>
      <c r="AG292" s="1"/>
      <c r="AH292" s="111" t="str">
        <f t="shared" si="37"/>
        <v/>
      </c>
      <c r="AI292" s="13" t="s">
        <v>252</v>
      </c>
      <c r="AJ292" s="113">
        <f t="shared" si="31"/>
        <v>0</v>
      </c>
      <c r="AK292" s="192" t="str">
        <f>ご契約内容!$C$2</f>
        <v>エースサイクル</v>
      </c>
    </row>
    <row r="293" spans="1:37" ht="13.5" customHeight="1">
      <c r="A293" s="101" t="s">
        <v>1786</v>
      </c>
      <c r="B293" s="136" t="s">
        <v>1771</v>
      </c>
      <c r="C293" s="103" t="s">
        <v>1772</v>
      </c>
      <c r="D293" s="106"/>
      <c r="E293" s="140"/>
      <c r="F293" s="105" t="s">
        <v>1784</v>
      </c>
      <c r="G293" s="127"/>
      <c r="H293" s="138" t="s">
        <v>1778</v>
      </c>
      <c r="I293" s="139"/>
      <c r="J293" s="108">
        <v>1400</v>
      </c>
      <c r="K293" s="109"/>
      <c r="L293" s="110" t="s">
        <v>98</v>
      </c>
      <c r="M293" s="1"/>
      <c r="N293" s="111" t="str">
        <f t="shared" si="32"/>
        <v/>
      </c>
      <c r="O293" s="13" t="s">
        <v>247</v>
      </c>
      <c r="P293" s="110" t="s">
        <v>98</v>
      </c>
      <c r="Q293" s="1"/>
      <c r="R293" s="111" t="str">
        <f t="shared" si="33"/>
        <v/>
      </c>
      <c r="S293" s="13" t="s">
        <v>248</v>
      </c>
      <c r="T293" s="110" t="s">
        <v>98</v>
      </c>
      <c r="U293" s="1"/>
      <c r="V293" s="111" t="str">
        <f t="shared" si="34"/>
        <v/>
      </c>
      <c r="W293" s="13" t="s">
        <v>249</v>
      </c>
      <c r="X293" s="110" t="s">
        <v>77</v>
      </c>
      <c r="Y293" s="1"/>
      <c r="Z293" s="111" t="str">
        <f t="shared" si="35"/>
        <v/>
      </c>
      <c r="AA293" s="13" t="s">
        <v>250</v>
      </c>
      <c r="AB293" s="110" t="s">
        <v>77</v>
      </c>
      <c r="AC293" s="1"/>
      <c r="AD293" s="111" t="str">
        <f t="shared" si="36"/>
        <v/>
      </c>
      <c r="AE293" s="13" t="s">
        <v>251</v>
      </c>
      <c r="AF293" s="110" t="s">
        <v>77</v>
      </c>
      <c r="AG293" s="1"/>
      <c r="AH293" s="111" t="str">
        <f t="shared" si="37"/>
        <v/>
      </c>
      <c r="AI293" s="13" t="s">
        <v>252</v>
      </c>
      <c r="AJ293" s="113">
        <f t="shared" si="31"/>
        <v>0</v>
      </c>
      <c r="AK293" s="192" t="str">
        <f>ご契約内容!$C$2</f>
        <v>エースサイクル</v>
      </c>
    </row>
    <row r="294" spans="1:37" ht="13.5" customHeight="1">
      <c r="A294" s="101" t="s">
        <v>1787</v>
      </c>
      <c r="B294" s="136" t="s">
        <v>1771</v>
      </c>
      <c r="C294" s="103" t="s">
        <v>1772</v>
      </c>
      <c r="D294" s="106"/>
      <c r="E294" s="140"/>
      <c r="F294" s="105" t="s">
        <v>1784</v>
      </c>
      <c r="G294" s="127"/>
      <c r="H294" s="138" t="s">
        <v>1780</v>
      </c>
      <c r="I294" s="139"/>
      <c r="J294" s="108">
        <v>1400</v>
      </c>
      <c r="K294" s="109"/>
      <c r="L294" s="110" t="s">
        <v>77</v>
      </c>
      <c r="M294" s="1"/>
      <c r="N294" s="111" t="str">
        <f t="shared" si="32"/>
        <v/>
      </c>
      <c r="O294" s="13" t="s">
        <v>247</v>
      </c>
      <c r="P294" s="110" t="s">
        <v>77</v>
      </c>
      <c r="Q294" s="1"/>
      <c r="R294" s="111" t="str">
        <f t="shared" si="33"/>
        <v/>
      </c>
      <c r="S294" s="13" t="s">
        <v>248</v>
      </c>
      <c r="T294" s="110" t="s">
        <v>77</v>
      </c>
      <c r="U294" s="1"/>
      <c r="V294" s="111" t="str">
        <f t="shared" si="34"/>
        <v/>
      </c>
      <c r="W294" s="13" t="s">
        <v>249</v>
      </c>
      <c r="X294" s="110" t="s">
        <v>77</v>
      </c>
      <c r="Y294" s="1"/>
      <c r="Z294" s="111" t="str">
        <f t="shared" si="35"/>
        <v/>
      </c>
      <c r="AA294" s="13" t="s">
        <v>250</v>
      </c>
      <c r="AB294" s="110" t="s">
        <v>77</v>
      </c>
      <c r="AC294" s="1"/>
      <c r="AD294" s="111" t="str">
        <f t="shared" si="36"/>
        <v/>
      </c>
      <c r="AE294" s="13" t="s">
        <v>251</v>
      </c>
      <c r="AF294" s="110" t="s">
        <v>77</v>
      </c>
      <c r="AG294" s="1"/>
      <c r="AH294" s="111" t="str">
        <f t="shared" si="37"/>
        <v/>
      </c>
      <c r="AI294" s="13" t="s">
        <v>252</v>
      </c>
      <c r="AJ294" s="113">
        <f t="shared" si="31"/>
        <v>0</v>
      </c>
      <c r="AK294" s="192" t="str">
        <f>ご契約内容!$C$2</f>
        <v>エースサイクル</v>
      </c>
    </row>
    <row r="295" spans="1:37" ht="13.5" customHeight="1">
      <c r="A295" s="101" t="s">
        <v>1788</v>
      </c>
      <c r="B295" s="136" t="s">
        <v>1771</v>
      </c>
      <c r="C295" s="103" t="s">
        <v>1772</v>
      </c>
      <c r="D295" s="106"/>
      <c r="E295" s="140"/>
      <c r="F295" s="105" t="s">
        <v>1784</v>
      </c>
      <c r="G295" s="127"/>
      <c r="H295" s="138" t="s">
        <v>1782</v>
      </c>
      <c r="I295" s="139"/>
      <c r="J295" s="108">
        <v>1400</v>
      </c>
      <c r="K295" s="109"/>
      <c r="L295" s="110" t="s">
        <v>77</v>
      </c>
      <c r="M295" s="1"/>
      <c r="N295" s="111" t="str">
        <f t="shared" si="32"/>
        <v/>
      </c>
      <c r="O295" s="13" t="s">
        <v>247</v>
      </c>
      <c r="P295" s="110" t="s">
        <v>77</v>
      </c>
      <c r="Q295" s="1"/>
      <c r="R295" s="111" t="str">
        <f t="shared" si="33"/>
        <v/>
      </c>
      <c r="S295" s="13" t="s">
        <v>248</v>
      </c>
      <c r="T295" s="110" t="s">
        <v>77</v>
      </c>
      <c r="U295" s="1"/>
      <c r="V295" s="111" t="str">
        <f t="shared" si="34"/>
        <v/>
      </c>
      <c r="W295" s="13" t="s">
        <v>249</v>
      </c>
      <c r="X295" s="110" t="s">
        <v>77</v>
      </c>
      <c r="Y295" s="1"/>
      <c r="Z295" s="111" t="str">
        <f t="shared" si="35"/>
        <v/>
      </c>
      <c r="AA295" s="13" t="s">
        <v>250</v>
      </c>
      <c r="AB295" s="110" t="s">
        <v>77</v>
      </c>
      <c r="AC295" s="1"/>
      <c r="AD295" s="111" t="str">
        <f t="shared" si="36"/>
        <v/>
      </c>
      <c r="AE295" s="13" t="s">
        <v>251</v>
      </c>
      <c r="AF295" s="110" t="s">
        <v>77</v>
      </c>
      <c r="AG295" s="1"/>
      <c r="AH295" s="111" t="str">
        <f t="shared" si="37"/>
        <v/>
      </c>
      <c r="AI295" s="13" t="s">
        <v>252</v>
      </c>
      <c r="AJ295" s="113">
        <f t="shared" si="31"/>
        <v>0</v>
      </c>
      <c r="AK295" s="192" t="str">
        <f>ご契約内容!$C$2</f>
        <v>エースサイクル</v>
      </c>
    </row>
    <row r="296" spans="1:37" ht="13.5" customHeight="1">
      <c r="A296" s="101" t="s">
        <v>1789</v>
      </c>
      <c r="B296" s="136" t="s">
        <v>1771</v>
      </c>
      <c r="C296" s="103" t="s">
        <v>1790</v>
      </c>
      <c r="D296" s="106"/>
      <c r="E296" s="140"/>
      <c r="F296" s="105" t="s">
        <v>547</v>
      </c>
      <c r="G296" s="127"/>
      <c r="H296" s="138" t="s">
        <v>1791</v>
      </c>
      <c r="I296" s="139"/>
      <c r="J296" s="108">
        <v>3000</v>
      </c>
      <c r="K296" s="109" t="s">
        <v>782</v>
      </c>
      <c r="L296" s="110" t="s">
        <v>98</v>
      </c>
      <c r="M296" s="1"/>
      <c r="N296" s="111" t="str">
        <f t="shared" si="32"/>
        <v/>
      </c>
      <c r="O296" s="13" t="s">
        <v>247</v>
      </c>
      <c r="P296" s="110" t="s">
        <v>98</v>
      </c>
      <c r="Q296" s="1"/>
      <c r="R296" s="111" t="str">
        <f t="shared" si="33"/>
        <v/>
      </c>
      <c r="S296" s="13" t="s">
        <v>248</v>
      </c>
      <c r="T296" s="110" t="s">
        <v>98</v>
      </c>
      <c r="U296" s="1"/>
      <c r="V296" s="111" t="str">
        <f t="shared" si="34"/>
        <v/>
      </c>
      <c r="W296" s="13" t="s">
        <v>249</v>
      </c>
      <c r="X296" s="110" t="s">
        <v>98</v>
      </c>
      <c r="Y296" s="1"/>
      <c r="Z296" s="111" t="str">
        <f t="shared" si="35"/>
        <v/>
      </c>
      <c r="AA296" s="13" t="s">
        <v>250</v>
      </c>
      <c r="AB296" s="110" t="s">
        <v>98</v>
      </c>
      <c r="AC296" s="1"/>
      <c r="AD296" s="111" t="str">
        <f t="shared" si="36"/>
        <v/>
      </c>
      <c r="AE296" s="13" t="s">
        <v>251</v>
      </c>
      <c r="AF296" s="110" t="s">
        <v>98</v>
      </c>
      <c r="AG296" s="1"/>
      <c r="AH296" s="111" t="str">
        <f t="shared" si="37"/>
        <v/>
      </c>
      <c r="AI296" s="13" t="s">
        <v>252</v>
      </c>
      <c r="AJ296" s="113">
        <f t="shared" si="31"/>
        <v>0</v>
      </c>
      <c r="AK296" s="192" t="str">
        <f>ご契約内容!$C$2</f>
        <v>エースサイクル</v>
      </c>
    </row>
    <row r="297" spans="1:37" ht="13.5" customHeight="1">
      <c r="A297" s="101" t="s">
        <v>1792</v>
      </c>
      <c r="B297" s="136" t="s">
        <v>1771</v>
      </c>
      <c r="C297" s="103" t="s">
        <v>1793</v>
      </c>
      <c r="D297" s="106"/>
      <c r="E297" s="140"/>
      <c r="F297" s="105" t="s">
        <v>547</v>
      </c>
      <c r="G297" s="127"/>
      <c r="H297" s="138" t="s">
        <v>1794</v>
      </c>
      <c r="I297" s="139"/>
      <c r="J297" s="108">
        <v>3000</v>
      </c>
      <c r="K297" s="109" t="s">
        <v>782</v>
      </c>
      <c r="L297" s="110" t="s">
        <v>98</v>
      </c>
      <c r="M297" s="1"/>
      <c r="N297" s="111" t="str">
        <f t="shared" si="32"/>
        <v/>
      </c>
      <c r="O297" s="13" t="s">
        <v>247</v>
      </c>
      <c r="P297" s="110" t="s">
        <v>98</v>
      </c>
      <c r="Q297" s="1"/>
      <c r="R297" s="111" t="str">
        <f t="shared" si="33"/>
        <v/>
      </c>
      <c r="S297" s="13" t="s">
        <v>248</v>
      </c>
      <c r="T297" s="110" t="s">
        <v>98</v>
      </c>
      <c r="U297" s="1"/>
      <c r="V297" s="111" t="str">
        <f t="shared" si="34"/>
        <v/>
      </c>
      <c r="W297" s="13" t="s">
        <v>249</v>
      </c>
      <c r="X297" s="110" t="s">
        <v>98</v>
      </c>
      <c r="Y297" s="1"/>
      <c r="Z297" s="111" t="str">
        <f t="shared" si="35"/>
        <v/>
      </c>
      <c r="AA297" s="13" t="s">
        <v>250</v>
      </c>
      <c r="AB297" s="110" t="s">
        <v>98</v>
      </c>
      <c r="AC297" s="1"/>
      <c r="AD297" s="111" t="str">
        <f t="shared" si="36"/>
        <v/>
      </c>
      <c r="AE297" s="13" t="s">
        <v>251</v>
      </c>
      <c r="AF297" s="110" t="s">
        <v>98</v>
      </c>
      <c r="AG297" s="1"/>
      <c r="AH297" s="111" t="str">
        <f t="shared" si="37"/>
        <v/>
      </c>
      <c r="AI297" s="13" t="s">
        <v>252</v>
      </c>
      <c r="AJ297" s="113">
        <f t="shared" ref="AJ297:AJ360" si="38">SUM(M297,Q297,U297,Y297,AC297,AG297)</f>
        <v>0</v>
      </c>
      <c r="AK297" s="192" t="str">
        <f>ご契約内容!$C$2</f>
        <v>エースサイクル</v>
      </c>
    </row>
    <row r="298" spans="1:37" ht="13.5" customHeight="1">
      <c r="A298" s="101" t="s">
        <v>1795</v>
      </c>
      <c r="B298" s="136" t="s">
        <v>1796</v>
      </c>
      <c r="C298" s="103" t="s">
        <v>1797</v>
      </c>
      <c r="D298" s="106"/>
      <c r="E298" s="140"/>
      <c r="F298" s="105" t="s">
        <v>547</v>
      </c>
      <c r="G298" s="127"/>
      <c r="H298" s="138" t="s">
        <v>1798</v>
      </c>
      <c r="I298" s="139"/>
      <c r="J298" s="108">
        <v>11000</v>
      </c>
      <c r="K298" s="109"/>
      <c r="L298" s="110" t="s">
        <v>77</v>
      </c>
      <c r="M298" s="1"/>
      <c r="N298" s="111" t="str">
        <f t="shared" si="32"/>
        <v/>
      </c>
      <c r="O298" s="13" t="s">
        <v>247</v>
      </c>
      <c r="P298" s="110" t="s">
        <v>77</v>
      </c>
      <c r="Q298" s="1"/>
      <c r="R298" s="111" t="str">
        <f t="shared" si="33"/>
        <v/>
      </c>
      <c r="S298" s="13" t="s">
        <v>248</v>
      </c>
      <c r="T298" s="110" t="s">
        <v>148</v>
      </c>
      <c r="U298" s="115"/>
      <c r="V298" s="116" t="str">
        <f t="shared" si="34"/>
        <v/>
      </c>
      <c r="W298" s="117" t="s">
        <v>249</v>
      </c>
      <c r="X298" s="110" t="s">
        <v>148</v>
      </c>
      <c r="Y298" s="115"/>
      <c r="Z298" s="116" t="str">
        <f t="shared" si="35"/>
        <v/>
      </c>
      <c r="AA298" s="117" t="s">
        <v>250</v>
      </c>
      <c r="AB298" s="110" t="s">
        <v>148</v>
      </c>
      <c r="AC298" s="115"/>
      <c r="AD298" s="116" t="str">
        <f t="shared" si="36"/>
        <v/>
      </c>
      <c r="AE298" s="117" t="s">
        <v>251</v>
      </c>
      <c r="AF298" s="110" t="s">
        <v>148</v>
      </c>
      <c r="AG298" s="115"/>
      <c r="AH298" s="116" t="str">
        <f t="shared" si="37"/>
        <v/>
      </c>
      <c r="AI298" s="117" t="s">
        <v>252</v>
      </c>
      <c r="AJ298" s="113">
        <f t="shared" si="38"/>
        <v>0</v>
      </c>
      <c r="AK298" s="192" t="str">
        <f>ご契約内容!$C$2</f>
        <v>エースサイクル</v>
      </c>
    </row>
    <row r="299" spans="1:37" ht="13.5" customHeight="1">
      <c r="A299" s="101" t="s">
        <v>1799</v>
      </c>
      <c r="B299" s="136" t="s">
        <v>1796</v>
      </c>
      <c r="C299" s="103" t="s">
        <v>1797</v>
      </c>
      <c r="D299" s="106"/>
      <c r="E299" s="140"/>
      <c r="F299" s="105" t="s">
        <v>547</v>
      </c>
      <c r="G299" s="127"/>
      <c r="H299" s="138" t="s">
        <v>1800</v>
      </c>
      <c r="I299" s="139"/>
      <c r="J299" s="108">
        <v>11000</v>
      </c>
      <c r="K299" s="109"/>
      <c r="L299" s="110" t="s">
        <v>98</v>
      </c>
      <c r="M299" s="1"/>
      <c r="N299" s="111" t="str">
        <f t="shared" si="32"/>
        <v/>
      </c>
      <c r="O299" s="13" t="s">
        <v>247</v>
      </c>
      <c r="P299" s="110" t="s">
        <v>98</v>
      </c>
      <c r="Q299" s="1"/>
      <c r="R299" s="111" t="str">
        <f t="shared" si="33"/>
        <v/>
      </c>
      <c r="S299" s="13" t="s">
        <v>248</v>
      </c>
      <c r="T299" s="110" t="s">
        <v>98</v>
      </c>
      <c r="U299" s="1"/>
      <c r="V299" s="111" t="str">
        <f t="shared" si="34"/>
        <v/>
      </c>
      <c r="W299" s="13" t="s">
        <v>249</v>
      </c>
      <c r="X299" s="110" t="s">
        <v>98</v>
      </c>
      <c r="Y299" s="1"/>
      <c r="Z299" s="111" t="str">
        <f t="shared" si="35"/>
        <v/>
      </c>
      <c r="AA299" s="13" t="s">
        <v>250</v>
      </c>
      <c r="AB299" s="110" t="s">
        <v>98</v>
      </c>
      <c r="AC299" s="1"/>
      <c r="AD299" s="111" t="str">
        <f t="shared" si="36"/>
        <v/>
      </c>
      <c r="AE299" s="13" t="s">
        <v>251</v>
      </c>
      <c r="AF299" s="110" t="s">
        <v>98</v>
      </c>
      <c r="AG299" s="1"/>
      <c r="AH299" s="111" t="str">
        <f t="shared" si="37"/>
        <v/>
      </c>
      <c r="AI299" s="13" t="s">
        <v>252</v>
      </c>
      <c r="AJ299" s="113">
        <f t="shared" si="38"/>
        <v>0</v>
      </c>
      <c r="AK299" s="192" t="str">
        <f>ご契約内容!$C$2</f>
        <v>エースサイクル</v>
      </c>
    </row>
    <row r="300" spans="1:37" ht="13.5" customHeight="1">
      <c r="A300" s="101" t="s">
        <v>1801</v>
      </c>
      <c r="B300" s="136" t="s">
        <v>1796</v>
      </c>
      <c r="C300" s="103" t="s">
        <v>1802</v>
      </c>
      <c r="D300" s="106"/>
      <c r="E300" s="140"/>
      <c r="F300" s="105" t="s">
        <v>547</v>
      </c>
      <c r="G300" s="127"/>
      <c r="H300" s="138" t="s">
        <v>1803</v>
      </c>
      <c r="I300" s="139"/>
      <c r="J300" s="108">
        <v>12000</v>
      </c>
      <c r="K300" s="109"/>
      <c r="L300" s="110" t="s">
        <v>98</v>
      </c>
      <c r="M300" s="1"/>
      <c r="N300" s="111" t="str">
        <f t="shared" si="32"/>
        <v/>
      </c>
      <c r="O300" s="13" t="s">
        <v>247</v>
      </c>
      <c r="P300" s="110" t="s">
        <v>98</v>
      </c>
      <c r="Q300" s="1"/>
      <c r="R300" s="111" t="str">
        <f t="shared" si="33"/>
        <v/>
      </c>
      <c r="S300" s="13" t="s">
        <v>248</v>
      </c>
      <c r="T300" s="110" t="s">
        <v>98</v>
      </c>
      <c r="U300" s="1"/>
      <c r="V300" s="111" t="str">
        <f t="shared" si="34"/>
        <v/>
      </c>
      <c r="W300" s="13" t="s">
        <v>249</v>
      </c>
      <c r="X300" s="110" t="s">
        <v>98</v>
      </c>
      <c r="Y300" s="1"/>
      <c r="Z300" s="111" t="str">
        <f t="shared" si="35"/>
        <v/>
      </c>
      <c r="AA300" s="13" t="s">
        <v>250</v>
      </c>
      <c r="AB300" s="110" t="s">
        <v>98</v>
      </c>
      <c r="AC300" s="1"/>
      <c r="AD300" s="111" t="str">
        <f t="shared" si="36"/>
        <v/>
      </c>
      <c r="AE300" s="13" t="s">
        <v>251</v>
      </c>
      <c r="AF300" s="110" t="s">
        <v>98</v>
      </c>
      <c r="AG300" s="1"/>
      <c r="AH300" s="111" t="str">
        <f t="shared" si="37"/>
        <v/>
      </c>
      <c r="AI300" s="13" t="s">
        <v>252</v>
      </c>
      <c r="AJ300" s="113">
        <f t="shared" si="38"/>
        <v>0</v>
      </c>
      <c r="AK300" s="192" t="str">
        <f>ご契約内容!$C$2</f>
        <v>エースサイクル</v>
      </c>
    </row>
    <row r="301" spans="1:37" ht="13.5" customHeight="1">
      <c r="A301" s="101" t="s">
        <v>1804</v>
      </c>
      <c r="B301" s="136" t="s">
        <v>1796</v>
      </c>
      <c r="C301" s="103" t="s">
        <v>1802</v>
      </c>
      <c r="D301" s="106"/>
      <c r="E301" s="140"/>
      <c r="F301" s="105" t="s">
        <v>547</v>
      </c>
      <c r="G301" s="127"/>
      <c r="H301" s="138" t="s">
        <v>1805</v>
      </c>
      <c r="I301" s="139"/>
      <c r="J301" s="108">
        <v>12000</v>
      </c>
      <c r="K301" s="109"/>
      <c r="L301" s="110" t="s">
        <v>98</v>
      </c>
      <c r="M301" s="1"/>
      <c r="N301" s="111" t="str">
        <f t="shared" si="32"/>
        <v/>
      </c>
      <c r="O301" s="13" t="s">
        <v>247</v>
      </c>
      <c r="P301" s="110" t="s">
        <v>98</v>
      </c>
      <c r="Q301" s="1"/>
      <c r="R301" s="111" t="str">
        <f t="shared" si="33"/>
        <v/>
      </c>
      <c r="S301" s="13" t="s">
        <v>248</v>
      </c>
      <c r="T301" s="110" t="s">
        <v>98</v>
      </c>
      <c r="U301" s="1"/>
      <c r="V301" s="111" t="str">
        <f t="shared" si="34"/>
        <v/>
      </c>
      <c r="W301" s="13" t="s">
        <v>249</v>
      </c>
      <c r="X301" s="110" t="s">
        <v>98</v>
      </c>
      <c r="Y301" s="1"/>
      <c r="Z301" s="111" t="str">
        <f t="shared" si="35"/>
        <v/>
      </c>
      <c r="AA301" s="13" t="s">
        <v>250</v>
      </c>
      <c r="AB301" s="110" t="s">
        <v>77</v>
      </c>
      <c r="AC301" s="1"/>
      <c r="AD301" s="111" t="str">
        <f t="shared" si="36"/>
        <v/>
      </c>
      <c r="AE301" s="13" t="s">
        <v>251</v>
      </c>
      <c r="AF301" s="110" t="s">
        <v>77</v>
      </c>
      <c r="AG301" s="1"/>
      <c r="AH301" s="111" t="str">
        <f t="shared" si="37"/>
        <v/>
      </c>
      <c r="AI301" s="13" t="s">
        <v>252</v>
      </c>
      <c r="AJ301" s="113">
        <f t="shared" si="38"/>
        <v>0</v>
      </c>
      <c r="AK301" s="192" t="str">
        <f>ご契約内容!$C$2</f>
        <v>エースサイクル</v>
      </c>
    </row>
    <row r="302" spans="1:37" ht="13.5" customHeight="1">
      <c r="A302" s="101" t="s">
        <v>1806</v>
      </c>
      <c r="B302" s="136" t="s">
        <v>1796</v>
      </c>
      <c r="C302" s="103" t="s">
        <v>1807</v>
      </c>
      <c r="D302" s="106"/>
      <c r="E302" s="140"/>
      <c r="F302" s="105" t="s">
        <v>547</v>
      </c>
      <c r="G302" s="127"/>
      <c r="H302" s="138" t="s">
        <v>1808</v>
      </c>
      <c r="I302" s="139"/>
      <c r="J302" s="108">
        <v>5200</v>
      </c>
      <c r="K302" s="109" t="s">
        <v>782</v>
      </c>
      <c r="L302" s="110" t="s">
        <v>98</v>
      </c>
      <c r="M302" s="1"/>
      <c r="N302" s="111" t="str">
        <f t="shared" si="32"/>
        <v/>
      </c>
      <c r="O302" s="13" t="s">
        <v>247</v>
      </c>
      <c r="P302" s="110" t="s">
        <v>98</v>
      </c>
      <c r="Q302" s="1"/>
      <c r="R302" s="111" t="str">
        <f t="shared" si="33"/>
        <v/>
      </c>
      <c r="S302" s="13" t="s">
        <v>248</v>
      </c>
      <c r="T302" s="110" t="s">
        <v>98</v>
      </c>
      <c r="U302" s="1"/>
      <c r="V302" s="111" t="str">
        <f t="shared" si="34"/>
        <v/>
      </c>
      <c r="W302" s="13" t="s">
        <v>249</v>
      </c>
      <c r="X302" s="110" t="s">
        <v>98</v>
      </c>
      <c r="Y302" s="1"/>
      <c r="Z302" s="111" t="str">
        <f t="shared" si="35"/>
        <v/>
      </c>
      <c r="AA302" s="13" t="s">
        <v>250</v>
      </c>
      <c r="AB302" s="110" t="s">
        <v>98</v>
      </c>
      <c r="AC302" s="1"/>
      <c r="AD302" s="111" t="str">
        <f t="shared" si="36"/>
        <v/>
      </c>
      <c r="AE302" s="13" t="s">
        <v>251</v>
      </c>
      <c r="AF302" s="110" t="s">
        <v>98</v>
      </c>
      <c r="AG302" s="1"/>
      <c r="AH302" s="111" t="str">
        <f t="shared" si="37"/>
        <v/>
      </c>
      <c r="AI302" s="13" t="s">
        <v>252</v>
      </c>
      <c r="AJ302" s="113">
        <f t="shared" si="38"/>
        <v>0</v>
      </c>
      <c r="AK302" s="192" t="str">
        <f>ご契約内容!$C$2</f>
        <v>エースサイクル</v>
      </c>
    </row>
    <row r="303" spans="1:37" ht="13.5" customHeight="1">
      <c r="A303" s="101" t="s">
        <v>1809</v>
      </c>
      <c r="B303" s="136" t="s">
        <v>1796</v>
      </c>
      <c r="C303" s="103" t="s">
        <v>1807</v>
      </c>
      <c r="D303" s="106"/>
      <c r="E303" s="140"/>
      <c r="F303" s="105" t="s">
        <v>547</v>
      </c>
      <c r="G303" s="127"/>
      <c r="H303" s="138" t="s">
        <v>1798</v>
      </c>
      <c r="I303" s="139"/>
      <c r="J303" s="108">
        <v>6000</v>
      </c>
      <c r="K303" s="109"/>
      <c r="L303" s="110" t="s">
        <v>98</v>
      </c>
      <c r="M303" s="1"/>
      <c r="N303" s="111" t="str">
        <f t="shared" si="32"/>
        <v/>
      </c>
      <c r="O303" s="13" t="s">
        <v>247</v>
      </c>
      <c r="P303" s="110" t="s">
        <v>98</v>
      </c>
      <c r="Q303" s="1"/>
      <c r="R303" s="111" t="str">
        <f t="shared" si="33"/>
        <v/>
      </c>
      <c r="S303" s="13" t="s">
        <v>248</v>
      </c>
      <c r="T303" s="110" t="s">
        <v>98</v>
      </c>
      <c r="U303" s="1"/>
      <c r="V303" s="111" t="str">
        <f t="shared" si="34"/>
        <v/>
      </c>
      <c r="W303" s="13" t="s">
        <v>249</v>
      </c>
      <c r="X303" s="110" t="s">
        <v>98</v>
      </c>
      <c r="Y303" s="1"/>
      <c r="Z303" s="111" t="str">
        <f t="shared" si="35"/>
        <v/>
      </c>
      <c r="AA303" s="13" t="s">
        <v>250</v>
      </c>
      <c r="AB303" s="110" t="s">
        <v>98</v>
      </c>
      <c r="AC303" s="1"/>
      <c r="AD303" s="111" t="str">
        <f t="shared" si="36"/>
        <v/>
      </c>
      <c r="AE303" s="13" t="s">
        <v>251</v>
      </c>
      <c r="AF303" s="110" t="s">
        <v>98</v>
      </c>
      <c r="AG303" s="1"/>
      <c r="AH303" s="111" t="str">
        <f t="shared" si="37"/>
        <v/>
      </c>
      <c r="AI303" s="13" t="s">
        <v>252</v>
      </c>
      <c r="AJ303" s="113">
        <f t="shared" si="38"/>
        <v>0</v>
      </c>
      <c r="AK303" s="192" t="str">
        <f>ご契約内容!$C$2</f>
        <v>エースサイクル</v>
      </c>
    </row>
    <row r="304" spans="1:37" ht="13.5" customHeight="1">
      <c r="A304" s="101" t="s">
        <v>1810</v>
      </c>
      <c r="B304" s="136" t="s">
        <v>1796</v>
      </c>
      <c r="C304" s="103" t="s">
        <v>1807</v>
      </c>
      <c r="D304" s="106"/>
      <c r="E304" s="140"/>
      <c r="F304" s="105" t="s">
        <v>547</v>
      </c>
      <c r="G304" s="127"/>
      <c r="H304" s="138" t="s">
        <v>1800</v>
      </c>
      <c r="I304" s="139"/>
      <c r="J304" s="108">
        <v>6000</v>
      </c>
      <c r="K304" s="109"/>
      <c r="L304" s="110" t="s">
        <v>98</v>
      </c>
      <c r="M304" s="1"/>
      <c r="N304" s="111" t="str">
        <f t="shared" si="32"/>
        <v/>
      </c>
      <c r="O304" s="13" t="s">
        <v>247</v>
      </c>
      <c r="P304" s="110" t="s">
        <v>98</v>
      </c>
      <c r="Q304" s="1"/>
      <c r="R304" s="111" t="str">
        <f t="shared" si="33"/>
        <v/>
      </c>
      <c r="S304" s="13" t="s">
        <v>248</v>
      </c>
      <c r="T304" s="110" t="s">
        <v>98</v>
      </c>
      <c r="U304" s="1"/>
      <c r="V304" s="111" t="str">
        <f t="shared" si="34"/>
        <v/>
      </c>
      <c r="W304" s="13" t="s">
        <v>249</v>
      </c>
      <c r="X304" s="110" t="s">
        <v>98</v>
      </c>
      <c r="Y304" s="1"/>
      <c r="Z304" s="111" t="str">
        <f t="shared" si="35"/>
        <v/>
      </c>
      <c r="AA304" s="13" t="s">
        <v>250</v>
      </c>
      <c r="AB304" s="110" t="s">
        <v>98</v>
      </c>
      <c r="AC304" s="1"/>
      <c r="AD304" s="111" t="str">
        <f t="shared" si="36"/>
        <v/>
      </c>
      <c r="AE304" s="13" t="s">
        <v>251</v>
      </c>
      <c r="AF304" s="110" t="s">
        <v>98</v>
      </c>
      <c r="AG304" s="1"/>
      <c r="AH304" s="111" t="str">
        <f t="shared" si="37"/>
        <v/>
      </c>
      <c r="AI304" s="13" t="s">
        <v>252</v>
      </c>
      <c r="AJ304" s="113">
        <f t="shared" si="38"/>
        <v>0</v>
      </c>
      <c r="AK304" s="192" t="str">
        <f>ご契約内容!$C$2</f>
        <v>エースサイクル</v>
      </c>
    </row>
    <row r="305" spans="1:37" ht="13.5" customHeight="1">
      <c r="A305" s="101" t="s">
        <v>1811</v>
      </c>
      <c r="B305" s="136" t="s">
        <v>1796</v>
      </c>
      <c r="C305" s="103" t="s">
        <v>1812</v>
      </c>
      <c r="D305" s="106"/>
      <c r="E305" s="140"/>
      <c r="F305" s="105" t="s">
        <v>547</v>
      </c>
      <c r="G305" s="127"/>
      <c r="H305" s="138" t="s">
        <v>1813</v>
      </c>
      <c r="I305" s="139"/>
      <c r="J305" s="108">
        <v>6000</v>
      </c>
      <c r="K305" s="109"/>
      <c r="L305" s="110" t="s">
        <v>98</v>
      </c>
      <c r="M305" s="1"/>
      <c r="N305" s="111" t="str">
        <f t="shared" si="32"/>
        <v/>
      </c>
      <c r="O305" s="13" t="s">
        <v>247</v>
      </c>
      <c r="P305" s="110" t="s">
        <v>98</v>
      </c>
      <c r="Q305" s="1"/>
      <c r="R305" s="111" t="str">
        <f t="shared" si="33"/>
        <v/>
      </c>
      <c r="S305" s="13" t="s">
        <v>248</v>
      </c>
      <c r="T305" s="110" t="s">
        <v>98</v>
      </c>
      <c r="U305" s="1"/>
      <c r="V305" s="111" t="str">
        <f t="shared" si="34"/>
        <v/>
      </c>
      <c r="W305" s="13" t="s">
        <v>249</v>
      </c>
      <c r="X305" s="110" t="s">
        <v>98</v>
      </c>
      <c r="Y305" s="1"/>
      <c r="Z305" s="111" t="str">
        <f t="shared" si="35"/>
        <v/>
      </c>
      <c r="AA305" s="13" t="s">
        <v>250</v>
      </c>
      <c r="AB305" s="110" t="s">
        <v>98</v>
      </c>
      <c r="AC305" s="1"/>
      <c r="AD305" s="111" t="str">
        <f t="shared" si="36"/>
        <v/>
      </c>
      <c r="AE305" s="13" t="s">
        <v>251</v>
      </c>
      <c r="AF305" s="110" t="s">
        <v>98</v>
      </c>
      <c r="AG305" s="1"/>
      <c r="AH305" s="111" t="str">
        <f t="shared" si="37"/>
        <v/>
      </c>
      <c r="AI305" s="13" t="s">
        <v>252</v>
      </c>
      <c r="AJ305" s="113">
        <f t="shared" si="38"/>
        <v>0</v>
      </c>
      <c r="AK305" s="192" t="str">
        <f>ご契約内容!$C$2</f>
        <v>エースサイクル</v>
      </c>
    </row>
    <row r="306" spans="1:37" ht="13.5" customHeight="1">
      <c r="A306" s="101" t="s">
        <v>1814</v>
      </c>
      <c r="B306" s="136" t="s">
        <v>1796</v>
      </c>
      <c r="C306" s="103" t="s">
        <v>1815</v>
      </c>
      <c r="D306" s="106"/>
      <c r="E306" s="140"/>
      <c r="F306" s="105" t="s">
        <v>1816</v>
      </c>
      <c r="G306" s="127"/>
      <c r="H306" s="138" t="s">
        <v>1798</v>
      </c>
      <c r="I306" s="139"/>
      <c r="J306" s="108">
        <v>9500</v>
      </c>
      <c r="K306" s="109"/>
      <c r="L306" s="110" t="s">
        <v>98</v>
      </c>
      <c r="M306" s="1"/>
      <c r="N306" s="111" t="str">
        <f t="shared" si="32"/>
        <v/>
      </c>
      <c r="O306" s="13" t="s">
        <v>247</v>
      </c>
      <c r="P306" s="110" t="s">
        <v>98</v>
      </c>
      <c r="Q306" s="1"/>
      <c r="R306" s="111" t="str">
        <f t="shared" si="33"/>
        <v/>
      </c>
      <c r="S306" s="13" t="s">
        <v>248</v>
      </c>
      <c r="T306" s="110" t="s">
        <v>98</v>
      </c>
      <c r="U306" s="1"/>
      <c r="V306" s="111" t="str">
        <f t="shared" si="34"/>
        <v/>
      </c>
      <c r="W306" s="13" t="s">
        <v>249</v>
      </c>
      <c r="X306" s="110" t="s">
        <v>98</v>
      </c>
      <c r="Y306" s="1"/>
      <c r="Z306" s="111" t="str">
        <f t="shared" si="35"/>
        <v/>
      </c>
      <c r="AA306" s="13" t="s">
        <v>250</v>
      </c>
      <c r="AB306" s="110" t="s">
        <v>98</v>
      </c>
      <c r="AC306" s="1"/>
      <c r="AD306" s="111" t="str">
        <f t="shared" si="36"/>
        <v/>
      </c>
      <c r="AE306" s="13" t="s">
        <v>251</v>
      </c>
      <c r="AF306" s="110" t="s">
        <v>98</v>
      </c>
      <c r="AG306" s="1"/>
      <c r="AH306" s="111" t="str">
        <f t="shared" si="37"/>
        <v/>
      </c>
      <c r="AI306" s="13" t="s">
        <v>252</v>
      </c>
      <c r="AJ306" s="113">
        <f t="shared" si="38"/>
        <v>0</v>
      </c>
      <c r="AK306" s="192" t="str">
        <f>ご契約内容!$C$2</f>
        <v>エースサイクル</v>
      </c>
    </row>
    <row r="307" spans="1:37" ht="13.5" customHeight="1">
      <c r="A307" s="101" t="s">
        <v>1817</v>
      </c>
      <c r="B307" s="136" t="s">
        <v>1796</v>
      </c>
      <c r="C307" s="103" t="s">
        <v>1815</v>
      </c>
      <c r="D307" s="106"/>
      <c r="E307" s="140"/>
      <c r="F307" s="105" t="s">
        <v>1816</v>
      </c>
      <c r="G307" s="127"/>
      <c r="H307" s="138" t="s">
        <v>1800</v>
      </c>
      <c r="I307" s="139"/>
      <c r="J307" s="108">
        <v>9500</v>
      </c>
      <c r="K307" s="109"/>
      <c r="L307" s="110" t="s">
        <v>98</v>
      </c>
      <c r="M307" s="1"/>
      <c r="N307" s="111" t="str">
        <f t="shared" si="32"/>
        <v/>
      </c>
      <c r="O307" s="13" t="s">
        <v>247</v>
      </c>
      <c r="P307" s="110" t="s">
        <v>98</v>
      </c>
      <c r="Q307" s="1"/>
      <c r="R307" s="111" t="str">
        <f t="shared" si="33"/>
        <v/>
      </c>
      <c r="S307" s="13" t="s">
        <v>248</v>
      </c>
      <c r="T307" s="110" t="s">
        <v>98</v>
      </c>
      <c r="U307" s="1"/>
      <c r="V307" s="111" t="str">
        <f t="shared" si="34"/>
        <v/>
      </c>
      <c r="W307" s="13" t="s">
        <v>249</v>
      </c>
      <c r="X307" s="110" t="s">
        <v>98</v>
      </c>
      <c r="Y307" s="1"/>
      <c r="Z307" s="111" t="str">
        <f t="shared" si="35"/>
        <v/>
      </c>
      <c r="AA307" s="13" t="s">
        <v>250</v>
      </c>
      <c r="AB307" s="110" t="s">
        <v>98</v>
      </c>
      <c r="AC307" s="1"/>
      <c r="AD307" s="111" t="str">
        <f t="shared" si="36"/>
        <v/>
      </c>
      <c r="AE307" s="13" t="s">
        <v>251</v>
      </c>
      <c r="AF307" s="110" t="s">
        <v>98</v>
      </c>
      <c r="AG307" s="1"/>
      <c r="AH307" s="111" t="str">
        <f t="shared" si="37"/>
        <v/>
      </c>
      <c r="AI307" s="13" t="s">
        <v>252</v>
      </c>
      <c r="AJ307" s="113">
        <f t="shared" si="38"/>
        <v>0</v>
      </c>
      <c r="AK307" s="192" t="str">
        <f>ご契約内容!$C$2</f>
        <v>エースサイクル</v>
      </c>
    </row>
    <row r="308" spans="1:37" ht="13.5" customHeight="1">
      <c r="A308" s="101" t="s">
        <v>1818</v>
      </c>
      <c r="B308" s="136" t="s">
        <v>1796</v>
      </c>
      <c r="C308" s="103" t="s">
        <v>1815</v>
      </c>
      <c r="D308" s="106"/>
      <c r="E308" s="140"/>
      <c r="F308" s="105" t="s">
        <v>1816</v>
      </c>
      <c r="G308" s="127"/>
      <c r="H308" s="138" t="s">
        <v>1813</v>
      </c>
      <c r="I308" s="139"/>
      <c r="J308" s="108">
        <v>9500</v>
      </c>
      <c r="K308" s="109"/>
      <c r="L308" s="110" t="s">
        <v>98</v>
      </c>
      <c r="M308" s="1"/>
      <c r="N308" s="111" t="str">
        <f t="shared" si="32"/>
        <v/>
      </c>
      <c r="O308" s="13" t="s">
        <v>247</v>
      </c>
      <c r="P308" s="110" t="s">
        <v>98</v>
      </c>
      <c r="Q308" s="1"/>
      <c r="R308" s="111" t="str">
        <f t="shared" si="33"/>
        <v/>
      </c>
      <c r="S308" s="13" t="s">
        <v>248</v>
      </c>
      <c r="T308" s="110" t="s">
        <v>98</v>
      </c>
      <c r="U308" s="1"/>
      <c r="V308" s="111" t="str">
        <f t="shared" si="34"/>
        <v/>
      </c>
      <c r="W308" s="13" t="s">
        <v>249</v>
      </c>
      <c r="X308" s="110" t="s">
        <v>98</v>
      </c>
      <c r="Y308" s="1"/>
      <c r="Z308" s="111" t="str">
        <f t="shared" si="35"/>
        <v/>
      </c>
      <c r="AA308" s="13" t="s">
        <v>250</v>
      </c>
      <c r="AB308" s="110" t="s">
        <v>98</v>
      </c>
      <c r="AC308" s="1"/>
      <c r="AD308" s="111" t="str">
        <f t="shared" si="36"/>
        <v/>
      </c>
      <c r="AE308" s="13" t="s">
        <v>251</v>
      </c>
      <c r="AF308" s="110" t="s">
        <v>98</v>
      </c>
      <c r="AG308" s="1"/>
      <c r="AH308" s="111" t="str">
        <f t="shared" si="37"/>
        <v/>
      </c>
      <c r="AI308" s="13" t="s">
        <v>252</v>
      </c>
      <c r="AJ308" s="113">
        <f t="shared" si="38"/>
        <v>0</v>
      </c>
      <c r="AK308" s="192" t="str">
        <f>ご契約内容!$C$2</f>
        <v>エースサイクル</v>
      </c>
    </row>
    <row r="309" spans="1:37" ht="13.5" customHeight="1">
      <c r="A309" s="101" t="s">
        <v>1819</v>
      </c>
      <c r="B309" s="136" t="s">
        <v>1796</v>
      </c>
      <c r="C309" s="103" t="s">
        <v>1820</v>
      </c>
      <c r="D309" s="106"/>
      <c r="E309" s="140"/>
      <c r="F309" s="105" t="s">
        <v>547</v>
      </c>
      <c r="G309" s="127"/>
      <c r="H309" s="138" t="s">
        <v>1798</v>
      </c>
      <c r="I309" s="139"/>
      <c r="J309" s="108">
        <v>4000</v>
      </c>
      <c r="K309" s="109"/>
      <c r="L309" s="110" t="s">
        <v>98</v>
      </c>
      <c r="M309" s="1"/>
      <c r="N309" s="111" t="str">
        <f t="shared" si="32"/>
        <v/>
      </c>
      <c r="O309" s="13" t="s">
        <v>247</v>
      </c>
      <c r="P309" s="110" t="s">
        <v>98</v>
      </c>
      <c r="Q309" s="1"/>
      <c r="R309" s="111" t="str">
        <f t="shared" si="33"/>
        <v/>
      </c>
      <c r="S309" s="13" t="s">
        <v>248</v>
      </c>
      <c r="T309" s="110" t="s">
        <v>98</v>
      </c>
      <c r="U309" s="1"/>
      <c r="V309" s="111" t="str">
        <f t="shared" si="34"/>
        <v/>
      </c>
      <c r="W309" s="13" t="s">
        <v>249</v>
      </c>
      <c r="X309" s="110" t="s">
        <v>98</v>
      </c>
      <c r="Y309" s="1"/>
      <c r="Z309" s="111" t="str">
        <f t="shared" si="35"/>
        <v/>
      </c>
      <c r="AA309" s="13" t="s">
        <v>250</v>
      </c>
      <c r="AB309" s="110" t="s">
        <v>98</v>
      </c>
      <c r="AC309" s="1"/>
      <c r="AD309" s="111" t="str">
        <f t="shared" si="36"/>
        <v/>
      </c>
      <c r="AE309" s="13" t="s">
        <v>251</v>
      </c>
      <c r="AF309" s="110" t="s">
        <v>98</v>
      </c>
      <c r="AG309" s="1"/>
      <c r="AH309" s="111" t="str">
        <f t="shared" si="37"/>
        <v/>
      </c>
      <c r="AI309" s="13" t="s">
        <v>252</v>
      </c>
      <c r="AJ309" s="113">
        <f t="shared" si="38"/>
        <v>0</v>
      </c>
      <c r="AK309" s="192" t="str">
        <f>ご契約内容!$C$2</f>
        <v>エースサイクル</v>
      </c>
    </row>
    <row r="310" spans="1:37" ht="13.5" customHeight="1">
      <c r="A310" s="101" t="s">
        <v>1821</v>
      </c>
      <c r="B310" s="136" t="s">
        <v>1796</v>
      </c>
      <c r="C310" s="103" t="s">
        <v>1820</v>
      </c>
      <c r="D310" s="106"/>
      <c r="E310" s="140"/>
      <c r="F310" s="105" t="s">
        <v>547</v>
      </c>
      <c r="G310" s="127"/>
      <c r="H310" s="138" t="s">
        <v>1800</v>
      </c>
      <c r="I310" s="139"/>
      <c r="J310" s="108">
        <v>4000</v>
      </c>
      <c r="K310" s="109"/>
      <c r="L310" s="110" t="s">
        <v>98</v>
      </c>
      <c r="M310" s="1"/>
      <c r="N310" s="111" t="str">
        <f t="shared" si="32"/>
        <v/>
      </c>
      <c r="O310" s="13" t="s">
        <v>247</v>
      </c>
      <c r="P310" s="110" t="s">
        <v>98</v>
      </c>
      <c r="Q310" s="1"/>
      <c r="R310" s="111" t="str">
        <f t="shared" si="33"/>
        <v/>
      </c>
      <c r="S310" s="13" t="s">
        <v>248</v>
      </c>
      <c r="T310" s="110" t="s">
        <v>98</v>
      </c>
      <c r="U310" s="1"/>
      <c r="V310" s="111" t="str">
        <f t="shared" si="34"/>
        <v/>
      </c>
      <c r="W310" s="13" t="s">
        <v>249</v>
      </c>
      <c r="X310" s="110" t="s">
        <v>98</v>
      </c>
      <c r="Y310" s="1"/>
      <c r="Z310" s="111" t="str">
        <f t="shared" si="35"/>
        <v/>
      </c>
      <c r="AA310" s="13" t="s">
        <v>250</v>
      </c>
      <c r="AB310" s="110" t="s">
        <v>98</v>
      </c>
      <c r="AC310" s="1"/>
      <c r="AD310" s="111" t="str">
        <f t="shared" si="36"/>
        <v/>
      </c>
      <c r="AE310" s="13" t="s">
        <v>251</v>
      </c>
      <c r="AF310" s="110" t="s">
        <v>98</v>
      </c>
      <c r="AG310" s="1"/>
      <c r="AH310" s="111" t="str">
        <f t="shared" si="37"/>
        <v/>
      </c>
      <c r="AI310" s="13" t="s">
        <v>252</v>
      </c>
      <c r="AJ310" s="113">
        <f t="shared" si="38"/>
        <v>0</v>
      </c>
      <c r="AK310" s="192" t="str">
        <f>ご契約内容!$C$2</f>
        <v>エースサイクル</v>
      </c>
    </row>
    <row r="311" spans="1:37" ht="13.5" customHeight="1">
      <c r="A311" s="101" t="s">
        <v>1822</v>
      </c>
      <c r="B311" s="136" t="s">
        <v>1796</v>
      </c>
      <c r="C311" s="103" t="s">
        <v>1820</v>
      </c>
      <c r="D311" s="106"/>
      <c r="E311" s="140"/>
      <c r="F311" s="105" t="s">
        <v>547</v>
      </c>
      <c r="G311" s="127"/>
      <c r="H311" s="138" t="s">
        <v>1813</v>
      </c>
      <c r="I311" s="139"/>
      <c r="J311" s="108">
        <v>4000</v>
      </c>
      <c r="K311" s="109"/>
      <c r="L311" s="110" t="s">
        <v>98</v>
      </c>
      <c r="M311" s="1"/>
      <c r="N311" s="111" t="str">
        <f t="shared" si="32"/>
        <v/>
      </c>
      <c r="O311" s="13" t="s">
        <v>247</v>
      </c>
      <c r="P311" s="110" t="s">
        <v>98</v>
      </c>
      <c r="Q311" s="1"/>
      <c r="R311" s="111" t="str">
        <f t="shared" si="33"/>
        <v/>
      </c>
      <c r="S311" s="13" t="s">
        <v>248</v>
      </c>
      <c r="T311" s="110" t="s">
        <v>98</v>
      </c>
      <c r="U311" s="1"/>
      <c r="V311" s="111" t="str">
        <f t="shared" si="34"/>
        <v/>
      </c>
      <c r="W311" s="13" t="s">
        <v>249</v>
      </c>
      <c r="X311" s="110" t="s">
        <v>98</v>
      </c>
      <c r="Y311" s="1"/>
      <c r="Z311" s="111" t="str">
        <f t="shared" si="35"/>
        <v/>
      </c>
      <c r="AA311" s="13" t="s">
        <v>250</v>
      </c>
      <c r="AB311" s="110" t="s">
        <v>98</v>
      </c>
      <c r="AC311" s="1"/>
      <c r="AD311" s="111" t="str">
        <f t="shared" si="36"/>
        <v/>
      </c>
      <c r="AE311" s="13" t="s">
        <v>251</v>
      </c>
      <c r="AF311" s="110" t="s">
        <v>98</v>
      </c>
      <c r="AG311" s="1"/>
      <c r="AH311" s="111" t="str">
        <f t="shared" si="37"/>
        <v/>
      </c>
      <c r="AI311" s="13" t="s">
        <v>252</v>
      </c>
      <c r="AJ311" s="113">
        <f t="shared" si="38"/>
        <v>0</v>
      </c>
      <c r="AK311" s="192" t="str">
        <f>ご契約内容!$C$2</f>
        <v>エースサイクル</v>
      </c>
    </row>
    <row r="312" spans="1:37" ht="13.5" customHeight="1">
      <c r="A312" s="101" t="s">
        <v>1823</v>
      </c>
      <c r="B312" s="136" t="s">
        <v>1796</v>
      </c>
      <c r="C312" s="103" t="s">
        <v>1824</v>
      </c>
      <c r="D312" s="106"/>
      <c r="E312" s="140"/>
      <c r="F312" s="105" t="s">
        <v>547</v>
      </c>
      <c r="G312" s="127"/>
      <c r="H312" s="138" t="s">
        <v>1825</v>
      </c>
      <c r="I312" s="139"/>
      <c r="J312" s="108">
        <v>4800</v>
      </c>
      <c r="K312" s="109"/>
      <c r="L312" s="110" t="s">
        <v>98</v>
      </c>
      <c r="M312" s="1"/>
      <c r="N312" s="111" t="str">
        <f t="shared" si="32"/>
        <v/>
      </c>
      <c r="O312" s="13" t="s">
        <v>247</v>
      </c>
      <c r="P312" s="110" t="s">
        <v>98</v>
      </c>
      <c r="Q312" s="1"/>
      <c r="R312" s="111" t="str">
        <f t="shared" si="33"/>
        <v/>
      </c>
      <c r="S312" s="13" t="s">
        <v>248</v>
      </c>
      <c r="T312" s="110" t="s">
        <v>98</v>
      </c>
      <c r="U312" s="1"/>
      <c r="V312" s="111" t="str">
        <f t="shared" si="34"/>
        <v/>
      </c>
      <c r="W312" s="13" t="s">
        <v>249</v>
      </c>
      <c r="X312" s="110" t="s">
        <v>98</v>
      </c>
      <c r="Y312" s="1"/>
      <c r="Z312" s="111" t="str">
        <f t="shared" si="35"/>
        <v/>
      </c>
      <c r="AA312" s="13" t="s">
        <v>250</v>
      </c>
      <c r="AB312" s="110" t="s">
        <v>98</v>
      </c>
      <c r="AC312" s="1"/>
      <c r="AD312" s="111" t="str">
        <f t="shared" si="36"/>
        <v/>
      </c>
      <c r="AE312" s="13" t="s">
        <v>251</v>
      </c>
      <c r="AF312" s="110" t="s">
        <v>98</v>
      </c>
      <c r="AG312" s="1"/>
      <c r="AH312" s="111" t="str">
        <f t="shared" si="37"/>
        <v/>
      </c>
      <c r="AI312" s="13" t="s">
        <v>252</v>
      </c>
      <c r="AJ312" s="113">
        <f t="shared" si="38"/>
        <v>0</v>
      </c>
      <c r="AK312" s="192" t="str">
        <f>ご契約内容!$C$2</f>
        <v>エースサイクル</v>
      </c>
    </row>
    <row r="313" spans="1:37" ht="13.5" customHeight="1">
      <c r="A313" s="101" t="s">
        <v>1826</v>
      </c>
      <c r="B313" s="136" t="s">
        <v>1796</v>
      </c>
      <c r="C313" s="103" t="s">
        <v>1827</v>
      </c>
      <c r="D313" s="106"/>
      <c r="E313" s="140"/>
      <c r="F313" s="105" t="s">
        <v>547</v>
      </c>
      <c r="G313" s="127"/>
      <c r="H313" s="138" t="s">
        <v>1828</v>
      </c>
      <c r="I313" s="139"/>
      <c r="J313" s="108">
        <v>5500</v>
      </c>
      <c r="K313" s="109"/>
      <c r="L313" s="110" t="s">
        <v>98</v>
      </c>
      <c r="M313" s="1"/>
      <c r="N313" s="111" t="str">
        <f t="shared" si="32"/>
        <v/>
      </c>
      <c r="O313" s="13" t="s">
        <v>247</v>
      </c>
      <c r="P313" s="110" t="s">
        <v>98</v>
      </c>
      <c r="Q313" s="1"/>
      <c r="R313" s="111" t="str">
        <f t="shared" si="33"/>
        <v/>
      </c>
      <c r="S313" s="13" t="s">
        <v>248</v>
      </c>
      <c r="T313" s="110" t="s">
        <v>98</v>
      </c>
      <c r="U313" s="1"/>
      <c r="V313" s="111" t="str">
        <f t="shared" si="34"/>
        <v/>
      </c>
      <c r="W313" s="13" t="s">
        <v>249</v>
      </c>
      <c r="X313" s="110" t="s">
        <v>98</v>
      </c>
      <c r="Y313" s="1"/>
      <c r="Z313" s="111" t="str">
        <f t="shared" si="35"/>
        <v/>
      </c>
      <c r="AA313" s="13" t="s">
        <v>250</v>
      </c>
      <c r="AB313" s="110" t="s">
        <v>98</v>
      </c>
      <c r="AC313" s="1"/>
      <c r="AD313" s="111" t="str">
        <f t="shared" si="36"/>
        <v/>
      </c>
      <c r="AE313" s="13" t="s">
        <v>251</v>
      </c>
      <c r="AF313" s="110" t="s">
        <v>98</v>
      </c>
      <c r="AG313" s="1"/>
      <c r="AH313" s="111" t="str">
        <f t="shared" si="37"/>
        <v/>
      </c>
      <c r="AI313" s="13" t="s">
        <v>252</v>
      </c>
      <c r="AJ313" s="113">
        <f t="shared" si="38"/>
        <v>0</v>
      </c>
      <c r="AK313" s="192" t="str">
        <f>ご契約内容!$C$2</f>
        <v>エースサイクル</v>
      </c>
    </row>
    <row r="314" spans="1:37" ht="13.5" customHeight="1">
      <c r="A314" s="101" t="s">
        <v>1829</v>
      </c>
      <c r="B314" s="136" t="s">
        <v>1796</v>
      </c>
      <c r="C314" s="103" t="s">
        <v>1830</v>
      </c>
      <c r="D314" s="106"/>
      <c r="E314" s="140"/>
      <c r="F314" s="105" t="s">
        <v>547</v>
      </c>
      <c r="G314" s="127"/>
      <c r="H314" s="138" t="s">
        <v>1813</v>
      </c>
      <c r="I314" s="139"/>
      <c r="J314" s="108">
        <v>3800</v>
      </c>
      <c r="K314" s="109"/>
      <c r="L314" s="110" t="s">
        <v>98</v>
      </c>
      <c r="M314" s="1"/>
      <c r="N314" s="111" t="str">
        <f t="shared" si="32"/>
        <v/>
      </c>
      <c r="O314" s="13" t="s">
        <v>247</v>
      </c>
      <c r="P314" s="110" t="s">
        <v>98</v>
      </c>
      <c r="Q314" s="1"/>
      <c r="R314" s="111" t="str">
        <f t="shared" si="33"/>
        <v/>
      </c>
      <c r="S314" s="13" t="s">
        <v>248</v>
      </c>
      <c r="T314" s="110" t="s">
        <v>98</v>
      </c>
      <c r="U314" s="1"/>
      <c r="V314" s="111" t="str">
        <f t="shared" si="34"/>
        <v/>
      </c>
      <c r="W314" s="13" t="s">
        <v>249</v>
      </c>
      <c r="X314" s="110" t="s">
        <v>98</v>
      </c>
      <c r="Y314" s="1"/>
      <c r="Z314" s="111" t="str">
        <f t="shared" si="35"/>
        <v/>
      </c>
      <c r="AA314" s="13" t="s">
        <v>250</v>
      </c>
      <c r="AB314" s="110" t="s">
        <v>98</v>
      </c>
      <c r="AC314" s="1"/>
      <c r="AD314" s="111" t="str">
        <f t="shared" si="36"/>
        <v/>
      </c>
      <c r="AE314" s="13" t="s">
        <v>251</v>
      </c>
      <c r="AF314" s="110" t="s">
        <v>98</v>
      </c>
      <c r="AG314" s="1"/>
      <c r="AH314" s="111" t="str">
        <f t="shared" si="37"/>
        <v/>
      </c>
      <c r="AI314" s="13" t="s">
        <v>252</v>
      </c>
      <c r="AJ314" s="113">
        <f t="shared" si="38"/>
        <v>0</v>
      </c>
      <c r="AK314" s="192" t="str">
        <f>ご契約内容!$C$2</f>
        <v>エースサイクル</v>
      </c>
    </row>
    <row r="315" spans="1:37" ht="13.5" customHeight="1">
      <c r="A315" s="101" t="s">
        <v>1831</v>
      </c>
      <c r="B315" s="136" t="s">
        <v>1796</v>
      </c>
      <c r="C315" s="103" t="s">
        <v>1832</v>
      </c>
      <c r="D315" s="106"/>
      <c r="E315" s="140"/>
      <c r="F315" s="105" t="s">
        <v>547</v>
      </c>
      <c r="G315" s="127"/>
      <c r="H315" s="138" t="s">
        <v>1833</v>
      </c>
      <c r="I315" s="139"/>
      <c r="J315" s="108">
        <v>6000</v>
      </c>
      <c r="K315" s="109"/>
      <c r="L315" s="110" t="s">
        <v>98</v>
      </c>
      <c r="M315" s="1"/>
      <c r="N315" s="111" t="str">
        <f t="shared" si="32"/>
        <v/>
      </c>
      <c r="O315" s="13" t="s">
        <v>247</v>
      </c>
      <c r="P315" s="110" t="s">
        <v>98</v>
      </c>
      <c r="Q315" s="1"/>
      <c r="R315" s="111" t="str">
        <f t="shared" si="33"/>
        <v/>
      </c>
      <c r="S315" s="13" t="s">
        <v>248</v>
      </c>
      <c r="T315" s="110" t="s">
        <v>98</v>
      </c>
      <c r="U315" s="1"/>
      <c r="V315" s="111" t="str">
        <f t="shared" si="34"/>
        <v/>
      </c>
      <c r="W315" s="13" t="s">
        <v>249</v>
      </c>
      <c r="X315" s="110" t="s">
        <v>98</v>
      </c>
      <c r="Y315" s="1"/>
      <c r="Z315" s="111" t="str">
        <f t="shared" si="35"/>
        <v/>
      </c>
      <c r="AA315" s="13" t="s">
        <v>250</v>
      </c>
      <c r="AB315" s="110" t="s">
        <v>98</v>
      </c>
      <c r="AC315" s="1"/>
      <c r="AD315" s="111" t="str">
        <f t="shared" si="36"/>
        <v/>
      </c>
      <c r="AE315" s="13" t="s">
        <v>251</v>
      </c>
      <c r="AF315" s="110" t="s">
        <v>98</v>
      </c>
      <c r="AG315" s="1"/>
      <c r="AH315" s="111" t="str">
        <f t="shared" si="37"/>
        <v/>
      </c>
      <c r="AI315" s="13" t="s">
        <v>252</v>
      </c>
      <c r="AJ315" s="113">
        <f t="shared" si="38"/>
        <v>0</v>
      </c>
      <c r="AK315" s="192" t="str">
        <f>ご契約内容!$C$2</f>
        <v>エースサイクル</v>
      </c>
    </row>
    <row r="316" spans="1:37" ht="13.5" customHeight="1">
      <c r="A316" s="101" t="s">
        <v>1834</v>
      </c>
      <c r="B316" s="136" t="s">
        <v>1796</v>
      </c>
      <c r="C316" s="103" t="s">
        <v>1832</v>
      </c>
      <c r="D316" s="106"/>
      <c r="E316" s="140"/>
      <c r="F316" s="105" t="s">
        <v>547</v>
      </c>
      <c r="G316" s="127"/>
      <c r="H316" s="138" t="s">
        <v>1835</v>
      </c>
      <c r="I316" s="139"/>
      <c r="J316" s="108">
        <v>6000</v>
      </c>
      <c r="K316" s="109"/>
      <c r="L316" s="110" t="s">
        <v>98</v>
      </c>
      <c r="M316" s="1"/>
      <c r="N316" s="111" t="str">
        <f t="shared" si="32"/>
        <v/>
      </c>
      <c r="O316" s="13" t="s">
        <v>247</v>
      </c>
      <c r="P316" s="110" t="s">
        <v>98</v>
      </c>
      <c r="Q316" s="1"/>
      <c r="R316" s="111" t="str">
        <f t="shared" si="33"/>
        <v/>
      </c>
      <c r="S316" s="13" t="s">
        <v>248</v>
      </c>
      <c r="T316" s="110" t="s">
        <v>98</v>
      </c>
      <c r="U316" s="1"/>
      <c r="V316" s="111" t="str">
        <f t="shared" si="34"/>
        <v/>
      </c>
      <c r="W316" s="13" t="s">
        <v>249</v>
      </c>
      <c r="X316" s="110" t="s">
        <v>98</v>
      </c>
      <c r="Y316" s="1"/>
      <c r="Z316" s="111" t="str">
        <f t="shared" si="35"/>
        <v/>
      </c>
      <c r="AA316" s="13" t="s">
        <v>250</v>
      </c>
      <c r="AB316" s="110" t="s">
        <v>77</v>
      </c>
      <c r="AC316" s="1"/>
      <c r="AD316" s="111" t="str">
        <f t="shared" si="36"/>
        <v/>
      </c>
      <c r="AE316" s="13" t="s">
        <v>251</v>
      </c>
      <c r="AF316" s="110" t="s">
        <v>77</v>
      </c>
      <c r="AG316" s="1"/>
      <c r="AH316" s="111" t="str">
        <f t="shared" si="37"/>
        <v/>
      </c>
      <c r="AI316" s="13" t="s">
        <v>252</v>
      </c>
      <c r="AJ316" s="113">
        <f t="shared" si="38"/>
        <v>0</v>
      </c>
      <c r="AK316" s="192" t="str">
        <f>ご契約内容!$C$2</f>
        <v>エースサイクル</v>
      </c>
    </row>
    <row r="317" spans="1:37" ht="13.5" customHeight="1">
      <c r="A317" s="101" t="s">
        <v>1836</v>
      </c>
      <c r="B317" s="136" t="s">
        <v>1796</v>
      </c>
      <c r="C317" s="103" t="s">
        <v>1837</v>
      </c>
      <c r="D317" s="106"/>
      <c r="E317" s="140"/>
      <c r="F317" s="105" t="s">
        <v>547</v>
      </c>
      <c r="G317" s="127"/>
      <c r="H317" s="138" t="s">
        <v>1838</v>
      </c>
      <c r="I317" s="139"/>
      <c r="J317" s="108">
        <v>5500</v>
      </c>
      <c r="K317" s="109" t="s">
        <v>568</v>
      </c>
      <c r="L317" s="110" t="s">
        <v>148</v>
      </c>
      <c r="M317" s="115"/>
      <c r="N317" s="116" t="str">
        <f t="shared" si="32"/>
        <v/>
      </c>
      <c r="O317" s="117" t="s">
        <v>247</v>
      </c>
      <c r="P317" s="110" t="s">
        <v>77</v>
      </c>
      <c r="Q317" s="1"/>
      <c r="R317" s="111" t="str">
        <f t="shared" si="33"/>
        <v/>
      </c>
      <c r="S317" s="13" t="s">
        <v>248</v>
      </c>
      <c r="T317" s="110" t="s">
        <v>98</v>
      </c>
      <c r="U317" s="1"/>
      <c r="V317" s="111" t="str">
        <f t="shared" si="34"/>
        <v/>
      </c>
      <c r="W317" s="13" t="s">
        <v>249</v>
      </c>
      <c r="X317" s="110" t="s">
        <v>77</v>
      </c>
      <c r="Y317" s="1"/>
      <c r="Z317" s="111" t="str">
        <f t="shared" si="35"/>
        <v/>
      </c>
      <c r="AA317" s="13" t="s">
        <v>250</v>
      </c>
      <c r="AB317" s="110" t="s">
        <v>77</v>
      </c>
      <c r="AC317" s="1"/>
      <c r="AD317" s="111" t="str">
        <f t="shared" si="36"/>
        <v/>
      </c>
      <c r="AE317" s="13" t="s">
        <v>251</v>
      </c>
      <c r="AF317" s="110" t="s">
        <v>77</v>
      </c>
      <c r="AG317" s="1"/>
      <c r="AH317" s="111" t="str">
        <f t="shared" si="37"/>
        <v/>
      </c>
      <c r="AI317" s="13" t="s">
        <v>252</v>
      </c>
      <c r="AJ317" s="113">
        <f t="shared" si="38"/>
        <v>0</v>
      </c>
      <c r="AK317" s="192" t="str">
        <f>ご契約内容!$C$2</f>
        <v>エースサイクル</v>
      </c>
    </row>
    <row r="318" spans="1:37" ht="13.5" customHeight="1">
      <c r="A318" s="101" t="s">
        <v>1839</v>
      </c>
      <c r="B318" s="136" t="s">
        <v>1796</v>
      </c>
      <c r="C318" s="103" t="s">
        <v>1837</v>
      </c>
      <c r="D318" s="106"/>
      <c r="E318" s="140"/>
      <c r="F318" s="105" t="s">
        <v>547</v>
      </c>
      <c r="G318" s="127"/>
      <c r="H318" s="138" t="s">
        <v>1840</v>
      </c>
      <c r="I318" s="139"/>
      <c r="J318" s="108">
        <v>5500</v>
      </c>
      <c r="K318" s="109"/>
      <c r="L318" s="110" t="s">
        <v>98</v>
      </c>
      <c r="M318" s="1"/>
      <c r="N318" s="111" t="str">
        <f t="shared" si="32"/>
        <v/>
      </c>
      <c r="O318" s="13" t="s">
        <v>247</v>
      </c>
      <c r="P318" s="110" t="s">
        <v>98</v>
      </c>
      <c r="Q318" s="1"/>
      <c r="R318" s="111" t="str">
        <f t="shared" si="33"/>
        <v/>
      </c>
      <c r="S318" s="13" t="s">
        <v>248</v>
      </c>
      <c r="T318" s="110" t="s">
        <v>98</v>
      </c>
      <c r="U318" s="1"/>
      <c r="V318" s="111" t="str">
        <f t="shared" si="34"/>
        <v/>
      </c>
      <c r="W318" s="13" t="s">
        <v>249</v>
      </c>
      <c r="X318" s="110" t="s">
        <v>98</v>
      </c>
      <c r="Y318" s="1"/>
      <c r="Z318" s="111" t="str">
        <f t="shared" si="35"/>
        <v/>
      </c>
      <c r="AA318" s="13" t="s">
        <v>250</v>
      </c>
      <c r="AB318" s="110" t="s">
        <v>98</v>
      </c>
      <c r="AC318" s="1"/>
      <c r="AD318" s="111" t="str">
        <f t="shared" si="36"/>
        <v/>
      </c>
      <c r="AE318" s="13" t="s">
        <v>251</v>
      </c>
      <c r="AF318" s="110" t="s">
        <v>98</v>
      </c>
      <c r="AG318" s="1"/>
      <c r="AH318" s="111" t="str">
        <f t="shared" si="37"/>
        <v/>
      </c>
      <c r="AI318" s="13" t="s">
        <v>252</v>
      </c>
      <c r="AJ318" s="113">
        <f t="shared" si="38"/>
        <v>0</v>
      </c>
      <c r="AK318" s="192" t="str">
        <f>ご契約内容!$C$2</f>
        <v>エースサイクル</v>
      </c>
    </row>
    <row r="319" spans="1:37" ht="13.5" customHeight="1">
      <c r="A319" s="101" t="s">
        <v>1841</v>
      </c>
      <c r="B319" s="136" t="s">
        <v>1796</v>
      </c>
      <c r="C319" s="103" t="s">
        <v>1842</v>
      </c>
      <c r="D319" s="106"/>
      <c r="E319" s="140"/>
      <c r="F319" s="105" t="s">
        <v>547</v>
      </c>
      <c r="G319" s="127"/>
      <c r="H319" s="138" t="s">
        <v>1843</v>
      </c>
      <c r="I319" s="139"/>
      <c r="J319" s="108">
        <v>12000</v>
      </c>
      <c r="K319" s="109"/>
      <c r="L319" s="110" t="s">
        <v>98</v>
      </c>
      <c r="M319" s="1"/>
      <c r="N319" s="111" t="str">
        <f t="shared" si="32"/>
        <v/>
      </c>
      <c r="O319" s="13" t="s">
        <v>247</v>
      </c>
      <c r="P319" s="110" t="s">
        <v>98</v>
      </c>
      <c r="Q319" s="1"/>
      <c r="R319" s="111" t="str">
        <f t="shared" si="33"/>
        <v/>
      </c>
      <c r="S319" s="13" t="s">
        <v>248</v>
      </c>
      <c r="T319" s="110" t="s">
        <v>98</v>
      </c>
      <c r="U319" s="1"/>
      <c r="V319" s="111" t="str">
        <f t="shared" si="34"/>
        <v/>
      </c>
      <c r="W319" s="13" t="s">
        <v>249</v>
      </c>
      <c r="X319" s="110" t="s">
        <v>98</v>
      </c>
      <c r="Y319" s="1"/>
      <c r="Z319" s="111" t="str">
        <f t="shared" si="35"/>
        <v/>
      </c>
      <c r="AA319" s="13" t="s">
        <v>250</v>
      </c>
      <c r="AB319" s="110" t="s">
        <v>98</v>
      </c>
      <c r="AC319" s="1"/>
      <c r="AD319" s="111" t="str">
        <f t="shared" si="36"/>
        <v/>
      </c>
      <c r="AE319" s="13" t="s">
        <v>251</v>
      </c>
      <c r="AF319" s="110" t="s">
        <v>98</v>
      </c>
      <c r="AG319" s="1"/>
      <c r="AH319" s="111" t="str">
        <f t="shared" si="37"/>
        <v/>
      </c>
      <c r="AI319" s="13" t="s">
        <v>252</v>
      </c>
      <c r="AJ319" s="113">
        <f t="shared" si="38"/>
        <v>0</v>
      </c>
      <c r="AK319" s="192" t="str">
        <f>ご契約内容!$C$2</f>
        <v>エースサイクル</v>
      </c>
    </row>
    <row r="320" spans="1:37" ht="13.5" customHeight="1">
      <c r="A320" s="101" t="s">
        <v>1844</v>
      </c>
      <c r="B320" s="136" t="s">
        <v>1796</v>
      </c>
      <c r="C320" s="103" t="s">
        <v>1845</v>
      </c>
      <c r="D320" s="106"/>
      <c r="E320" s="140"/>
      <c r="F320" s="105" t="s">
        <v>547</v>
      </c>
      <c r="G320" s="127"/>
      <c r="H320" s="138" t="s">
        <v>1843</v>
      </c>
      <c r="I320" s="139"/>
      <c r="J320" s="108">
        <v>12000</v>
      </c>
      <c r="K320" s="109"/>
      <c r="L320" s="110" t="s">
        <v>98</v>
      </c>
      <c r="M320" s="1"/>
      <c r="N320" s="111" t="str">
        <f t="shared" si="32"/>
        <v/>
      </c>
      <c r="O320" s="13" t="s">
        <v>247</v>
      </c>
      <c r="P320" s="110" t="s">
        <v>98</v>
      </c>
      <c r="Q320" s="1"/>
      <c r="R320" s="111" t="str">
        <f t="shared" si="33"/>
        <v/>
      </c>
      <c r="S320" s="13" t="s">
        <v>248</v>
      </c>
      <c r="T320" s="110" t="s">
        <v>98</v>
      </c>
      <c r="U320" s="1"/>
      <c r="V320" s="111" t="str">
        <f t="shared" si="34"/>
        <v/>
      </c>
      <c r="W320" s="13" t="s">
        <v>249</v>
      </c>
      <c r="X320" s="110" t="s">
        <v>98</v>
      </c>
      <c r="Y320" s="1"/>
      <c r="Z320" s="111" t="str">
        <f t="shared" si="35"/>
        <v/>
      </c>
      <c r="AA320" s="13" t="s">
        <v>250</v>
      </c>
      <c r="AB320" s="110" t="s">
        <v>98</v>
      </c>
      <c r="AC320" s="1"/>
      <c r="AD320" s="111" t="str">
        <f t="shared" si="36"/>
        <v/>
      </c>
      <c r="AE320" s="13" t="s">
        <v>251</v>
      </c>
      <c r="AF320" s="110" t="s">
        <v>98</v>
      </c>
      <c r="AG320" s="1"/>
      <c r="AH320" s="111" t="str">
        <f t="shared" si="37"/>
        <v/>
      </c>
      <c r="AI320" s="13" t="s">
        <v>252</v>
      </c>
      <c r="AJ320" s="113">
        <f t="shared" si="38"/>
        <v>0</v>
      </c>
      <c r="AK320" s="192" t="str">
        <f>ご契約内容!$C$2</f>
        <v>エースサイクル</v>
      </c>
    </row>
    <row r="321" spans="1:37" ht="13.5" customHeight="1">
      <c r="A321" s="101" t="s">
        <v>1846</v>
      </c>
      <c r="B321" s="136" t="s">
        <v>1796</v>
      </c>
      <c r="C321" s="103" t="s">
        <v>1847</v>
      </c>
      <c r="D321" s="106"/>
      <c r="E321" s="140"/>
      <c r="F321" s="105" t="s">
        <v>547</v>
      </c>
      <c r="G321" s="127"/>
      <c r="H321" s="138" t="s">
        <v>1848</v>
      </c>
      <c r="I321" s="139"/>
      <c r="J321" s="108">
        <v>5500</v>
      </c>
      <c r="K321" s="109"/>
      <c r="L321" s="110" t="s">
        <v>98</v>
      </c>
      <c r="M321" s="1"/>
      <c r="N321" s="111" t="str">
        <f t="shared" si="32"/>
        <v/>
      </c>
      <c r="O321" s="13" t="s">
        <v>247</v>
      </c>
      <c r="P321" s="110" t="s">
        <v>98</v>
      </c>
      <c r="Q321" s="1"/>
      <c r="R321" s="111" t="str">
        <f t="shared" si="33"/>
        <v/>
      </c>
      <c r="S321" s="13" t="s">
        <v>248</v>
      </c>
      <c r="T321" s="110" t="s">
        <v>98</v>
      </c>
      <c r="U321" s="1"/>
      <c r="V321" s="111" t="str">
        <f t="shared" si="34"/>
        <v/>
      </c>
      <c r="W321" s="13" t="s">
        <v>249</v>
      </c>
      <c r="X321" s="110" t="s">
        <v>98</v>
      </c>
      <c r="Y321" s="1"/>
      <c r="Z321" s="111" t="str">
        <f t="shared" si="35"/>
        <v/>
      </c>
      <c r="AA321" s="13" t="s">
        <v>250</v>
      </c>
      <c r="AB321" s="110" t="s">
        <v>98</v>
      </c>
      <c r="AC321" s="1"/>
      <c r="AD321" s="111" t="str">
        <f t="shared" si="36"/>
        <v/>
      </c>
      <c r="AE321" s="13" t="s">
        <v>251</v>
      </c>
      <c r="AF321" s="110" t="s">
        <v>98</v>
      </c>
      <c r="AG321" s="1"/>
      <c r="AH321" s="111" t="str">
        <f t="shared" si="37"/>
        <v/>
      </c>
      <c r="AI321" s="13" t="s">
        <v>252</v>
      </c>
      <c r="AJ321" s="113">
        <f t="shared" si="38"/>
        <v>0</v>
      </c>
      <c r="AK321" s="192" t="str">
        <f>ご契約内容!$C$2</f>
        <v>エースサイクル</v>
      </c>
    </row>
    <row r="322" spans="1:37" ht="13.5" customHeight="1">
      <c r="A322" s="101" t="s">
        <v>1849</v>
      </c>
      <c r="B322" s="136" t="s">
        <v>1796</v>
      </c>
      <c r="C322" s="103" t="s">
        <v>1850</v>
      </c>
      <c r="D322" s="106"/>
      <c r="E322" s="140"/>
      <c r="F322" s="105" t="s">
        <v>547</v>
      </c>
      <c r="G322" s="127"/>
      <c r="H322" s="138" t="s">
        <v>1848</v>
      </c>
      <c r="I322" s="139"/>
      <c r="J322" s="108">
        <v>5500</v>
      </c>
      <c r="K322" s="109"/>
      <c r="L322" s="110" t="s">
        <v>98</v>
      </c>
      <c r="M322" s="1"/>
      <c r="N322" s="111" t="str">
        <f t="shared" si="32"/>
        <v/>
      </c>
      <c r="O322" s="13" t="s">
        <v>247</v>
      </c>
      <c r="P322" s="110" t="s">
        <v>98</v>
      </c>
      <c r="Q322" s="1"/>
      <c r="R322" s="111" t="str">
        <f t="shared" si="33"/>
        <v/>
      </c>
      <c r="S322" s="13" t="s">
        <v>248</v>
      </c>
      <c r="T322" s="110" t="s">
        <v>98</v>
      </c>
      <c r="U322" s="1"/>
      <c r="V322" s="111" t="str">
        <f t="shared" si="34"/>
        <v/>
      </c>
      <c r="W322" s="13" t="s">
        <v>249</v>
      </c>
      <c r="X322" s="110" t="s">
        <v>98</v>
      </c>
      <c r="Y322" s="1"/>
      <c r="Z322" s="111" t="str">
        <f t="shared" si="35"/>
        <v/>
      </c>
      <c r="AA322" s="13" t="s">
        <v>250</v>
      </c>
      <c r="AB322" s="110" t="s">
        <v>98</v>
      </c>
      <c r="AC322" s="1"/>
      <c r="AD322" s="111" t="str">
        <f t="shared" si="36"/>
        <v/>
      </c>
      <c r="AE322" s="13" t="s">
        <v>251</v>
      </c>
      <c r="AF322" s="110" t="s">
        <v>98</v>
      </c>
      <c r="AG322" s="1"/>
      <c r="AH322" s="111" t="str">
        <f t="shared" si="37"/>
        <v/>
      </c>
      <c r="AI322" s="13" t="s">
        <v>252</v>
      </c>
      <c r="AJ322" s="113">
        <f t="shared" si="38"/>
        <v>0</v>
      </c>
      <c r="AK322" s="192" t="str">
        <f>ご契約内容!$C$2</f>
        <v>エースサイクル</v>
      </c>
    </row>
    <row r="323" spans="1:37" ht="13.5" customHeight="1">
      <c r="A323" s="101" t="s">
        <v>1851</v>
      </c>
      <c r="B323" s="136" t="s">
        <v>1796</v>
      </c>
      <c r="C323" s="103" t="s">
        <v>1852</v>
      </c>
      <c r="D323" s="106"/>
      <c r="E323" s="140"/>
      <c r="F323" s="105" t="s">
        <v>547</v>
      </c>
      <c r="G323" s="127"/>
      <c r="H323" s="138" t="s">
        <v>1853</v>
      </c>
      <c r="I323" s="139"/>
      <c r="J323" s="108">
        <v>6000</v>
      </c>
      <c r="K323" s="109"/>
      <c r="L323" s="110" t="s">
        <v>98</v>
      </c>
      <c r="M323" s="1"/>
      <c r="N323" s="111" t="str">
        <f t="shared" si="32"/>
        <v/>
      </c>
      <c r="O323" s="13" t="s">
        <v>247</v>
      </c>
      <c r="P323" s="110" t="s">
        <v>98</v>
      </c>
      <c r="Q323" s="1"/>
      <c r="R323" s="111" t="str">
        <f t="shared" si="33"/>
        <v/>
      </c>
      <c r="S323" s="13" t="s">
        <v>248</v>
      </c>
      <c r="T323" s="110" t="s">
        <v>98</v>
      </c>
      <c r="U323" s="1"/>
      <c r="V323" s="111" t="str">
        <f t="shared" si="34"/>
        <v/>
      </c>
      <c r="W323" s="13" t="s">
        <v>249</v>
      </c>
      <c r="X323" s="110" t="s">
        <v>98</v>
      </c>
      <c r="Y323" s="1"/>
      <c r="Z323" s="111" t="str">
        <f t="shared" si="35"/>
        <v/>
      </c>
      <c r="AA323" s="13" t="s">
        <v>250</v>
      </c>
      <c r="AB323" s="110" t="s">
        <v>98</v>
      </c>
      <c r="AC323" s="1"/>
      <c r="AD323" s="111" t="str">
        <f t="shared" si="36"/>
        <v/>
      </c>
      <c r="AE323" s="13" t="s">
        <v>251</v>
      </c>
      <c r="AF323" s="110" t="s">
        <v>98</v>
      </c>
      <c r="AG323" s="1"/>
      <c r="AH323" s="111" t="str">
        <f t="shared" si="37"/>
        <v/>
      </c>
      <c r="AI323" s="13" t="s">
        <v>252</v>
      </c>
      <c r="AJ323" s="113">
        <f t="shared" si="38"/>
        <v>0</v>
      </c>
      <c r="AK323" s="192" t="str">
        <f>ご契約内容!$C$2</f>
        <v>エースサイクル</v>
      </c>
    </row>
    <row r="324" spans="1:37" ht="13.5" customHeight="1">
      <c r="A324" s="101" t="s">
        <v>1854</v>
      </c>
      <c r="B324" s="136" t="s">
        <v>1796</v>
      </c>
      <c r="C324" s="103" t="s">
        <v>1852</v>
      </c>
      <c r="D324" s="106"/>
      <c r="E324" s="140"/>
      <c r="F324" s="105" t="s">
        <v>547</v>
      </c>
      <c r="G324" s="127"/>
      <c r="H324" s="138" t="s">
        <v>1855</v>
      </c>
      <c r="I324" s="139"/>
      <c r="J324" s="108">
        <v>4800</v>
      </c>
      <c r="K324" s="109"/>
      <c r="L324" s="110" t="s">
        <v>98</v>
      </c>
      <c r="M324" s="1"/>
      <c r="N324" s="111" t="str">
        <f t="shared" si="32"/>
        <v/>
      </c>
      <c r="O324" s="13" t="s">
        <v>247</v>
      </c>
      <c r="P324" s="110" t="s">
        <v>98</v>
      </c>
      <c r="Q324" s="1"/>
      <c r="R324" s="111" t="str">
        <f t="shared" si="33"/>
        <v/>
      </c>
      <c r="S324" s="13" t="s">
        <v>248</v>
      </c>
      <c r="T324" s="110" t="s">
        <v>98</v>
      </c>
      <c r="U324" s="1"/>
      <c r="V324" s="111" t="str">
        <f t="shared" si="34"/>
        <v/>
      </c>
      <c r="W324" s="13" t="s">
        <v>249</v>
      </c>
      <c r="X324" s="110" t="s">
        <v>98</v>
      </c>
      <c r="Y324" s="1"/>
      <c r="Z324" s="111" t="str">
        <f t="shared" si="35"/>
        <v/>
      </c>
      <c r="AA324" s="13" t="s">
        <v>250</v>
      </c>
      <c r="AB324" s="110" t="s">
        <v>98</v>
      </c>
      <c r="AC324" s="1"/>
      <c r="AD324" s="111" t="str">
        <f t="shared" si="36"/>
        <v/>
      </c>
      <c r="AE324" s="13" t="s">
        <v>251</v>
      </c>
      <c r="AF324" s="110" t="s">
        <v>98</v>
      </c>
      <c r="AG324" s="1"/>
      <c r="AH324" s="111" t="str">
        <f t="shared" si="37"/>
        <v/>
      </c>
      <c r="AI324" s="13" t="s">
        <v>252</v>
      </c>
      <c r="AJ324" s="113">
        <f t="shared" si="38"/>
        <v>0</v>
      </c>
      <c r="AK324" s="192" t="str">
        <f>ご契約内容!$C$2</f>
        <v>エースサイクル</v>
      </c>
    </row>
    <row r="325" spans="1:37" ht="13.5" customHeight="1">
      <c r="A325" s="101" t="s">
        <v>1856</v>
      </c>
      <c r="B325" s="136" t="s">
        <v>1796</v>
      </c>
      <c r="C325" s="103" t="s">
        <v>1857</v>
      </c>
      <c r="D325" s="106"/>
      <c r="E325" s="140"/>
      <c r="F325" s="105" t="s">
        <v>547</v>
      </c>
      <c r="G325" s="127"/>
      <c r="H325" s="138" t="s">
        <v>1833</v>
      </c>
      <c r="I325" s="139"/>
      <c r="J325" s="108">
        <v>3300</v>
      </c>
      <c r="K325" s="109"/>
      <c r="L325" s="110" t="s">
        <v>98</v>
      </c>
      <c r="M325" s="1"/>
      <c r="N325" s="111" t="str">
        <f t="shared" ref="N325:N388" si="39">IF(M325="","",$J325*$A$4*M325)</f>
        <v/>
      </c>
      <c r="O325" s="13" t="s">
        <v>247</v>
      </c>
      <c r="P325" s="110" t="s">
        <v>98</v>
      </c>
      <c r="Q325" s="1"/>
      <c r="R325" s="111" t="str">
        <f t="shared" ref="R325:R388" si="40">IF(Q325="","",$J325*$A$4*Q325)</f>
        <v/>
      </c>
      <c r="S325" s="13" t="s">
        <v>248</v>
      </c>
      <c r="T325" s="110" t="s">
        <v>98</v>
      </c>
      <c r="U325" s="1"/>
      <c r="V325" s="111" t="str">
        <f t="shared" ref="V325:V388" si="41">IF(U325="","",$J325*$A$4*U325)</f>
        <v/>
      </c>
      <c r="W325" s="13" t="s">
        <v>249</v>
      </c>
      <c r="X325" s="110" t="s">
        <v>98</v>
      </c>
      <c r="Y325" s="1"/>
      <c r="Z325" s="111" t="str">
        <f t="shared" ref="Z325:Z388" si="42">IF(Y325="","",$J325*$A$4*Y325)</f>
        <v/>
      </c>
      <c r="AA325" s="13" t="s">
        <v>250</v>
      </c>
      <c r="AB325" s="110" t="s">
        <v>98</v>
      </c>
      <c r="AC325" s="1"/>
      <c r="AD325" s="111" t="str">
        <f t="shared" ref="AD325:AD388" si="43">IF(AC325="","",$J325*$A$4*AC325)</f>
        <v/>
      </c>
      <c r="AE325" s="13" t="s">
        <v>251</v>
      </c>
      <c r="AF325" s="110" t="s">
        <v>98</v>
      </c>
      <c r="AG325" s="1"/>
      <c r="AH325" s="111" t="str">
        <f t="shared" ref="AH325:AH388" si="44">IF(AG325="","",$J325*$A$4*AG325)</f>
        <v/>
      </c>
      <c r="AI325" s="13" t="s">
        <v>252</v>
      </c>
      <c r="AJ325" s="113">
        <f t="shared" si="38"/>
        <v>0</v>
      </c>
      <c r="AK325" s="192" t="str">
        <f>ご契約内容!$C$2</f>
        <v>エースサイクル</v>
      </c>
    </row>
    <row r="326" spans="1:37" ht="13.5" customHeight="1">
      <c r="A326" s="101" t="s">
        <v>1858</v>
      </c>
      <c r="B326" s="136" t="s">
        <v>1796</v>
      </c>
      <c r="C326" s="103" t="s">
        <v>1857</v>
      </c>
      <c r="D326" s="106"/>
      <c r="E326" s="140"/>
      <c r="F326" s="105" t="s">
        <v>547</v>
      </c>
      <c r="G326" s="127"/>
      <c r="H326" s="138" t="s">
        <v>1835</v>
      </c>
      <c r="I326" s="139"/>
      <c r="J326" s="108">
        <v>3300</v>
      </c>
      <c r="K326" s="109"/>
      <c r="L326" s="110" t="s">
        <v>98</v>
      </c>
      <c r="M326" s="1"/>
      <c r="N326" s="111" t="str">
        <f t="shared" si="39"/>
        <v/>
      </c>
      <c r="O326" s="13" t="s">
        <v>247</v>
      </c>
      <c r="P326" s="110" t="s">
        <v>98</v>
      </c>
      <c r="Q326" s="1"/>
      <c r="R326" s="111" t="str">
        <f t="shared" si="40"/>
        <v/>
      </c>
      <c r="S326" s="13" t="s">
        <v>248</v>
      </c>
      <c r="T326" s="110" t="s">
        <v>98</v>
      </c>
      <c r="U326" s="1"/>
      <c r="V326" s="111" t="str">
        <f t="shared" si="41"/>
        <v/>
      </c>
      <c r="W326" s="13" t="s">
        <v>249</v>
      </c>
      <c r="X326" s="110" t="s">
        <v>98</v>
      </c>
      <c r="Y326" s="1"/>
      <c r="Z326" s="111" t="str">
        <f t="shared" si="42"/>
        <v/>
      </c>
      <c r="AA326" s="13" t="s">
        <v>250</v>
      </c>
      <c r="AB326" s="110" t="s">
        <v>98</v>
      </c>
      <c r="AC326" s="1"/>
      <c r="AD326" s="111" t="str">
        <f t="shared" si="43"/>
        <v/>
      </c>
      <c r="AE326" s="13" t="s">
        <v>251</v>
      </c>
      <c r="AF326" s="110" t="s">
        <v>98</v>
      </c>
      <c r="AG326" s="1"/>
      <c r="AH326" s="111" t="str">
        <f t="shared" si="44"/>
        <v/>
      </c>
      <c r="AI326" s="13" t="s">
        <v>252</v>
      </c>
      <c r="AJ326" s="113">
        <f t="shared" si="38"/>
        <v>0</v>
      </c>
      <c r="AK326" s="192" t="str">
        <f>ご契約内容!$C$2</f>
        <v>エースサイクル</v>
      </c>
    </row>
    <row r="327" spans="1:37" ht="13.5" customHeight="1">
      <c r="A327" s="101" t="s">
        <v>1859</v>
      </c>
      <c r="B327" s="136" t="s">
        <v>1796</v>
      </c>
      <c r="C327" s="103" t="s">
        <v>1857</v>
      </c>
      <c r="D327" s="106"/>
      <c r="E327" s="140"/>
      <c r="F327" s="105" t="s">
        <v>547</v>
      </c>
      <c r="G327" s="127"/>
      <c r="H327" s="138" t="s">
        <v>1813</v>
      </c>
      <c r="I327" s="139"/>
      <c r="J327" s="108">
        <v>3300</v>
      </c>
      <c r="K327" s="109"/>
      <c r="L327" s="110" t="s">
        <v>98</v>
      </c>
      <c r="M327" s="1">
        <v>6</v>
      </c>
      <c r="N327" s="111">
        <f t="shared" si="39"/>
        <v>12474</v>
      </c>
      <c r="O327" s="13" t="s">
        <v>247</v>
      </c>
      <c r="P327" s="110" t="s">
        <v>98</v>
      </c>
      <c r="Q327" s="1"/>
      <c r="R327" s="111" t="str">
        <f t="shared" si="40"/>
        <v/>
      </c>
      <c r="S327" s="13" t="s">
        <v>248</v>
      </c>
      <c r="T327" s="110" t="s">
        <v>98</v>
      </c>
      <c r="U327" s="1"/>
      <c r="V327" s="111" t="str">
        <f t="shared" si="41"/>
        <v/>
      </c>
      <c r="W327" s="13" t="s">
        <v>249</v>
      </c>
      <c r="X327" s="110" t="s">
        <v>98</v>
      </c>
      <c r="Y327" s="1">
        <v>2</v>
      </c>
      <c r="Z327" s="111">
        <f t="shared" si="42"/>
        <v>4158</v>
      </c>
      <c r="AA327" s="13" t="s">
        <v>250</v>
      </c>
      <c r="AB327" s="110" t="s">
        <v>98</v>
      </c>
      <c r="AC327" s="1"/>
      <c r="AD327" s="111" t="str">
        <f t="shared" si="43"/>
        <v/>
      </c>
      <c r="AE327" s="13" t="s">
        <v>251</v>
      </c>
      <c r="AF327" s="110" t="s">
        <v>98</v>
      </c>
      <c r="AG327" s="1"/>
      <c r="AH327" s="111" t="str">
        <f t="shared" si="44"/>
        <v/>
      </c>
      <c r="AI327" s="13" t="s">
        <v>252</v>
      </c>
      <c r="AJ327" s="113">
        <f t="shared" si="38"/>
        <v>8</v>
      </c>
      <c r="AK327" s="192" t="str">
        <f>ご契約内容!$C$2</f>
        <v>エースサイクル</v>
      </c>
    </row>
    <row r="328" spans="1:37" ht="13.5" customHeight="1">
      <c r="A328" s="101" t="s">
        <v>1860</v>
      </c>
      <c r="B328" s="136" t="s">
        <v>1796</v>
      </c>
      <c r="C328" s="103" t="s">
        <v>1861</v>
      </c>
      <c r="D328" s="106"/>
      <c r="E328" s="140"/>
      <c r="F328" s="105" t="s">
        <v>547</v>
      </c>
      <c r="G328" s="127"/>
      <c r="H328" s="138" t="s">
        <v>1862</v>
      </c>
      <c r="I328" s="139"/>
      <c r="J328" s="108">
        <v>3500</v>
      </c>
      <c r="K328" s="109"/>
      <c r="L328" s="110" t="s">
        <v>98</v>
      </c>
      <c r="M328" s="1"/>
      <c r="N328" s="111" t="str">
        <f t="shared" si="39"/>
        <v/>
      </c>
      <c r="O328" s="13" t="s">
        <v>247</v>
      </c>
      <c r="P328" s="110" t="s">
        <v>98</v>
      </c>
      <c r="Q328" s="1"/>
      <c r="R328" s="111" t="str">
        <f t="shared" si="40"/>
        <v/>
      </c>
      <c r="S328" s="13" t="s">
        <v>248</v>
      </c>
      <c r="T328" s="110" t="s">
        <v>98</v>
      </c>
      <c r="U328" s="1"/>
      <c r="V328" s="111" t="str">
        <f t="shared" si="41"/>
        <v/>
      </c>
      <c r="W328" s="13" t="s">
        <v>249</v>
      </c>
      <c r="X328" s="110" t="s">
        <v>98</v>
      </c>
      <c r="Y328" s="1"/>
      <c r="Z328" s="111" t="str">
        <f t="shared" si="42"/>
        <v/>
      </c>
      <c r="AA328" s="13" t="s">
        <v>250</v>
      </c>
      <c r="AB328" s="110" t="s">
        <v>98</v>
      </c>
      <c r="AC328" s="1"/>
      <c r="AD328" s="111" t="str">
        <f t="shared" si="43"/>
        <v/>
      </c>
      <c r="AE328" s="13" t="s">
        <v>251</v>
      </c>
      <c r="AF328" s="110" t="s">
        <v>98</v>
      </c>
      <c r="AG328" s="1"/>
      <c r="AH328" s="111" t="str">
        <f t="shared" si="44"/>
        <v/>
      </c>
      <c r="AI328" s="13" t="s">
        <v>252</v>
      </c>
      <c r="AJ328" s="113">
        <f t="shared" si="38"/>
        <v>0</v>
      </c>
      <c r="AK328" s="192" t="str">
        <f>ご契約内容!$C$2</f>
        <v>エースサイクル</v>
      </c>
    </row>
    <row r="329" spans="1:37" ht="13.5" customHeight="1">
      <c r="A329" s="101" t="s">
        <v>1863</v>
      </c>
      <c r="B329" s="136" t="s">
        <v>1796</v>
      </c>
      <c r="C329" s="103" t="s">
        <v>1864</v>
      </c>
      <c r="D329" s="106"/>
      <c r="E329" s="140"/>
      <c r="F329" s="105" t="s">
        <v>547</v>
      </c>
      <c r="G329" s="127"/>
      <c r="H329" s="138" t="s">
        <v>1865</v>
      </c>
      <c r="I329" s="139"/>
      <c r="J329" s="108">
        <v>6500</v>
      </c>
      <c r="K329" s="109"/>
      <c r="L329" s="110" t="s">
        <v>77</v>
      </c>
      <c r="M329" s="1"/>
      <c r="N329" s="111" t="str">
        <f t="shared" si="39"/>
        <v/>
      </c>
      <c r="O329" s="13" t="s">
        <v>247</v>
      </c>
      <c r="P329" s="110" t="s">
        <v>77</v>
      </c>
      <c r="Q329" s="1"/>
      <c r="R329" s="111" t="str">
        <f t="shared" si="40"/>
        <v/>
      </c>
      <c r="S329" s="13" t="s">
        <v>248</v>
      </c>
      <c r="T329" s="110" t="s">
        <v>77</v>
      </c>
      <c r="U329" s="1"/>
      <c r="V329" s="111" t="str">
        <f t="shared" si="41"/>
        <v/>
      </c>
      <c r="W329" s="13" t="s">
        <v>249</v>
      </c>
      <c r="X329" s="110" t="s">
        <v>77</v>
      </c>
      <c r="Y329" s="1"/>
      <c r="Z329" s="111" t="str">
        <f t="shared" si="42"/>
        <v/>
      </c>
      <c r="AA329" s="13" t="s">
        <v>250</v>
      </c>
      <c r="AB329" s="110" t="s">
        <v>77</v>
      </c>
      <c r="AC329" s="1"/>
      <c r="AD329" s="111" t="str">
        <f t="shared" si="43"/>
        <v/>
      </c>
      <c r="AE329" s="13" t="s">
        <v>251</v>
      </c>
      <c r="AF329" s="110" t="s">
        <v>77</v>
      </c>
      <c r="AG329" s="1"/>
      <c r="AH329" s="111" t="str">
        <f t="shared" si="44"/>
        <v/>
      </c>
      <c r="AI329" s="13" t="s">
        <v>252</v>
      </c>
      <c r="AJ329" s="113">
        <f t="shared" si="38"/>
        <v>0</v>
      </c>
      <c r="AK329" s="192" t="str">
        <f>ご契約内容!$C$2</f>
        <v>エースサイクル</v>
      </c>
    </row>
    <row r="330" spans="1:37" ht="13.5" customHeight="1">
      <c r="A330" s="101" t="s">
        <v>1866</v>
      </c>
      <c r="B330" s="136" t="s">
        <v>1796</v>
      </c>
      <c r="C330" s="103" t="s">
        <v>1864</v>
      </c>
      <c r="D330" s="106"/>
      <c r="E330" s="140"/>
      <c r="F330" s="105" t="s">
        <v>547</v>
      </c>
      <c r="G330" s="127"/>
      <c r="H330" s="138" t="s">
        <v>1867</v>
      </c>
      <c r="I330" s="139"/>
      <c r="J330" s="108">
        <v>6500</v>
      </c>
      <c r="K330" s="109"/>
      <c r="L330" s="110" t="s">
        <v>98</v>
      </c>
      <c r="M330" s="1"/>
      <c r="N330" s="111" t="str">
        <f t="shared" si="39"/>
        <v/>
      </c>
      <c r="O330" s="13" t="s">
        <v>247</v>
      </c>
      <c r="P330" s="110" t="s">
        <v>98</v>
      </c>
      <c r="Q330" s="1"/>
      <c r="R330" s="111" t="str">
        <f t="shared" si="40"/>
        <v/>
      </c>
      <c r="S330" s="13" t="s">
        <v>248</v>
      </c>
      <c r="T330" s="110" t="s">
        <v>98</v>
      </c>
      <c r="U330" s="1"/>
      <c r="V330" s="111" t="str">
        <f t="shared" si="41"/>
        <v/>
      </c>
      <c r="W330" s="13" t="s">
        <v>249</v>
      </c>
      <c r="X330" s="110" t="s">
        <v>98</v>
      </c>
      <c r="Y330" s="1"/>
      <c r="Z330" s="111" t="str">
        <f t="shared" si="42"/>
        <v/>
      </c>
      <c r="AA330" s="13" t="s">
        <v>250</v>
      </c>
      <c r="AB330" s="110" t="s">
        <v>77</v>
      </c>
      <c r="AC330" s="1"/>
      <c r="AD330" s="111" t="str">
        <f t="shared" si="43"/>
        <v/>
      </c>
      <c r="AE330" s="13" t="s">
        <v>251</v>
      </c>
      <c r="AF330" s="110" t="s">
        <v>77</v>
      </c>
      <c r="AG330" s="1"/>
      <c r="AH330" s="111" t="str">
        <f t="shared" si="44"/>
        <v/>
      </c>
      <c r="AI330" s="13" t="s">
        <v>252</v>
      </c>
      <c r="AJ330" s="113">
        <f t="shared" si="38"/>
        <v>0</v>
      </c>
      <c r="AK330" s="192" t="str">
        <f>ご契約内容!$C$2</f>
        <v>エースサイクル</v>
      </c>
    </row>
    <row r="331" spans="1:37" ht="13.5" customHeight="1">
      <c r="A331" s="101" t="s">
        <v>1868</v>
      </c>
      <c r="B331" s="136" t="s">
        <v>1796</v>
      </c>
      <c r="C331" s="103" t="s">
        <v>1869</v>
      </c>
      <c r="D331" s="106"/>
      <c r="E331" s="140"/>
      <c r="F331" s="105" t="s">
        <v>547</v>
      </c>
      <c r="G331" s="127"/>
      <c r="H331" s="138" t="s">
        <v>1865</v>
      </c>
      <c r="I331" s="139"/>
      <c r="J331" s="108">
        <v>5500</v>
      </c>
      <c r="K331" s="109"/>
      <c r="L331" s="110" t="s">
        <v>77</v>
      </c>
      <c r="M331" s="1"/>
      <c r="N331" s="111" t="str">
        <f t="shared" si="39"/>
        <v/>
      </c>
      <c r="O331" s="13" t="s">
        <v>247</v>
      </c>
      <c r="P331" s="110" t="s">
        <v>98</v>
      </c>
      <c r="Q331" s="1"/>
      <c r="R331" s="111" t="str">
        <f t="shared" si="40"/>
        <v/>
      </c>
      <c r="S331" s="13" t="s">
        <v>248</v>
      </c>
      <c r="T331" s="110" t="s">
        <v>98</v>
      </c>
      <c r="U331" s="1"/>
      <c r="V331" s="111" t="str">
        <f t="shared" si="41"/>
        <v/>
      </c>
      <c r="W331" s="13" t="s">
        <v>249</v>
      </c>
      <c r="X331" s="110" t="s">
        <v>98</v>
      </c>
      <c r="Y331" s="1"/>
      <c r="Z331" s="111" t="str">
        <f t="shared" si="42"/>
        <v/>
      </c>
      <c r="AA331" s="13" t="s">
        <v>250</v>
      </c>
      <c r="AB331" s="110" t="s">
        <v>98</v>
      </c>
      <c r="AC331" s="1"/>
      <c r="AD331" s="111" t="str">
        <f t="shared" si="43"/>
        <v/>
      </c>
      <c r="AE331" s="13" t="s">
        <v>251</v>
      </c>
      <c r="AF331" s="110" t="s">
        <v>98</v>
      </c>
      <c r="AG331" s="1"/>
      <c r="AH331" s="111" t="str">
        <f t="shared" si="44"/>
        <v/>
      </c>
      <c r="AI331" s="13" t="s">
        <v>252</v>
      </c>
      <c r="AJ331" s="113">
        <f t="shared" si="38"/>
        <v>0</v>
      </c>
      <c r="AK331" s="192" t="str">
        <f>ご契約内容!$C$2</f>
        <v>エースサイクル</v>
      </c>
    </row>
    <row r="332" spans="1:37" ht="13.5" customHeight="1">
      <c r="A332" s="101" t="s">
        <v>1870</v>
      </c>
      <c r="B332" s="136" t="s">
        <v>1796</v>
      </c>
      <c r="C332" s="103" t="s">
        <v>1869</v>
      </c>
      <c r="D332" s="106"/>
      <c r="E332" s="140"/>
      <c r="F332" s="105" t="s">
        <v>547</v>
      </c>
      <c r="G332" s="127"/>
      <c r="H332" s="138" t="s">
        <v>1867</v>
      </c>
      <c r="I332" s="139"/>
      <c r="J332" s="108">
        <v>5500</v>
      </c>
      <c r="K332" s="109"/>
      <c r="L332" s="110" t="s">
        <v>98</v>
      </c>
      <c r="M332" s="1"/>
      <c r="N332" s="111" t="str">
        <f t="shared" si="39"/>
        <v/>
      </c>
      <c r="O332" s="13" t="s">
        <v>247</v>
      </c>
      <c r="P332" s="110" t="s">
        <v>98</v>
      </c>
      <c r="Q332" s="1"/>
      <c r="R332" s="111" t="str">
        <f t="shared" si="40"/>
        <v/>
      </c>
      <c r="S332" s="13" t="s">
        <v>248</v>
      </c>
      <c r="T332" s="110" t="s">
        <v>77</v>
      </c>
      <c r="U332" s="1"/>
      <c r="V332" s="111" t="str">
        <f t="shared" si="41"/>
        <v/>
      </c>
      <c r="W332" s="13" t="s">
        <v>249</v>
      </c>
      <c r="X332" s="110" t="s">
        <v>98</v>
      </c>
      <c r="Y332" s="1"/>
      <c r="Z332" s="111" t="str">
        <f t="shared" si="42"/>
        <v/>
      </c>
      <c r="AA332" s="13" t="s">
        <v>250</v>
      </c>
      <c r="AB332" s="110" t="s">
        <v>98</v>
      </c>
      <c r="AC332" s="1"/>
      <c r="AD332" s="111" t="str">
        <f t="shared" si="43"/>
        <v/>
      </c>
      <c r="AE332" s="13" t="s">
        <v>251</v>
      </c>
      <c r="AF332" s="110" t="s">
        <v>98</v>
      </c>
      <c r="AG332" s="1"/>
      <c r="AH332" s="111" t="str">
        <f t="shared" si="44"/>
        <v/>
      </c>
      <c r="AI332" s="13" t="s">
        <v>252</v>
      </c>
      <c r="AJ332" s="113">
        <f t="shared" si="38"/>
        <v>0</v>
      </c>
      <c r="AK332" s="192" t="str">
        <f>ご契約内容!$C$2</f>
        <v>エースサイクル</v>
      </c>
    </row>
    <row r="333" spans="1:37" ht="13.5" customHeight="1">
      <c r="A333" s="101" t="s">
        <v>1871</v>
      </c>
      <c r="B333" s="136" t="s">
        <v>1796</v>
      </c>
      <c r="C333" s="103" t="s">
        <v>1869</v>
      </c>
      <c r="D333" s="106"/>
      <c r="E333" s="140"/>
      <c r="F333" s="105" t="s">
        <v>547</v>
      </c>
      <c r="G333" s="127"/>
      <c r="H333" s="138" t="s">
        <v>1872</v>
      </c>
      <c r="I333" s="139"/>
      <c r="J333" s="108">
        <v>5500</v>
      </c>
      <c r="K333" s="109"/>
      <c r="L333" s="110" t="s">
        <v>77</v>
      </c>
      <c r="M333" s="1"/>
      <c r="N333" s="111" t="str">
        <f t="shared" si="39"/>
        <v/>
      </c>
      <c r="O333" s="13" t="s">
        <v>247</v>
      </c>
      <c r="P333" s="110" t="s">
        <v>77</v>
      </c>
      <c r="Q333" s="1"/>
      <c r="R333" s="111" t="str">
        <f t="shared" si="40"/>
        <v/>
      </c>
      <c r="S333" s="13" t="s">
        <v>248</v>
      </c>
      <c r="T333" s="110" t="s">
        <v>77</v>
      </c>
      <c r="U333" s="1"/>
      <c r="V333" s="111" t="str">
        <f t="shared" si="41"/>
        <v/>
      </c>
      <c r="W333" s="13" t="s">
        <v>249</v>
      </c>
      <c r="X333" s="110" t="s">
        <v>77</v>
      </c>
      <c r="Y333" s="1"/>
      <c r="Z333" s="111" t="str">
        <f t="shared" si="42"/>
        <v/>
      </c>
      <c r="AA333" s="13" t="s">
        <v>250</v>
      </c>
      <c r="AB333" s="110" t="s">
        <v>77</v>
      </c>
      <c r="AC333" s="1"/>
      <c r="AD333" s="111" t="str">
        <f t="shared" si="43"/>
        <v/>
      </c>
      <c r="AE333" s="13" t="s">
        <v>251</v>
      </c>
      <c r="AF333" s="110" t="s">
        <v>77</v>
      </c>
      <c r="AG333" s="1"/>
      <c r="AH333" s="111" t="str">
        <f t="shared" si="44"/>
        <v/>
      </c>
      <c r="AI333" s="13" t="s">
        <v>252</v>
      </c>
      <c r="AJ333" s="113">
        <f t="shared" si="38"/>
        <v>0</v>
      </c>
      <c r="AK333" s="192" t="str">
        <f>ご契約内容!$C$2</f>
        <v>エースサイクル</v>
      </c>
    </row>
    <row r="334" spans="1:37" ht="13.5" customHeight="1">
      <c r="A334" s="101" t="s">
        <v>1873</v>
      </c>
      <c r="B334" s="136" t="s">
        <v>1796</v>
      </c>
      <c r="C334" s="103" t="s">
        <v>1874</v>
      </c>
      <c r="D334" s="106"/>
      <c r="E334" s="140"/>
      <c r="F334" s="105" t="s">
        <v>547</v>
      </c>
      <c r="G334" s="127"/>
      <c r="H334" s="138" t="s">
        <v>1875</v>
      </c>
      <c r="I334" s="139"/>
      <c r="J334" s="108">
        <v>11000</v>
      </c>
      <c r="K334" s="109"/>
      <c r="L334" s="110" t="s">
        <v>77</v>
      </c>
      <c r="M334" s="1"/>
      <c r="N334" s="111" t="str">
        <f t="shared" si="39"/>
        <v/>
      </c>
      <c r="O334" s="13" t="s">
        <v>247</v>
      </c>
      <c r="P334" s="110" t="s">
        <v>77</v>
      </c>
      <c r="Q334" s="1"/>
      <c r="R334" s="111" t="str">
        <f t="shared" si="40"/>
        <v/>
      </c>
      <c r="S334" s="13" t="s">
        <v>248</v>
      </c>
      <c r="T334" s="110" t="s">
        <v>77</v>
      </c>
      <c r="U334" s="1"/>
      <c r="V334" s="111" t="str">
        <f t="shared" si="41"/>
        <v/>
      </c>
      <c r="W334" s="13" t="s">
        <v>249</v>
      </c>
      <c r="X334" s="110" t="s">
        <v>77</v>
      </c>
      <c r="Y334" s="1"/>
      <c r="Z334" s="111" t="str">
        <f t="shared" si="42"/>
        <v/>
      </c>
      <c r="AA334" s="13" t="s">
        <v>250</v>
      </c>
      <c r="AB334" s="110" t="s">
        <v>77</v>
      </c>
      <c r="AC334" s="1"/>
      <c r="AD334" s="111" t="str">
        <f t="shared" si="43"/>
        <v/>
      </c>
      <c r="AE334" s="13" t="s">
        <v>251</v>
      </c>
      <c r="AF334" s="110" t="s">
        <v>77</v>
      </c>
      <c r="AG334" s="1"/>
      <c r="AH334" s="111" t="str">
        <f t="shared" si="44"/>
        <v/>
      </c>
      <c r="AI334" s="13" t="s">
        <v>252</v>
      </c>
      <c r="AJ334" s="113">
        <f t="shared" si="38"/>
        <v>0</v>
      </c>
      <c r="AK334" s="192" t="str">
        <f>ご契約内容!$C$2</f>
        <v>エースサイクル</v>
      </c>
    </row>
    <row r="335" spans="1:37" ht="13.5" customHeight="1">
      <c r="A335" s="101" t="s">
        <v>1876</v>
      </c>
      <c r="B335" s="136" t="s">
        <v>1796</v>
      </c>
      <c r="C335" s="103" t="s">
        <v>1877</v>
      </c>
      <c r="D335" s="106"/>
      <c r="E335" s="140"/>
      <c r="F335" s="105" t="s">
        <v>547</v>
      </c>
      <c r="G335" s="127"/>
      <c r="H335" s="138" t="s">
        <v>1865</v>
      </c>
      <c r="I335" s="139"/>
      <c r="J335" s="108">
        <v>6500</v>
      </c>
      <c r="K335" s="109"/>
      <c r="L335" s="110" t="s">
        <v>98</v>
      </c>
      <c r="M335" s="1"/>
      <c r="N335" s="111" t="str">
        <f t="shared" si="39"/>
        <v/>
      </c>
      <c r="O335" s="13" t="s">
        <v>247</v>
      </c>
      <c r="P335" s="110" t="s">
        <v>77</v>
      </c>
      <c r="Q335" s="1"/>
      <c r="R335" s="111" t="str">
        <f t="shared" si="40"/>
        <v/>
      </c>
      <c r="S335" s="13" t="s">
        <v>248</v>
      </c>
      <c r="T335" s="110" t="s">
        <v>77</v>
      </c>
      <c r="U335" s="1"/>
      <c r="V335" s="111" t="str">
        <f t="shared" si="41"/>
        <v/>
      </c>
      <c r="W335" s="13" t="s">
        <v>249</v>
      </c>
      <c r="X335" s="110" t="s">
        <v>77</v>
      </c>
      <c r="Y335" s="1"/>
      <c r="Z335" s="111" t="str">
        <f t="shared" si="42"/>
        <v/>
      </c>
      <c r="AA335" s="13" t="s">
        <v>250</v>
      </c>
      <c r="AB335" s="110" t="s">
        <v>77</v>
      </c>
      <c r="AC335" s="1"/>
      <c r="AD335" s="111" t="str">
        <f t="shared" si="43"/>
        <v/>
      </c>
      <c r="AE335" s="13" t="s">
        <v>251</v>
      </c>
      <c r="AF335" s="110" t="s">
        <v>77</v>
      </c>
      <c r="AG335" s="1"/>
      <c r="AH335" s="111" t="str">
        <f t="shared" si="44"/>
        <v/>
      </c>
      <c r="AI335" s="13" t="s">
        <v>252</v>
      </c>
      <c r="AJ335" s="113">
        <f t="shared" si="38"/>
        <v>0</v>
      </c>
      <c r="AK335" s="192" t="str">
        <f>ご契約内容!$C$2</f>
        <v>エースサイクル</v>
      </c>
    </row>
    <row r="336" spans="1:37" ht="13.5" customHeight="1">
      <c r="A336" s="101" t="s">
        <v>1878</v>
      </c>
      <c r="B336" s="136" t="s">
        <v>1796</v>
      </c>
      <c r="C336" s="103" t="s">
        <v>1877</v>
      </c>
      <c r="D336" s="106"/>
      <c r="E336" s="140"/>
      <c r="F336" s="105" t="s">
        <v>547</v>
      </c>
      <c r="G336" s="127"/>
      <c r="H336" s="138" t="s">
        <v>1867</v>
      </c>
      <c r="I336" s="139"/>
      <c r="J336" s="108">
        <v>6500</v>
      </c>
      <c r="K336" s="109"/>
      <c r="L336" s="110" t="s">
        <v>98</v>
      </c>
      <c r="M336" s="1"/>
      <c r="N336" s="111" t="str">
        <f t="shared" si="39"/>
        <v/>
      </c>
      <c r="O336" s="13" t="s">
        <v>247</v>
      </c>
      <c r="P336" s="110" t="s">
        <v>77</v>
      </c>
      <c r="Q336" s="1"/>
      <c r="R336" s="111" t="str">
        <f t="shared" si="40"/>
        <v/>
      </c>
      <c r="S336" s="13" t="s">
        <v>248</v>
      </c>
      <c r="T336" s="110" t="s">
        <v>77</v>
      </c>
      <c r="U336" s="1"/>
      <c r="V336" s="111" t="str">
        <f t="shared" si="41"/>
        <v/>
      </c>
      <c r="W336" s="13" t="s">
        <v>249</v>
      </c>
      <c r="X336" s="110" t="s">
        <v>77</v>
      </c>
      <c r="Y336" s="1"/>
      <c r="Z336" s="111" t="str">
        <f t="shared" si="42"/>
        <v/>
      </c>
      <c r="AA336" s="13" t="s">
        <v>250</v>
      </c>
      <c r="AB336" s="110" t="s">
        <v>77</v>
      </c>
      <c r="AC336" s="1"/>
      <c r="AD336" s="111" t="str">
        <f t="shared" si="43"/>
        <v/>
      </c>
      <c r="AE336" s="13" t="s">
        <v>251</v>
      </c>
      <c r="AF336" s="110" t="s">
        <v>77</v>
      </c>
      <c r="AG336" s="1"/>
      <c r="AH336" s="111" t="str">
        <f t="shared" si="44"/>
        <v/>
      </c>
      <c r="AI336" s="13" t="s">
        <v>252</v>
      </c>
      <c r="AJ336" s="113">
        <f t="shared" si="38"/>
        <v>0</v>
      </c>
      <c r="AK336" s="192" t="str">
        <f>ご契約内容!$C$2</f>
        <v>エースサイクル</v>
      </c>
    </row>
    <row r="337" spans="1:37" ht="13.5" customHeight="1">
      <c r="A337" s="101" t="s">
        <v>1879</v>
      </c>
      <c r="B337" s="136" t="s">
        <v>1796</v>
      </c>
      <c r="C337" s="103" t="s">
        <v>1880</v>
      </c>
      <c r="D337" s="106"/>
      <c r="E337" s="140"/>
      <c r="F337" s="105" t="s">
        <v>547</v>
      </c>
      <c r="G337" s="127"/>
      <c r="H337" s="138" t="s">
        <v>1865</v>
      </c>
      <c r="I337" s="139"/>
      <c r="J337" s="108">
        <v>5500</v>
      </c>
      <c r="K337" s="109"/>
      <c r="L337" s="110" t="s">
        <v>98</v>
      </c>
      <c r="M337" s="1"/>
      <c r="N337" s="111" t="str">
        <f t="shared" si="39"/>
        <v/>
      </c>
      <c r="O337" s="13" t="s">
        <v>247</v>
      </c>
      <c r="P337" s="110" t="s">
        <v>98</v>
      </c>
      <c r="Q337" s="1"/>
      <c r="R337" s="111" t="str">
        <f t="shared" si="40"/>
        <v/>
      </c>
      <c r="S337" s="13" t="s">
        <v>248</v>
      </c>
      <c r="T337" s="110" t="s">
        <v>98</v>
      </c>
      <c r="U337" s="1"/>
      <c r="V337" s="111" t="str">
        <f t="shared" si="41"/>
        <v/>
      </c>
      <c r="W337" s="13" t="s">
        <v>249</v>
      </c>
      <c r="X337" s="110" t="s">
        <v>98</v>
      </c>
      <c r="Y337" s="1"/>
      <c r="Z337" s="111" t="str">
        <f t="shared" si="42"/>
        <v/>
      </c>
      <c r="AA337" s="13" t="s">
        <v>250</v>
      </c>
      <c r="AB337" s="110" t="s">
        <v>98</v>
      </c>
      <c r="AC337" s="1"/>
      <c r="AD337" s="111" t="str">
        <f t="shared" si="43"/>
        <v/>
      </c>
      <c r="AE337" s="13" t="s">
        <v>251</v>
      </c>
      <c r="AF337" s="110" t="s">
        <v>98</v>
      </c>
      <c r="AG337" s="1"/>
      <c r="AH337" s="111" t="str">
        <f t="shared" si="44"/>
        <v/>
      </c>
      <c r="AI337" s="13" t="s">
        <v>252</v>
      </c>
      <c r="AJ337" s="113">
        <f t="shared" si="38"/>
        <v>0</v>
      </c>
      <c r="AK337" s="192" t="str">
        <f>ご契約内容!$C$2</f>
        <v>エースサイクル</v>
      </c>
    </row>
    <row r="338" spans="1:37" ht="13.5" customHeight="1">
      <c r="A338" s="101" t="s">
        <v>1881</v>
      </c>
      <c r="B338" s="136" t="s">
        <v>1796</v>
      </c>
      <c r="C338" s="103" t="s">
        <v>1880</v>
      </c>
      <c r="D338" s="106"/>
      <c r="E338" s="140"/>
      <c r="F338" s="105" t="s">
        <v>547</v>
      </c>
      <c r="G338" s="127"/>
      <c r="H338" s="138" t="s">
        <v>1867</v>
      </c>
      <c r="I338" s="139"/>
      <c r="J338" s="108">
        <v>5500</v>
      </c>
      <c r="K338" s="109"/>
      <c r="L338" s="110" t="s">
        <v>98</v>
      </c>
      <c r="M338" s="1"/>
      <c r="N338" s="111" t="str">
        <f t="shared" si="39"/>
        <v/>
      </c>
      <c r="O338" s="13" t="s">
        <v>247</v>
      </c>
      <c r="P338" s="110" t="s">
        <v>98</v>
      </c>
      <c r="Q338" s="1"/>
      <c r="R338" s="111" t="str">
        <f t="shared" si="40"/>
        <v/>
      </c>
      <c r="S338" s="13" t="s">
        <v>248</v>
      </c>
      <c r="T338" s="110" t="s">
        <v>98</v>
      </c>
      <c r="U338" s="1"/>
      <c r="V338" s="111" t="str">
        <f t="shared" si="41"/>
        <v/>
      </c>
      <c r="W338" s="13" t="s">
        <v>249</v>
      </c>
      <c r="X338" s="110" t="s">
        <v>98</v>
      </c>
      <c r="Y338" s="1"/>
      <c r="Z338" s="111" t="str">
        <f t="shared" si="42"/>
        <v/>
      </c>
      <c r="AA338" s="13" t="s">
        <v>250</v>
      </c>
      <c r="AB338" s="110" t="s">
        <v>98</v>
      </c>
      <c r="AC338" s="1"/>
      <c r="AD338" s="111" t="str">
        <f t="shared" si="43"/>
        <v/>
      </c>
      <c r="AE338" s="13" t="s">
        <v>251</v>
      </c>
      <c r="AF338" s="110" t="s">
        <v>98</v>
      </c>
      <c r="AG338" s="1"/>
      <c r="AH338" s="111" t="str">
        <f t="shared" si="44"/>
        <v/>
      </c>
      <c r="AI338" s="13" t="s">
        <v>252</v>
      </c>
      <c r="AJ338" s="113">
        <f t="shared" si="38"/>
        <v>0</v>
      </c>
      <c r="AK338" s="192" t="str">
        <f>ご契約内容!$C$2</f>
        <v>エースサイクル</v>
      </c>
    </row>
    <row r="339" spans="1:37" ht="13.5" customHeight="1">
      <c r="A339" s="101" t="s">
        <v>1882</v>
      </c>
      <c r="B339" s="136" t="s">
        <v>1796</v>
      </c>
      <c r="C339" s="103" t="s">
        <v>1883</v>
      </c>
      <c r="D339" s="106"/>
      <c r="E339" s="140"/>
      <c r="F339" s="105" t="s">
        <v>547</v>
      </c>
      <c r="G339" s="127"/>
      <c r="H339" s="138" t="s">
        <v>1865</v>
      </c>
      <c r="I339" s="139"/>
      <c r="J339" s="108">
        <v>5500</v>
      </c>
      <c r="K339" s="109"/>
      <c r="L339" s="110" t="s">
        <v>1199</v>
      </c>
      <c r="M339" s="1"/>
      <c r="N339" s="111" t="str">
        <f t="shared" si="39"/>
        <v/>
      </c>
      <c r="O339" s="13" t="s">
        <v>247</v>
      </c>
      <c r="P339" s="110" t="s">
        <v>1199</v>
      </c>
      <c r="Q339" s="1"/>
      <c r="R339" s="111" t="str">
        <f t="shared" si="40"/>
        <v/>
      </c>
      <c r="S339" s="13" t="s">
        <v>248</v>
      </c>
      <c r="T339" s="110" t="s">
        <v>1199</v>
      </c>
      <c r="U339" s="1"/>
      <c r="V339" s="111" t="str">
        <f t="shared" si="41"/>
        <v/>
      </c>
      <c r="W339" s="13" t="s">
        <v>249</v>
      </c>
      <c r="X339" s="110" t="s">
        <v>1199</v>
      </c>
      <c r="Y339" s="1"/>
      <c r="Z339" s="111" t="str">
        <f t="shared" si="42"/>
        <v/>
      </c>
      <c r="AA339" s="13" t="s">
        <v>250</v>
      </c>
      <c r="AB339" s="110" t="s">
        <v>1199</v>
      </c>
      <c r="AC339" s="1"/>
      <c r="AD339" s="111" t="str">
        <f t="shared" si="43"/>
        <v/>
      </c>
      <c r="AE339" s="13" t="s">
        <v>251</v>
      </c>
      <c r="AF339" s="110" t="s">
        <v>1199</v>
      </c>
      <c r="AG339" s="1"/>
      <c r="AH339" s="111" t="str">
        <f t="shared" si="44"/>
        <v/>
      </c>
      <c r="AI339" s="13" t="s">
        <v>252</v>
      </c>
      <c r="AJ339" s="113">
        <f t="shared" si="38"/>
        <v>0</v>
      </c>
      <c r="AK339" s="192" t="str">
        <f>ご契約内容!$C$2</f>
        <v>エースサイクル</v>
      </c>
    </row>
    <row r="340" spans="1:37" ht="13.5" customHeight="1">
      <c r="A340" s="101" t="s">
        <v>1884</v>
      </c>
      <c r="B340" s="136" t="s">
        <v>1796</v>
      </c>
      <c r="C340" s="103" t="s">
        <v>1883</v>
      </c>
      <c r="D340" s="106"/>
      <c r="E340" s="140"/>
      <c r="F340" s="105" t="s">
        <v>547</v>
      </c>
      <c r="G340" s="127"/>
      <c r="H340" s="138" t="s">
        <v>1867</v>
      </c>
      <c r="I340" s="139"/>
      <c r="J340" s="108">
        <v>5500</v>
      </c>
      <c r="K340" s="109"/>
      <c r="L340" s="110" t="s">
        <v>1199</v>
      </c>
      <c r="M340" s="1"/>
      <c r="N340" s="111" t="str">
        <f t="shared" si="39"/>
        <v/>
      </c>
      <c r="O340" s="13" t="s">
        <v>247</v>
      </c>
      <c r="P340" s="110" t="s">
        <v>1199</v>
      </c>
      <c r="Q340" s="1"/>
      <c r="R340" s="111" t="str">
        <f t="shared" si="40"/>
        <v/>
      </c>
      <c r="S340" s="13" t="s">
        <v>248</v>
      </c>
      <c r="T340" s="110" t="s">
        <v>1199</v>
      </c>
      <c r="U340" s="1"/>
      <c r="V340" s="111" t="str">
        <f t="shared" si="41"/>
        <v/>
      </c>
      <c r="W340" s="13" t="s">
        <v>249</v>
      </c>
      <c r="X340" s="110" t="s">
        <v>1199</v>
      </c>
      <c r="Y340" s="1"/>
      <c r="Z340" s="111" t="str">
        <f t="shared" si="42"/>
        <v/>
      </c>
      <c r="AA340" s="13" t="s">
        <v>250</v>
      </c>
      <c r="AB340" s="110" t="s">
        <v>1199</v>
      </c>
      <c r="AC340" s="1"/>
      <c r="AD340" s="111" t="str">
        <f t="shared" si="43"/>
        <v/>
      </c>
      <c r="AE340" s="13" t="s">
        <v>251</v>
      </c>
      <c r="AF340" s="110" t="s">
        <v>1199</v>
      </c>
      <c r="AG340" s="1"/>
      <c r="AH340" s="111" t="str">
        <f t="shared" si="44"/>
        <v/>
      </c>
      <c r="AI340" s="13" t="s">
        <v>252</v>
      </c>
      <c r="AJ340" s="113">
        <f t="shared" si="38"/>
        <v>0</v>
      </c>
      <c r="AK340" s="192" t="str">
        <f>ご契約内容!$C$2</f>
        <v>エースサイクル</v>
      </c>
    </row>
    <row r="341" spans="1:37" ht="13.5" customHeight="1">
      <c r="A341" s="101" t="s">
        <v>1885</v>
      </c>
      <c r="B341" s="136" t="s">
        <v>1796</v>
      </c>
      <c r="C341" s="103" t="s">
        <v>1883</v>
      </c>
      <c r="D341" s="106"/>
      <c r="E341" s="140"/>
      <c r="F341" s="105" t="s">
        <v>547</v>
      </c>
      <c r="G341" s="127"/>
      <c r="H341" s="138" t="s">
        <v>1886</v>
      </c>
      <c r="I341" s="139"/>
      <c r="J341" s="108">
        <v>5500</v>
      </c>
      <c r="K341" s="109"/>
      <c r="L341" s="110" t="s">
        <v>98</v>
      </c>
      <c r="M341" s="1"/>
      <c r="N341" s="111" t="str">
        <f t="shared" si="39"/>
        <v/>
      </c>
      <c r="O341" s="13" t="s">
        <v>247</v>
      </c>
      <c r="P341" s="110" t="s">
        <v>98</v>
      </c>
      <c r="Q341" s="1"/>
      <c r="R341" s="111" t="str">
        <f t="shared" si="40"/>
        <v/>
      </c>
      <c r="S341" s="13" t="s">
        <v>248</v>
      </c>
      <c r="T341" s="110" t="s">
        <v>98</v>
      </c>
      <c r="U341" s="1"/>
      <c r="V341" s="111" t="str">
        <f t="shared" si="41"/>
        <v/>
      </c>
      <c r="W341" s="13" t="s">
        <v>249</v>
      </c>
      <c r="X341" s="110" t="s">
        <v>98</v>
      </c>
      <c r="Y341" s="1"/>
      <c r="Z341" s="111" t="str">
        <f t="shared" si="42"/>
        <v/>
      </c>
      <c r="AA341" s="13" t="s">
        <v>250</v>
      </c>
      <c r="AB341" s="110" t="s">
        <v>98</v>
      </c>
      <c r="AC341" s="1"/>
      <c r="AD341" s="111" t="str">
        <f t="shared" si="43"/>
        <v/>
      </c>
      <c r="AE341" s="13" t="s">
        <v>251</v>
      </c>
      <c r="AF341" s="110" t="s">
        <v>98</v>
      </c>
      <c r="AG341" s="1"/>
      <c r="AH341" s="111" t="str">
        <f t="shared" si="44"/>
        <v/>
      </c>
      <c r="AI341" s="13" t="s">
        <v>252</v>
      </c>
      <c r="AJ341" s="113">
        <f t="shared" si="38"/>
        <v>0</v>
      </c>
      <c r="AK341" s="192" t="str">
        <f>ご契約内容!$C$2</f>
        <v>エースサイクル</v>
      </c>
    </row>
    <row r="342" spans="1:37" ht="13.5" customHeight="1">
      <c r="A342" s="101" t="s">
        <v>1887</v>
      </c>
      <c r="B342" s="136" t="s">
        <v>1796</v>
      </c>
      <c r="C342" s="103" t="s">
        <v>1888</v>
      </c>
      <c r="D342" s="106"/>
      <c r="E342" s="140"/>
      <c r="F342" s="105" t="s">
        <v>547</v>
      </c>
      <c r="G342" s="127"/>
      <c r="H342" s="138" t="s">
        <v>1889</v>
      </c>
      <c r="I342" s="139"/>
      <c r="J342" s="108">
        <v>5500</v>
      </c>
      <c r="K342" s="109"/>
      <c r="L342" s="110" t="s">
        <v>77</v>
      </c>
      <c r="M342" s="1"/>
      <c r="N342" s="111" t="str">
        <f t="shared" si="39"/>
        <v/>
      </c>
      <c r="O342" s="13" t="s">
        <v>247</v>
      </c>
      <c r="P342" s="110" t="s">
        <v>77</v>
      </c>
      <c r="Q342" s="1"/>
      <c r="R342" s="111" t="str">
        <f t="shared" si="40"/>
        <v/>
      </c>
      <c r="S342" s="13" t="s">
        <v>248</v>
      </c>
      <c r="T342" s="110" t="s">
        <v>77</v>
      </c>
      <c r="U342" s="1"/>
      <c r="V342" s="111" t="str">
        <f t="shared" si="41"/>
        <v/>
      </c>
      <c r="W342" s="13" t="s">
        <v>249</v>
      </c>
      <c r="X342" s="110" t="s">
        <v>77</v>
      </c>
      <c r="Y342" s="1"/>
      <c r="Z342" s="111" t="str">
        <f t="shared" si="42"/>
        <v/>
      </c>
      <c r="AA342" s="13" t="s">
        <v>250</v>
      </c>
      <c r="AB342" s="110" t="s">
        <v>77</v>
      </c>
      <c r="AC342" s="1"/>
      <c r="AD342" s="111" t="str">
        <f t="shared" si="43"/>
        <v/>
      </c>
      <c r="AE342" s="13" t="s">
        <v>251</v>
      </c>
      <c r="AF342" s="110" t="s">
        <v>77</v>
      </c>
      <c r="AG342" s="1"/>
      <c r="AH342" s="111" t="str">
        <f t="shared" si="44"/>
        <v/>
      </c>
      <c r="AI342" s="13" t="s">
        <v>252</v>
      </c>
      <c r="AJ342" s="113">
        <f t="shared" si="38"/>
        <v>0</v>
      </c>
      <c r="AK342" s="192" t="str">
        <f>ご契約内容!$C$2</f>
        <v>エースサイクル</v>
      </c>
    </row>
    <row r="343" spans="1:37" ht="13.5" customHeight="1">
      <c r="A343" s="101" t="s">
        <v>1890</v>
      </c>
      <c r="B343" s="136" t="s">
        <v>1796</v>
      </c>
      <c r="C343" s="103" t="s">
        <v>1888</v>
      </c>
      <c r="D343" s="106"/>
      <c r="E343" s="140"/>
      <c r="F343" s="105" t="s">
        <v>547</v>
      </c>
      <c r="G343" s="127"/>
      <c r="H343" s="138" t="s">
        <v>1891</v>
      </c>
      <c r="I343" s="139"/>
      <c r="J343" s="108">
        <v>6500</v>
      </c>
      <c r="K343" s="109"/>
      <c r="L343" s="110" t="s">
        <v>77</v>
      </c>
      <c r="M343" s="1"/>
      <c r="N343" s="111" t="str">
        <f t="shared" si="39"/>
        <v/>
      </c>
      <c r="O343" s="13" t="s">
        <v>247</v>
      </c>
      <c r="P343" s="110" t="s">
        <v>77</v>
      </c>
      <c r="Q343" s="1"/>
      <c r="R343" s="111" t="str">
        <f t="shared" si="40"/>
        <v/>
      </c>
      <c r="S343" s="13" t="s">
        <v>248</v>
      </c>
      <c r="T343" s="110" t="s">
        <v>77</v>
      </c>
      <c r="U343" s="1"/>
      <c r="V343" s="111" t="str">
        <f t="shared" si="41"/>
        <v/>
      </c>
      <c r="W343" s="13" t="s">
        <v>249</v>
      </c>
      <c r="X343" s="110" t="s">
        <v>77</v>
      </c>
      <c r="Y343" s="1"/>
      <c r="Z343" s="111" t="str">
        <f t="shared" si="42"/>
        <v/>
      </c>
      <c r="AA343" s="13" t="s">
        <v>250</v>
      </c>
      <c r="AB343" s="110" t="s">
        <v>77</v>
      </c>
      <c r="AC343" s="1"/>
      <c r="AD343" s="111" t="str">
        <f t="shared" si="43"/>
        <v/>
      </c>
      <c r="AE343" s="13" t="s">
        <v>251</v>
      </c>
      <c r="AF343" s="110" t="s">
        <v>77</v>
      </c>
      <c r="AG343" s="1"/>
      <c r="AH343" s="111" t="str">
        <f t="shared" si="44"/>
        <v/>
      </c>
      <c r="AI343" s="13" t="s">
        <v>252</v>
      </c>
      <c r="AJ343" s="113">
        <f t="shared" si="38"/>
        <v>0</v>
      </c>
      <c r="AK343" s="192" t="str">
        <f>ご契約内容!$C$2</f>
        <v>エースサイクル</v>
      </c>
    </row>
    <row r="344" spans="1:37" ht="13.5" customHeight="1">
      <c r="A344" s="101" t="s">
        <v>1892</v>
      </c>
      <c r="B344" s="136" t="s">
        <v>1796</v>
      </c>
      <c r="C344" s="103" t="s">
        <v>1893</v>
      </c>
      <c r="D344" s="106"/>
      <c r="E344" s="140"/>
      <c r="F344" s="105" t="s">
        <v>547</v>
      </c>
      <c r="G344" s="127"/>
      <c r="H344" s="138" t="s">
        <v>1894</v>
      </c>
      <c r="I344" s="139"/>
      <c r="J344" s="108">
        <v>11000</v>
      </c>
      <c r="K344" s="109"/>
      <c r="L344" s="110" t="s">
        <v>98</v>
      </c>
      <c r="M344" s="1"/>
      <c r="N344" s="111" t="str">
        <f t="shared" si="39"/>
        <v/>
      </c>
      <c r="O344" s="13" t="s">
        <v>247</v>
      </c>
      <c r="P344" s="110" t="s">
        <v>98</v>
      </c>
      <c r="Q344" s="1"/>
      <c r="R344" s="111" t="str">
        <f t="shared" si="40"/>
        <v/>
      </c>
      <c r="S344" s="13" t="s">
        <v>248</v>
      </c>
      <c r="T344" s="110" t="s">
        <v>77</v>
      </c>
      <c r="U344" s="1"/>
      <c r="V344" s="111" t="str">
        <f t="shared" si="41"/>
        <v/>
      </c>
      <c r="W344" s="13" t="s">
        <v>249</v>
      </c>
      <c r="X344" s="110" t="s">
        <v>77</v>
      </c>
      <c r="Y344" s="1"/>
      <c r="Z344" s="111" t="str">
        <f t="shared" si="42"/>
        <v/>
      </c>
      <c r="AA344" s="13" t="s">
        <v>250</v>
      </c>
      <c r="AB344" s="110" t="s">
        <v>77</v>
      </c>
      <c r="AC344" s="1"/>
      <c r="AD344" s="111" t="str">
        <f t="shared" si="43"/>
        <v/>
      </c>
      <c r="AE344" s="13" t="s">
        <v>251</v>
      </c>
      <c r="AF344" s="110" t="s">
        <v>77</v>
      </c>
      <c r="AG344" s="1"/>
      <c r="AH344" s="111" t="str">
        <f t="shared" si="44"/>
        <v/>
      </c>
      <c r="AI344" s="13" t="s">
        <v>252</v>
      </c>
      <c r="AJ344" s="113">
        <f t="shared" si="38"/>
        <v>0</v>
      </c>
      <c r="AK344" s="192" t="str">
        <f>ご契約内容!$C$2</f>
        <v>エースサイクル</v>
      </c>
    </row>
    <row r="345" spans="1:37" ht="13.5" customHeight="1">
      <c r="A345" s="101" t="s">
        <v>1895</v>
      </c>
      <c r="B345" s="136" t="s">
        <v>1796</v>
      </c>
      <c r="C345" s="103" t="s">
        <v>1893</v>
      </c>
      <c r="D345" s="106"/>
      <c r="E345" s="140"/>
      <c r="F345" s="105" t="s">
        <v>547</v>
      </c>
      <c r="G345" s="127"/>
      <c r="H345" s="138" t="s">
        <v>1896</v>
      </c>
      <c r="I345" s="139"/>
      <c r="J345" s="108">
        <v>5000</v>
      </c>
      <c r="K345" s="109"/>
      <c r="L345" s="110" t="s">
        <v>98</v>
      </c>
      <c r="M345" s="1"/>
      <c r="N345" s="111" t="str">
        <f t="shared" si="39"/>
        <v/>
      </c>
      <c r="O345" s="13" t="s">
        <v>247</v>
      </c>
      <c r="P345" s="110" t="s">
        <v>98</v>
      </c>
      <c r="Q345" s="1"/>
      <c r="R345" s="111" t="str">
        <f t="shared" si="40"/>
        <v/>
      </c>
      <c r="S345" s="13" t="s">
        <v>248</v>
      </c>
      <c r="T345" s="110" t="s">
        <v>98</v>
      </c>
      <c r="U345" s="1"/>
      <c r="V345" s="111" t="str">
        <f t="shared" si="41"/>
        <v/>
      </c>
      <c r="W345" s="13" t="s">
        <v>249</v>
      </c>
      <c r="X345" s="110" t="s">
        <v>98</v>
      </c>
      <c r="Y345" s="1"/>
      <c r="Z345" s="111" t="str">
        <f t="shared" si="42"/>
        <v/>
      </c>
      <c r="AA345" s="13" t="s">
        <v>250</v>
      </c>
      <c r="AB345" s="110" t="s">
        <v>98</v>
      </c>
      <c r="AC345" s="1"/>
      <c r="AD345" s="111" t="str">
        <f t="shared" si="43"/>
        <v/>
      </c>
      <c r="AE345" s="13" t="s">
        <v>251</v>
      </c>
      <c r="AF345" s="110" t="s">
        <v>98</v>
      </c>
      <c r="AG345" s="1"/>
      <c r="AH345" s="111" t="str">
        <f t="shared" si="44"/>
        <v/>
      </c>
      <c r="AI345" s="13" t="s">
        <v>252</v>
      </c>
      <c r="AJ345" s="113">
        <f t="shared" si="38"/>
        <v>0</v>
      </c>
      <c r="AK345" s="192" t="str">
        <f>ご契約内容!$C$2</f>
        <v>エースサイクル</v>
      </c>
    </row>
    <row r="346" spans="1:37" ht="13.5" customHeight="1">
      <c r="A346" s="101" t="s">
        <v>1897</v>
      </c>
      <c r="B346" s="136" t="s">
        <v>1796</v>
      </c>
      <c r="C346" s="103" t="s">
        <v>1893</v>
      </c>
      <c r="D346" s="106"/>
      <c r="E346" s="140"/>
      <c r="F346" s="105" t="s">
        <v>547</v>
      </c>
      <c r="G346" s="127"/>
      <c r="H346" s="138" t="s">
        <v>1898</v>
      </c>
      <c r="I346" s="139"/>
      <c r="J346" s="108">
        <v>5000</v>
      </c>
      <c r="K346" s="109"/>
      <c r="L346" s="110" t="s">
        <v>98</v>
      </c>
      <c r="M346" s="1"/>
      <c r="N346" s="111" t="str">
        <f t="shared" si="39"/>
        <v/>
      </c>
      <c r="O346" s="13" t="s">
        <v>247</v>
      </c>
      <c r="P346" s="110" t="s">
        <v>98</v>
      </c>
      <c r="Q346" s="1"/>
      <c r="R346" s="111" t="str">
        <f t="shared" si="40"/>
        <v/>
      </c>
      <c r="S346" s="13" t="s">
        <v>248</v>
      </c>
      <c r="T346" s="110" t="s">
        <v>98</v>
      </c>
      <c r="U346" s="1"/>
      <c r="V346" s="111" t="str">
        <f t="shared" si="41"/>
        <v/>
      </c>
      <c r="W346" s="13" t="s">
        <v>249</v>
      </c>
      <c r="X346" s="110" t="s">
        <v>98</v>
      </c>
      <c r="Y346" s="1"/>
      <c r="Z346" s="111" t="str">
        <f t="shared" si="42"/>
        <v/>
      </c>
      <c r="AA346" s="13" t="s">
        <v>250</v>
      </c>
      <c r="AB346" s="110" t="s">
        <v>98</v>
      </c>
      <c r="AC346" s="1"/>
      <c r="AD346" s="111" t="str">
        <f t="shared" si="43"/>
        <v/>
      </c>
      <c r="AE346" s="13" t="s">
        <v>251</v>
      </c>
      <c r="AF346" s="110" t="s">
        <v>98</v>
      </c>
      <c r="AG346" s="1"/>
      <c r="AH346" s="111" t="str">
        <f t="shared" si="44"/>
        <v/>
      </c>
      <c r="AI346" s="13" t="s">
        <v>252</v>
      </c>
      <c r="AJ346" s="113">
        <f t="shared" si="38"/>
        <v>0</v>
      </c>
      <c r="AK346" s="192" t="str">
        <f>ご契約内容!$C$2</f>
        <v>エースサイクル</v>
      </c>
    </row>
    <row r="347" spans="1:37" ht="13.5" customHeight="1">
      <c r="A347" s="101" t="s">
        <v>1899</v>
      </c>
      <c r="B347" s="136" t="s">
        <v>1796</v>
      </c>
      <c r="C347" s="103" t="s">
        <v>1900</v>
      </c>
      <c r="D347" s="106"/>
      <c r="E347" s="140"/>
      <c r="F347" s="105" t="s">
        <v>547</v>
      </c>
      <c r="G347" s="127"/>
      <c r="H347" s="138" t="s">
        <v>1886</v>
      </c>
      <c r="I347" s="139"/>
      <c r="J347" s="108">
        <v>6000</v>
      </c>
      <c r="K347" s="109"/>
      <c r="L347" s="110" t="s">
        <v>1199</v>
      </c>
      <c r="M347" s="1"/>
      <c r="N347" s="111" t="str">
        <f t="shared" si="39"/>
        <v/>
      </c>
      <c r="O347" s="13" t="s">
        <v>247</v>
      </c>
      <c r="P347" s="110" t="s">
        <v>1199</v>
      </c>
      <c r="Q347" s="1"/>
      <c r="R347" s="111" t="str">
        <f t="shared" si="40"/>
        <v/>
      </c>
      <c r="S347" s="13" t="s">
        <v>248</v>
      </c>
      <c r="T347" s="110" t="s">
        <v>1199</v>
      </c>
      <c r="U347" s="1"/>
      <c r="V347" s="111" t="str">
        <f t="shared" si="41"/>
        <v/>
      </c>
      <c r="W347" s="13" t="s">
        <v>249</v>
      </c>
      <c r="X347" s="110" t="s">
        <v>1199</v>
      </c>
      <c r="Y347" s="1"/>
      <c r="Z347" s="111" t="str">
        <f t="shared" si="42"/>
        <v/>
      </c>
      <c r="AA347" s="13" t="s">
        <v>250</v>
      </c>
      <c r="AB347" s="110" t="s">
        <v>1199</v>
      </c>
      <c r="AC347" s="1"/>
      <c r="AD347" s="111" t="str">
        <f t="shared" si="43"/>
        <v/>
      </c>
      <c r="AE347" s="13" t="s">
        <v>251</v>
      </c>
      <c r="AF347" s="110" t="s">
        <v>1199</v>
      </c>
      <c r="AG347" s="1"/>
      <c r="AH347" s="111" t="str">
        <f t="shared" si="44"/>
        <v/>
      </c>
      <c r="AI347" s="13" t="s">
        <v>252</v>
      </c>
      <c r="AJ347" s="113">
        <f t="shared" si="38"/>
        <v>0</v>
      </c>
      <c r="AK347" s="192" t="str">
        <f>ご契約内容!$C$2</f>
        <v>エースサイクル</v>
      </c>
    </row>
    <row r="348" spans="1:37" ht="13.5" customHeight="1">
      <c r="A348" s="101" t="s">
        <v>1901</v>
      </c>
      <c r="B348" s="136" t="s">
        <v>1796</v>
      </c>
      <c r="C348" s="103" t="s">
        <v>1902</v>
      </c>
      <c r="D348" s="106"/>
      <c r="E348" s="140"/>
      <c r="F348" s="105" t="s">
        <v>547</v>
      </c>
      <c r="G348" s="127"/>
      <c r="H348" s="138" t="s">
        <v>1903</v>
      </c>
      <c r="I348" s="139"/>
      <c r="J348" s="108">
        <v>5500</v>
      </c>
      <c r="K348" s="109" t="s">
        <v>568</v>
      </c>
      <c r="L348" s="110" t="s">
        <v>1199</v>
      </c>
      <c r="M348" s="1"/>
      <c r="N348" s="111" t="str">
        <f t="shared" si="39"/>
        <v/>
      </c>
      <c r="O348" s="13" t="s">
        <v>247</v>
      </c>
      <c r="P348" s="110" t="s">
        <v>1199</v>
      </c>
      <c r="Q348" s="1"/>
      <c r="R348" s="111" t="str">
        <f t="shared" si="40"/>
        <v/>
      </c>
      <c r="S348" s="13" t="s">
        <v>248</v>
      </c>
      <c r="T348" s="110" t="s">
        <v>1199</v>
      </c>
      <c r="U348" s="1"/>
      <c r="V348" s="111" t="str">
        <f t="shared" si="41"/>
        <v/>
      </c>
      <c r="W348" s="13" t="s">
        <v>249</v>
      </c>
      <c r="X348" s="110" t="s">
        <v>1199</v>
      </c>
      <c r="Y348" s="1"/>
      <c r="Z348" s="111" t="str">
        <f t="shared" si="42"/>
        <v/>
      </c>
      <c r="AA348" s="13" t="s">
        <v>250</v>
      </c>
      <c r="AB348" s="110" t="s">
        <v>1199</v>
      </c>
      <c r="AC348" s="1"/>
      <c r="AD348" s="111" t="str">
        <f t="shared" si="43"/>
        <v/>
      </c>
      <c r="AE348" s="13" t="s">
        <v>251</v>
      </c>
      <c r="AF348" s="110" t="s">
        <v>1199</v>
      </c>
      <c r="AG348" s="1"/>
      <c r="AH348" s="111" t="str">
        <f t="shared" si="44"/>
        <v/>
      </c>
      <c r="AI348" s="13" t="s">
        <v>252</v>
      </c>
      <c r="AJ348" s="113">
        <f t="shared" si="38"/>
        <v>0</v>
      </c>
      <c r="AK348" s="192" t="str">
        <f>ご契約内容!$C$2</f>
        <v>エースサイクル</v>
      </c>
    </row>
    <row r="349" spans="1:37" ht="13.5" customHeight="1">
      <c r="A349" s="101" t="s">
        <v>1904</v>
      </c>
      <c r="B349" s="136" t="s">
        <v>1796</v>
      </c>
      <c r="C349" s="103" t="s">
        <v>1905</v>
      </c>
      <c r="D349" s="106"/>
      <c r="E349" s="140"/>
      <c r="F349" s="105" t="s">
        <v>547</v>
      </c>
      <c r="G349" s="127"/>
      <c r="H349" s="138" t="s">
        <v>1886</v>
      </c>
      <c r="I349" s="139"/>
      <c r="J349" s="108">
        <v>7000</v>
      </c>
      <c r="K349" s="109"/>
      <c r="L349" s="110" t="s">
        <v>77</v>
      </c>
      <c r="M349" s="1"/>
      <c r="N349" s="111" t="str">
        <f t="shared" si="39"/>
        <v/>
      </c>
      <c r="O349" s="13" t="s">
        <v>247</v>
      </c>
      <c r="P349" s="110" t="s">
        <v>77</v>
      </c>
      <c r="Q349" s="1"/>
      <c r="R349" s="111" t="str">
        <f t="shared" si="40"/>
        <v/>
      </c>
      <c r="S349" s="13" t="s">
        <v>248</v>
      </c>
      <c r="T349" s="110" t="s">
        <v>77</v>
      </c>
      <c r="U349" s="1"/>
      <c r="V349" s="111" t="str">
        <f t="shared" si="41"/>
        <v/>
      </c>
      <c r="W349" s="13" t="s">
        <v>249</v>
      </c>
      <c r="X349" s="110" t="s">
        <v>77</v>
      </c>
      <c r="Y349" s="1"/>
      <c r="Z349" s="111" t="str">
        <f t="shared" si="42"/>
        <v/>
      </c>
      <c r="AA349" s="13" t="s">
        <v>250</v>
      </c>
      <c r="AB349" s="110" t="s">
        <v>77</v>
      </c>
      <c r="AC349" s="1"/>
      <c r="AD349" s="111" t="str">
        <f t="shared" si="43"/>
        <v/>
      </c>
      <c r="AE349" s="13" t="s">
        <v>251</v>
      </c>
      <c r="AF349" s="110" t="s">
        <v>77</v>
      </c>
      <c r="AG349" s="1"/>
      <c r="AH349" s="111" t="str">
        <f t="shared" si="44"/>
        <v/>
      </c>
      <c r="AI349" s="13" t="s">
        <v>252</v>
      </c>
      <c r="AJ349" s="113">
        <f t="shared" si="38"/>
        <v>0</v>
      </c>
      <c r="AK349" s="192" t="str">
        <f>ご契約内容!$C$2</f>
        <v>エースサイクル</v>
      </c>
    </row>
    <row r="350" spans="1:37" ht="13.5" customHeight="1">
      <c r="A350" s="101" t="s">
        <v>1906</v>
      </c>
      <c r="B350" s="136" t="s">
        <v>1796</v>
      </c>
      <c r="C350" s="103" t="s">
        <v>1905</v>
      </c>
      <c r="D350" s="106"/>
      <c r="E350" s="140"/>
      <c r="F350" s="105" t="s">
        <v>547</v>
      </c>
      <c r="G350" s="127"/>
      <c r="H350" s="138" t="s">
        <v>1907</v>
      </c>
      <c r="I350" s="139"/>
      <c r="J350" s="108">
        <v>7800</v>
      </c>
      <c r="K350" s="109"/>
      <c r="L350" s="110" t="s">
        <v>77</v>
      </c>
      <c r="M350" s="1"/>
      <c r="N350" s="111" t="str">
        <f t="shared" si="39"/>
        <v/>
      </c>
      <c r="O350" s="13" t="s">
        <v>247</v>
      </c>
      <c r="P350" s="110" t="s">
        <v>77</v>
      </c>
      <c r="Q350" s="1"/>
      <c r="R350" s="111" t="str">
        <f t="shared" si="40"/>
        <v/>
      </c>
      <c r="S350" s="13" t="s">
        <v>248</v>
      </c>
      <c r="T350" s="110" t="s">
        <v>148</v>
      </c>
      <c r="U350" s="115"/>
      <c r="V350" s="116" t="str">
        <f t="shared" si="41"/>
        <v/>
      </c>
      <c r="W350" s="117" t="s">
        <v>249</v>
      </c>
      <c r="X350" s="110" t="s">
        <v>98</v>
      </c>
      <c r="Y350" s="1"/>
      <c r="Z350" s="111" t="str">
        <f t="shared" si="42"/>
        <v/>
      </c>
      <c r="AA350" s="13" t="s">
        <v>250</v>
      </c>
      <c r="AB350" s="110" t="s">
        <v>98</v>
      </c>
      <c r="AC350" s="1"/>
      <c r="AD350" s="111" t="str">
        <f t="shared" si="43"/>
        <v/>
      </c>
      <c r="AE350" s="13" t="s">
        <v>251</v>
      </c>
      <c r="AF350" s="110" t="s">
        <v>98</v>
      </c>
      <c r="AG350" s="1"/>
      <c r="AH350" s="111" t="str">
        <f t="shared" si="44"/>
        <v/>
      </c>
      <c r="AI350" s="13" t="s">
        <v>252</v>
      </c>
      <c r="AJ350" s="113">
        <f t="shared" si="38"/>
        <v>0</v>
      </c>
      <c r="AK350" s="192" t="str">
        <f>ご契約内容!$C$2</f>
        <v>エースサイクル</v>
      </c>
    </row>
    <row r="351" spans="1:37" ht="13.5" customHeight="1">
      <c r="A351" s="101" t="s">
        <v>1908</v>
      </c>
      <c r="B351" s="136" t="s">
        <v>1796</v>
      </c>
      <c r="C351" s="103" t="s">
        <v>1909</v>
      </c>
      <c r="D351" s="106"/>
      <c r="E351" s="140"/>
      <c r="F351" s="105" t="s">
        <v>547</v>
      </c>
      <c r="G351" s="127"/>
      <c r="H351" s="138" t="s">
        <v>1886</v>
      </c>
      <c r="I351" s="139"/>
      <c r="J351" s="108">
        <v>7800</v>
      </c>
      <c r="K351" s="109"/>
      <c r="L351" s="110" t="s">
        <v>98</v>
      </c>
      <c r="M351" s="1"/>
      <c r="N351" s="111" t="str">
        <f t="shared" si="39"/>
        <v/>
      </c>
      <c r="O351" s="13" t="s">
        <v>247</v>
      </c>
      <c r="P351" s="110" t="s">
        <v>98</v>
      </c>
      <c r="Q351" s="1"/>
      <c r="R351" s="111" t="str">
        <f t="shared" si="40"/>
        <v/>
      </c>
      <c r="S351" s="13" t="s">
        <v>248</v>
      </c>
      <c r="T351" s="110" t="s">
        <v>98</v>
      </c>
      <c r="U351" s="1"/>
      <c r="V351" s="111" t="str">
        <f t="shared" si="41"/>
        <v/>
      </c>
      <c r="W351" s="13" t="s">
        <v>249</v>
      </c>
      <c r="X351" s="110" t="s">
        <v>98</v>
      </c>
      <c r="Y351" s="1"/>
      <c r="Z351" s="111" t="str">
        <f t="shared" si="42"/>
        <v/>
      </c>
      <c r="AA351" s="13" t="s">
        <v>250</v>
      </c>
      <c r="AB351" s="110" t="s">
        <v>98</v>
      </c>
      <c r="AC351" s="1"/>
      <c r="AD351" s="111" t="str">
        <f t="shared" si="43"/>
        <v/>
      </c>
      <c r="AE351" s="13" t="s">
        <v>251</v>
      </c>
      <c r="AF351" s="110" t="s">
        <v>98</v>
      </c>
      <c r="AG351" s="1"/>
      <c r="AH351" s="111" t="str">
        <f t="shared" si="44"/>
        <v/>
      </c>
      <c r="AI351" s="13" t="s">
        <v>252</v>
      </c>
      <c r="AJ351" s="113">
        <f t="shared" si="38"/>
        <v>0</v>
      </c>
      <c r="AK351" s="192" t="str">
        <f>ご契約内容!$C$2</f>
        <v>エースサイクル</v>
      </c>
    </row>
    <row r="352" spans="1:37" ht="13.5" customHeight="1">
      <c r="A352" s="101" t="s">
        <v>1910</v>
      </c>
      <c r="B352" s="136" t="s">
        <v>1796</v>
      </c>
      <c r="C352" s="103" t="s">
        <v>1911</v>
      </c>
      <c r="D352" s="106"/>
      <c r="E352" s="140"/>
      <c r="F352" s="105" t="s">
        <v>547</v>
      </c>
      <c r="G352" s="127"/>
      <c r="H352" s="138" t="s">
        <v>1889</v>
      </c>
      <c r="I352" s="139"/>
      <c r="J352" s="108">
        <v>5500</v>
      </c>
      <c r="K352" s="109"/>
      <c r="L352" s="110" t="s">
        <v>77</v>
      </c>
      <c r="M352" s="1"/>
      <c r="N352" s="111" t="str">
        <f t="shared" si="39"/>
        <v/>
      </c>
      <c r="O352" s="13" t="s">
        <v>247</v>
      </c>
      <c r="P352" s="110" t="s">
        <v>77</v>
      </c>
      <c r="Q352" s="1"/>
      <c r="R352" s="111" t="str">
        <f t="shared" si="40"/>
        <v/>
      </c>
      <c r="S352" s="13" t="s">
        <v>248</v>
      </c>
      <c r="T352" s="110" t="s">
        <v>77</v>
      </c>
      <c r="U352" s="1"/>
      <c r="V352" s="111" t="str">
        <f t="shared" si="41"/>
        <v/>
      </c>
      <c r="W352" s="13" t="s">
        <v>249</v>
      </c>
      <c r="X352" s="110" t="s">
        <v>77</v>
      </c>
      <c r="Y352" s="1"/>
      <c r="Z352" s="111" t="str">
        <f t="shared" si="42"/>
        <v/>
      </c>
      <c r="AA352" s="13" t="s">
        <v>250</v>
      </c>
      <c r="AB352" s="110" t="s">
        <v>77</v>
      </c>
      <c r="AC352" s="1"/>
      <c r="AD352" s="111" t="str">
        <f t="shared" si="43"/>
        <v/>
      </c>
      <c r="AE352" s="13" t="s">
        <v>251</v>
      </c>
      <c r="AF352" s="110" t="s">
        <v>77</v>
      </c>
      <c r="AG352" s="1"/>
      <c r="AH352" s="111" t="str">
        <f t="shared" si="44"/>
        <v/>
      </c>
      <c r="AI352" s="13" t="s">
        <v>252</v>
      </c>
      <c r="AJ352" s="113">
        <f t="shared" si="38"/>
        <v>0</v>
      </c>
      <c r="AK352" s="192" t="str">
        <f>ご契約内容!$C$2</f>
        <v>エースサイクル</v>
      </c>
    </row>
    <row r="353" spans="1:37" ht="13.5" customHeight="1">
      <c r="A353" s="101" t="s">
        <v>1912</v>
      </c>
      <c r="B353" s="136" t="s">
        <v>1796</v>
      </c>
      <c r="C353" s="103" t="s">
        <v>1911</v>
      </c>
      <c r="D353" s="106"/>
      <c r="E353" s="140"/>
      <c r="F353" s="105" t="s">
        <v>547</v>
      </c>
      <c r="G353" s="127"/>
      <c r="H353" s="138" t="s">
        <v>1891</v>
      </c>
      <c r="I353" s="139"/>
      <c r="J353" s="108">
        <v>6600</v>
      </c>
      <c r="K353" s="109"/>
      <c r="L353" s="110" t="s">
        <v>98</v>
      </c>
      <c r="M353" s="1"/>
      <c r="N353" s="111" t="str">
        <f t="shared" si="39"/>
        <v/>
      </c>
      <c r="O353" s="13" t="s">
        <v>247</v>
      </c>
      <c r="P353" s="110" t="s">
        <v>77</v>
      </c>
      <c r="Q353" s="1"/>
      <c r="R353" s="111" t="str">
        <f t="shared" si="40"/>
        <v/>
      </c>
      <c r="S353" s="13" t="s">
        <v>248</v>
      </c>
      <c r="T353" s="110" t="s">
        <v>77</v>
      </c>
      <c r="U353" s="1"/>
      <c r="V353" s="111" t="str">
        <f t="shared" si="41"/>
        <v/>
      </c>
      <c r="W353" s="13" t="s">
        <v>249</v>
      </c>
      <c r="X353" s="110" t="s">
        <v>77</v>
      </c>
      <c r="Y353" s="1"/>
      <c r="Z353" s="111" t="str">
        <f t="shared" si="42"/>
        <v/>
      </c>
      <c r="AA353" s="13" t="s">
        <v>250</v>
      </c>
      <c r="AB353" s="110" t="s">
        <v>77</v>
      </c>
      <c r="AC353" s="1"/>
      <c r="AD353" s="111" t="str">
        <f t="shared" si="43"/>
        <v/>
      </c>
      <c r="AE353" s="13" t="s">
        <v>251</v>
      </c>
      <c r="AF353" s="110" t="s">
        <v>77</v>
      </c>
      <c r="AG353" s="1"/>
      <c r="AH353" s="111" t="str">
        <f t="shared" si="44"/>
        <v/>
      </c>
      <c r="AI353" s="13" t="s">
        <v>252</v>
      </c>
      <c r="AJ353" s="113">
        <f t="shared" si="38"/>
        <v>0</v>
      </c>
      <c r="AK353" s="192" t="str">
        <f>ご契約内容!$C$2</f>
        <v>エースサイクル</v>
      </c>
    </row>
    <row r="354" spans="1:37" ht="13.5" customHeight="1">
      <c r="A354" s="101" t="s">
        <v>1913</v>
      </c>
      <c r="B354" s="136" t="s">
        <v>1796</v>
      </c>
      <c r="C354" s="103" t="s">
        <v>1914</v>
      </c>
      <c r="D354" s="106"/>
      <c r="E354" s="140"/>
      <c r="F354" s="105" t="s">
        <v>547</v>
      </c>
      <c r="G354" s="127"/>
      <c r="H354" s="138" t="s">
        <v>1867</v>
      </c>
      <c r="I354" s="139"/>
      <c r="J354" s="108">
        <v>5500</v>
      </c>
      <c r="K354" s="109"/>
      <c r="L354" s="110" t="s">
        <v>98</v>
      </c>
      <c r="M354" s="1"/>
      <c r="N354" s="111" t="str">
        <f t="shared" si="39"/>
        <v/>
      </c>
      <c r="O354" s="13" t="s">
        <v>247</v>
      </c>
      <c r="P354" s="110" t="s">
        <v>98</v>
      </c>
      <c r="Q354" s="1"/>
      <c r="R354" s="111" t="str">
        <f t="shared" si="40"/>
        <v/>
      </c>
      <c r="S354" s="13" t="s">
        <v>248</v>
      </c>
      <c r="T354" s="110" t="s">
        <v>98</v>
      </c>
      <c r="U354" s="1"/>
      <c r="V354" s="111" t="str">
        <f t="shared" si="41"/>
        <v/>
      </c>
      <c r="W354" s="13" t="s">
        <v>249</v>
      </c>
      <c r="X354" s="110" t="s">
        <v>98</v>
      </c>
      <c r="Y354" s="1"/>
      <c r="Z354" s="111" t="str">
        <f t="shared" si="42"/>
        <v/>
      </c>
      <c r="AA354" s="13" t="s">
        <v>250</v>
      </c>
      <c r="AB354" s="110" t="s">
        <v>98</v>
      </c>
      <c r="AC354" s="1"/>
      <c r="AD354" s="111" t="str">
        <f t="shared" si="43"/>
        <v/>
      </c>
      <c r="AE354" s="13" t="s">
        <v>251</v>
      </c>
      <c r="AF354" s="110" t="s">
        <v>98</v>
      </c>
      <c r="AG354" s="1"/>
      <c r="AH354" s="111" t="str">
        <f t="shared" si="44"/>
        <v/>
      </c>
      <c r="AI354" s="13" t="s">
        <v>252</v>
      </c>
      <c r="AJ354" s="113">
        <f t="shared" si="38"/>
        <v>0</v>
      </c>
      <c r="AK354" s="192" t="str">
        <f>ご契約内容!$C$2</f>
        <v>エースサイクル</v>
      </c>
    </row>
    <row r="355" spans="1:37" ht="13.5" customHeight="1">
      <c r="A355" s="101" t="s">
        <v>1915</v>
      </c>
      <c r="B355" s="136" t="s">
        <v>1796</v>
      </c>
      <c r="C355" s="103" t="s">
        <v>1916</v>
      </c>
      <c r="D355" s="106"/>
      <c r="E355" s="140"/>
      <c r="F355" s="105" t="s">
        <v>547</v>
      </c>
      <c r="G355" s="127"/>
      <c r="H355" s="138" t="s">
        <v>1917</v>
      </c>
      <c r="I355" s="139"/>
      <c r="J355" s="108">
        <v>3000</v>
      </c>
      <c r="K355" s="109"/>
      <c r="L355" s="110" t="s">
        <v>98</v>
      </c>
      <c r="M355" s="1"/>
      <c r="N355" s="111" t="str">
        <f t="shared" si="39"/>
        <v/>
      </c>
      <c r="O355" s="13" t="s">
        <v>247</v>
      </c>
      <c r="P355" s="110" t="s">
        <v>98</v>
      </c>
      <c r="Q355" s="1"/>
      <c r="R355" s="111" t="str">
        <f t="shared" si="40"/>
        <v/>
      </c>
      <c r="S355" s="13" t="s">
        <v>248</v>
      </c>
      <c r="T355" s="110" t="s">
        <v>98</v>
      </c>
      <c r="U355" s="1"/>
      <c r="V355" s="111" t="str">
        <f t="shared" si="41"/>
        <v/>
      </c>
      <c r="W355" s="13" t="s">
        <v>249</v>
      </c>
      <c r="X355" s="110" t="s">
        <v>98</v>
      </c>
      <c r="Y355" s="1"/>
      <c r="Z355" s="111" t="str">
        <f t="shared" si="42"/>
        <v/>
      </c>
      <c r="AA355" s="13" t="s">
        <v>250</v>
      </c>
      <c r="AB355" s="110" t="s">
        <v>98</v>
      </c>
      <c r="AC355" s="1"/>
      <c r="AD355" s="111" t="str">
        <f t="shared" si="43"/>
        <v/>
      </c>
      <c r="AE355" s="13" t="s">
        <v>251</v>
      </c>
      <c r="AF355" s="110" t="s">
        <v>98</v>
      </c>
      <c r="AG355" s="1"/>
      <c r="AH355" s="111" t="str">
        <f t="shared" si="44"/>
        <v/>
      </c>
      <c r="AI355" s="13" t="s">
        <v>252</v>
      </c>
      <c r="AJ355" s="113">
        <f t="shared" si="38"/>
        <v>0</v>
      </c>
      <c r="AK355" s="192" t="str">
        <f>ご契約内容!$C$2</f>
        <v>エースサイクル</v>
      </c>
    </row>
    <row r="356" spans="1:37" ht="13.5" customHeight="1">
      <c r="A356" s="101" t="s">
        <v>1918</v>
      </c>
      <c r="B356" s="136" t="s">
        <v>1796</v>
      </c>
      <c r="C356" s="103" t="s">
        <v>1916</v>
      </c>
      <c r="D356" s="106"/>
      <c r="E356" s="140"/>
      <c r="F356" s="105" t="s">
        <v>547</v>
      </c>
      <c r="G356" s="127"/>
      <c r="H356" s="138" t="s">
        <v>1919</v>
      </c>
      <c r="I356" s="139"/>
      <c r="J356" s="108">
        <v>3000</v>
      </c>
      <c r="K356" s="109"/>
      <c r="L356" s="110" t="s">
        <v>98</v>
      </c>
      <c r="M356" s="1"/>
      <c r="N356" s="111" t="str">
        <f t="shared" si="39"/>
        <v/>
      </c>
      <c r="O356" s="13" t="s">
        <v>247</v>
      </c>
      <c r="P356" s="110" t="s">
        <v>98</v>
      </c>
      <c r="Q356" s="1"/>
      <c r="R356" s="111" t="str">
        <f t="shared" si="40"/>
        <v/>
      </c>
      <c r="S356" s="13" t="s">
        <v>248</v>
      </c>
      <c r="T356" s="110" t="s">
        <v>98</v>
      </c>
      <c r="U356" s="1"/>
      <c r="V356" s="111" t="str">
        <f t="shared" si="41"/>
        <v/>
      </c>
      <c r="W356" s="13" t="s">
        <v>249</v>
      </c>
      <c r="X356" s="110" t="s">
        <v>77</v>
      </c>
      <c r="Y356" s="1"/>
      <c r="Z356" s="111" t="str">
        <f t="shared" si="42"/>
        <v/>
      </c>
      <c r="AA356" s="13" t="s">
        <v>250</v>
      </c>
      <c r="AB356" s="110" t="s">
        <v>77</v>
      </c>
      <c r="AC356" s="1"/>
      <c r="AD356" s="111" t="str">
        <f t="shared" si="43"/>
        <v/>
      </c>
      <c r="AE356" s="13" t="s">
        <v>251</v>
      </c>
      <c r="AF356" s="110" t="s">
        <v>77</v>
      </c>
      <c r="AG356" s="1"/>
      <c r="AH356" s="111" t="str">
        <f t="shared" si="44"/>
        <v/>
      </c>
      <c r="AI356" s="13" t="s">
        <v>252</v>
      </c>
      <c r="AJ356" s="113">
        <f t="shared" si="38"/>
        <v>0</v>
      </c>
      <c r="AK356" s="192" t="str">
        <f>ご契約内容!$C$2</f>
        <v>エースサイクル</v>
      </c>
    </row>
    <row r="357" spans="1:37" ht="13.5" customHeight="1">
      <c r="A357" s="101" t="s">
        <v>1920</v>
      </c>
      <c r="B357" s="136" t="s">
        <v>1796</v>
      </c>
      <c r="C357" s="103" t="s">
        <v>1916</v>
      </c>
      <c r="D357" s="106"/>
      <c r="E357" s="140"/>
      <c r="F357" s="105" t="s">
        <v>547</v>
      </c>
      <c r="G357" s="127"/>
      <c r="H357" s="138" t="s">
        <v>1921</v>
      </c>
      <c r="I357" s="139"/>
      <c r="J357" s="108">
        <v>3000</v>
      </c>
      <c r="K357" s="109"/>
      <c r="L357" s="110" t="s">
        <v>98</v>
      </c>
      <c r="M357" s="1"/>
      <c r="N357" s="111" t="str">
        <f t="shared" si="39"/>
        <v/>
      </c>
      <c r="O357" s="13" t="s">
        <v>247</v>
      </c>
      <c r="P357" s="110" t="s">
        <v>98</v>
      </c>
      <c r="Q357" s="1"/>
      <c r="R357" s="111" t="str">
        <f t="shared" si="40"/>
        <v/>
      </c>
      <c r="S357" s="13" t="s">
        <v>248</v>
      </c>
      <c r="T357" s="110" t="s">
        <v>77</v>
      </c>
      <c r="U357" s="1"/>
      <c r="V357" s="111" t="str">
        <f t="shared" si="41"/>
        <v/>
      </c>
      <c r="W357" s="13" t="s">
        <v>249</v>
      </c>
      <c r="X357" s="110" t="s">
        <v>98</v>
      </c>
      <c r="Y357" s="1"/>
      <c r="Z357" s="111" t="str">
        <f t="shared" si="42"/>
        <v/>
      </c>
      <c r="AA357" s="13" t="s">
        <v>250</v>
      </c>
      <c r="AB357" s="110" t="s">
        <v>98</v>
      </c>
      <c r="AC357" s="1"/>
      <c r="AD357" s="111" t="str">
        <f t="shared" si="43"/>
        <v/>
      </c>
      <c r="AE357" s="13" t="s">
        <v>251</v>
      </c>
      <c r="AF357" s="110" t="s">
        <v>98</v>
      </c>
      <c r="AG357" s="1"/>
      <c r="AH357" s="111" t="str">
        <f t="shared" si="44"/>
        <v/>
      </c>
      <c r="AI357" s="13" t="s">
        <v>252</v>
      </c>
      <c r="AJ357" s="113">
        <f t="shared" si="38"/>
        <v>0</v>
      </c>
      <c r="AK357" s="192" t="str">
        <f>ご契約内容!$C$2</f>
        <v>エースサイクル</v>
      </c>
    </row>
    <row r="358" spans="1:37" ht="13.5" customHeight="1">
      <c r="A358" s="101" t="s">
        <v>1922</v>
      </c>
      <c r="B358" s="136" t="s">
        <v>1796</v>
      </c>
      <c r="C358" s="103" t="s">
        <v>1923</v>
      </c>
      <c r="D358" s="106"/>
      <c r="E358" s="140"/>
      <c r="F358" s="105" t="s">
        <v>547</v>
      </c>
      <c r="G358" s="127"/>
      <c r="H358" s="138" t="s">
        <v>1924</v>
      </c>
      <c r="I358" s="139"/>
      <c r="J358" s="108">
        <v>3500</v>
      </c>
      <c r="K358" s="109"/>
      <c r="L358" s="110" t="s">
        <v>77</v>
      </c>
      <c r="M358" s="1"/>
      <c r="N358" s="111" t="str">
        <f t="shared" si="39"/>
        <v/>
      </c>
      <c r="O358" s="13" t="s">
        <v>247</v>
      </c>
      <c r="P358" s="110" t="s">
        <v>77</v>
      </c>
      <c r="Q358" s="1"/>
      <c r="R358" s="111" t="str">
        <f t="shared" si="40"/>
        <v/>
      </c>
      <c r="S358" s="13" t="s">
        <v>248</v>
      </c>
      <c r="T358" s="110" t="s">
        <v>77</v>
      </c>
      <c r="U358" s="1"/>
      <c r="V358" s="111" t="str">
        <f t="shared" si="41"/>
        <v/>
      </c>
      <c r="W358" s="13" t="s">
        <v>249</v>
      </c>
      <c r="X358" s="110" t="s">
        <v>98</v>
      </c>
      <c r="Y358" s="1"/>
      <c r="Z358" s="111" t="str">
        <f t="shared" si="42"/>
        <v/>
      </c>
      <c r="AA358" s="13" t="s">
        <v>250</v>
      </c>
      <c r="AB358" s="110" t="s">
        <v>98</v>
      </c>
      <c r="AC358" s="1"/>
      <c r="AD358" s="111" t="str">
        <f t="shared" si="43"/>
        <v/>
      </c>
      <c r="AE358" s="13" t="s">
        <v>251</v>
      </c>
      <c r="AF358" s="110" t="s">
        <v>98</v>
      </c>
      <c r="AG358" s="1"/>
      <c r="AH358" s="111" t="str">
        <f t="shared" si="44"/>
        <v/>
      </c>
      <c r="AI358" s="13" t="s">
        <v>252</v>
      </c>
      <c r="AJ358" s="113">
        <f t="shared" si="38"/>
        <v>0</v>
      </c>
      <c r="AK358" s="192" t="str">
        <f>ご契約内容!$C$2</f>
        <v>エースサイクル</v>
      </c>
    </row>
    <row r="359" spans="1:37" ht="13.5" customHeight="1">
      <c r="A359" s="101" t="s">
        <v>1925</v>
      </c>
      <c r="B359" s="136" t="s">
        <v>1796</v>
      </c>
      <c r="C359" s="103" t="s">
        <v>1923</v>
      </c>
      <c r="D359" s="106"/>
      <c r="E359" s="140"/>
      <c r="F359" s="105" t="s">
        <v>547</v>
      </c>
      <c r="G359" s="127"/>
      <c r="H359" s="138" t="s">
        <v>1926</v>
      </c>
      <c r="I359" s="139"/>
      <c r="J359" s="108">
        <v>3500</v>
      </c>
      <c r="K359" s="109"/>
      <c r="L359" s="110" t="s">
        <v>98</v>
      </c>
      <c r="M359" s="1"/>
      <c r="N359" s="111" t="str">
        <f t="shared" si="39"/>
        <v/>
      </c>
      <c r="O359" s="13" t="s">
        <v>247</v>
      </c>
      <c r="P359" s="110" t="s">
        <v>77</v>
      </c>
      <c r="Q359" s="1"/>
      <c r="R359" s="111" t="str">
        <f t="shared" si="40"/>
        <v/>
      </c>
      <c r="S359" s="13" t="s">
        <v>248</v>
      </c>
      <c r="T359" s="110" t="s">
        <v>77</v>
      </c>
      <c r="U359" s="1"/>
      <c r="V359" s="111" t="str">
        <f t="shared" si="41"/>
        <v/>
      </c>
      <c r="W359" s="13" t="s">
        <v>249</v>
      </c>
      <c r="X359" s="110" t="s">
        <v>77</v>
      </c>
      <c r="Y359" s="1"/>
      <c r="Z359" s="111" t="str">
        <f t="shared" si="42"/>
        <v/>
      </c>
      <c r="AA359" s="13" t="s">
        <v>250</v>
      </c>
      <c r="AB359" s="110" t="s">
        <v>77</v>
      </c>
      <c r="AC359" s="1"/>
      <c r="AD359" s="111" t="str">
        <f t="shared" si="43"/>
        <v/>
      </c>
      <c r="AE359" s="13" t="s">
        <v>251</v>
      </c>
      <c r="AF359" s="110" t="s">
        <v>77</v>
      </c>
      <c r="AG359" s="1"/>
      <c r="AH359" s="111" t="str">
        <f t="shared" si="44"/>
        <v/>
      </c>
      <c r="AI359" s="13" t="s">
        <v>252</v>
      </c>
      <c r="AJ359" s="113">
        <f t="shared" si="38"/>
        <v>0</v>
      </c>
      <c r="AK359" s="192" t="str">
        <f>ご契約内容!$C$2</f>
        <v>エースサイクル</v>
      </c>
    </row>
    <row r="360" spans="1:37" ht="13.5" customHeight="1">
      <c r="A360" s="101" t="s">
        <v>1927</v>
      </c>
      <c r="B360" s="136" t="s">
        <v>1796</v>
      </c>
      <c r="C360" s="103" t="s">
        <v>1928</v>
      </c>
      <c r="D360" s="106"/>
      <c r="E360" s="140"/>
      <c r="F360" s="105" t="s">
        <v>547</v>
      </c>
      <c r="G360" s="127"/>
      <c r="H360" s="138" t="s">
        <v>1929</v>
      </c>
      <c r="I360" s="139"/>
      <c r="J360" s="108">
        <v>3000</v>
      </c>
      <c r="K360" s="109"/>
      <c r="L360" s="110" t="s">
        <v>98</v>
      </c>
      <c r="M360" s="1"/>
      <c r="N360" s="111" t="str">
        <f t="shared" si="39"/>
        <v/>
      </c>
      <c r="O360" s="13" t="s">
        <v>247</v>
      </c>
      <c r="P360" s="110" t="s">
        <v>98</v>
      </c>
      <c r="Q360" s="1"/>
      <c r="R360" s="111" t="str">
        <f t="shared" si="40"/>
        <v/>
      </c>
      <c r="S360" s="13" t="s">
        <v>248</v>
      </c>
      <c r="T360" s="110" t="s">
        <v>98</v>
      </c>
      <c r="U360" s="1"/>
      <c r="V360" s="111" t="str">
        <f t="shared" si="41"/>
        <v/>
      </c>
      <c r="W360" s="13" t="s">
        <v>249</v>
      </c>
      <c r="X360" s="110" t="s">
        <v>98</v>
      </c>
      <c r="Y360" s="1"/>
      <c r="Z360" s="111" t="str">
        <f t="shared" si="42"/>
        <v/>
      </c>
      <c r="AA360" s="13" t="s">
        <v>250</v>
      </c>
      <c r="AB360" s="110" t="s">
        <v>98</v>
      </c>
      <c r="AC360" s="1"/>
      <c r="AD360" s="111" t="str">
        <f t="shared" si="43"/>
        <v/>
      </c>
      <c r="AE360" s="13" t="s">
        <v>251</v>
      </c>
      <c r="AF360" s="110" t="s">
        <v>98</v>
      </c>
      <c r="AG360" s="1"/>
      <c r="AH360" s="111" t="str">
        <f t="shared" si="44"/>
        <v/>
      </c>
      <c r="AI360" s="13" t="s">
        <v>252</v>
      </c>
      <c r="AJ360" s="113">
        <f t="shared" si="38"/>
        <v>0</v>
      </c>
      <c r="AK360" s="192" t="str">
        <f>ご契約内容!$C$2</f>
        <v>エースサイクル</v>
      </c>
    </row>
    <row r="361" spans="1:37" ht="13.5" customHeight="1">
      <c r="A361" s="101" t="s">
        <v>1930</v>
      </c>
      <c r="B361" s="136" t="s">
        <v>1796</v>
      </c>
      <c r="C361" s="103" t="s">
        <v>1928</v>
      </c>
      <c r="D361" s="106"/>
      <c r="E361" s="140"/>
      <c r="F361" s="105" t="s">
        <v>547</v>
      </c>
      <c r="G361" s="127"/>
      <c r="H361" s="138" t="s">
        <v>1931</v>
      </c>
      <c r="I361" s="139"/>
      <c r="J361" s="108">
        <v>3000</v>
      </c>
      <c r="K361" s="109"/>
      <c r="L361" s="110" t="s">
        <v>98</v>
      </c>
      <c r="M361" s="1"/>
      <c r="N361" s="111" t="str">
        <f t="shared" si="39"/>
        <v/>
      </c>
      <c r="O361" s="13" t="s">
        <v>247</v>
      </c>
      <c r="P361" s="110" t="s">
        <v>98</v>
      </c>
      <c r="Q361" s="1"/>
      <c r="R361" s="111" t="str">
        <f t="shared" si="40"/>
        <v/>
      </c>
      <c r="S361" s="13" t="s">
        <v>248</v>
      </c>
      <c r="T361" s="110" t="s">
        <v>98</v>
      </c>
      <c r="U361" s="1"/>
      <c r="V361" s="111" t="str">
        <f t="shared" si="41"/>
        <v/>
      </c>
      <c r="W361" s="13" t="s">
        <v>249</v>
      </c>
      <c r="X361" s="110" t="s">
        <v>98</v>
      </c>
      <c r="Y361" s="1"/>
      <c r="Z361" s="111" t="str">
        <f t="shared" si="42"/>
        <v/>
      </c>
      <c r="AA361" s="13" t="s">
        <v>250</v>
      </c>
      <c r="AB361" s="110" t="s">
        <v>77</v>
      </c>
      <c r="AC361" s="1"/>
      <c r="AD361" s="111" t="str">
        <f t="shared" si="43"/>
        <v/>
      </c>
      <c r="AE361" s="13" t="s">
        <v>251</v>
      </c>
      <c r="AF361" s="110" t="s">
        <v>77</v>
      </c>
      <c r="AG361" s="1"/>
      <c r="AH361" s="111" t="str">
        <f t="shared" si="44"/>
        <v/>
      </c>
      <c r="AI361" s="13" t="s">
        <v>252</v>
      </c>
      <c r="AJ361" s="113">
        <f t="shared" ref="AJ361:AJ423" si="45">SUM(M361,Q361,U361,Y361,AC361,AG361)</f>
        <v>0</v>
      </c>
      <c r="AK361" s="192" t="str">
        <f>ご契約内容!$C$2</f>
        <v>エースサイクル</v>
      </c>
    </row>
    <row r="362" spans="1:37" ht="13.5" customHeight="1">
      <c r="A362" s="101" t="s">
        <v>1932</v>
      </c>
      <c r="B362" s="136" t="s">
        <v>1796</v>
      </c>
      <c r="C362" s="103" t="s">
        <v>1928</v>
      </c>
      <c r="D362" s="106"/>
      <c r="E362" s="140"/>
      <c r="F362" s="105" t="s">
        <v>547</v>
      </c>
      <c r="G362" s="127"/>
      <c r="H362" s="138" t="s">
        <v>1933</v>
      </c>
      <c r="I362" s="139"/>
      <c r="J362" s="108">
        <v>2400</v>
      </c>
      <c r="K362" s="109"/>
      <c r="L362" s="110" t="s">
        <v>77</v>
      </c>
      <c r="M362" s="1"/>
      <c r="N362" s="111" t="str">
        <f t="shared" si="39"/>
        <v/>
      </c>
      <c r="O362" s="13" t="s">
        <v>247</v>
      </c>
      <c r="P362" s="110" t="s">
        <v>98</v>
      </c>
      <c r="Q362" s="1"/>
      <c r="R362" s="111" t="str">
        <f t="shared" si="40"/>
        <v/>
      </c>
      <c r="S362" s="13" t="s">
        <v>248</v>
      </c>
      <c r="T362" s="110" t="s">
        <v>98</v>
      </c>
      <c r="U362" s="1"/>
      <c r="V362" s="111" t="str">
        <f t="shared" si="41"/>
        <v/>
      </c>
      <c r="W362" s="13" t="s">
        <v>249</v>
      </c>
      <c r="X362" s="110" t="s">
        <v>98</v>
      </c>
      <c r="Y362" s="1"/>
      <c r="Z362" s="111" t="str">
        <f t="shared" si="42"/>
        <v/>
      </c>
      <c r="AA362" s="13" t="s">
        <v>250</v>
      </c>
      <c r="AB362" s="110" t="s">
        <v>98</v>
      </c>
      <c r="AC362" s="1"/>
      <c r="AD362" s="111" t="str">
        <f t="shared" si="43"/>
        <v/>
      </c>
      <c r="AE362" s="13" t="s">
        <v>251</v>
      </c>
      <c r="AF362" s="110" t="s">
        <v>98</v>
      </c>
      <c r="AG362" s="1"/>
      <c r="AH362" s="111" t="str">
        <f t="shared" si="44"/>
        <v/>
      </c>
      <c r="AI362" s="13" t="s">
        <v>252</v>
      </c>
      <c r="AJ362" s="113">
        <f t="shared" si="45"/>
        <v>0</v>
      </c>
      <c r="AK362" s="192" t="str">
        <f>ご契約内容!$C$2</f>
        <v>エースサイクル</v>
      </c>
    </row>
    <row r="363" spans="1:37" ht="13.5" customHeight="1">
      <c r="A363" s="101" t="s">
        <v>1934</v>
      </c>
      <c r="B363" s="136" t="s">
        <v>1796</v>
      </c>
      <c r="C363" s="103" t="s">
        <v>1928</v>
      </c>
      <c r="D363" s="106"/>
      <c r="E363" s="140"/>
      <c r="F363" s="105" t="s">
        <v>547</v>
      </c>
      <c r="G363" s="127"/>
      <c r="H363" s="138" t="s">
        <v>1935</v>
      </c>
      <c r="I363" s="139"/>
      <c r="J363" s="108">
        <v>2400</v>
      </c>
      <c r="K363" s="109"/>
      <c r="L363" s="110" t="s">
        <v>98</v>
      </c>
      <c r="M363" s="1"/>
      <c r="N363" s="111" t="str">
        <f t="shared" si="39"/>
        <v/>
      </c>
      <c r="O363" s="13" t="s">
        <v>247</v>
      </c>
      <c r="P363" s="110" t="s">
        <v>98</v>
      </c>
      <c r="Q363" s="1"/>
      <c r="R363" s="111" t="str">
        <f t="shared" si="40"/>
        <v/>
      </c>
      <c r="S363" s="13" t="s">
        <v>248</v>
      </c>
      <c r="T363" s="110" t="s">
        <v>98</v>
      </c>
      <c r="U363" s="1"/>
      <c r="V363" s="111" t="str">
        <f t="shared" si="41"/>
        <v/>
      </c>
      <c r="W363" s="13" t="s">
        <v>249</v>
      </c>
      <c r="X363" s="110" t="s">
        <v>98</v>
      </c>
      <c r="Y363" s="1"/>
      <c r="Z363" s="111" t="str">
        <f t="shared" si="42"/>
        <v/>
      </c>
      <c r="AA363" s="13" t="s">
        <v>250</v>
      </c>
      <c r="AB363" s="110" t="s">
        <v>98</v>
      </c>
      <c r="AC363" s="1"/>
      <c r="AD363" s="111" t="str">
        <f t="shared" si="43"/>
        <v/>
      </c>
      <c r="AE363" s="13" t="s">
        <v>251</v>
      </c>
      <c r="AF363" s="110" t="s">
        <v>98</v>
      </c>
      <c r="AG363" s="1"/>
      <c r="AH363" s="111" t="str">
        <f t="shared" si="44"/>
        <v/>
      </c>
      <c r="AI363" s="13" t="s">
        <v>252</v>
      </c>
      <c r="AJ363" s="113">
        <f t="shared" si="45"/>
        <v>0</v>
      </c>
      <c r="AK363" s="192" t="str">
        <f>ご契約内容!$C$2</f>
        <v>エースサイクル</v>
      </c>
    </row>
    <row r="364" spans="1:37" ht="13.5" customHeight="1">
      <c r="A364" s="101" t="s">
        <v>1936</v>
      </c>
      <c r="B364" s="136" t="s">
        <v>1796</v>
      </c>
      <c r="C364" s="103" t="s">
        <v>1937</v>
      </c>
      <c r="D364" s="106"/>
      <c r="E364" s="140"/>
      <c r="F364" s="105" t="s">
        <v>547</v>
      </c>
      <c r="G364" s="127"/>
      <c r="H364" s="138" t="s">
        <v>1938</v>
      </c>
      <c r="I364" s="139"/>
      <c r="J364" s="108">
        <v>3000</v>
      </c>
      <c r="K364" s="109"/>
      <c r="L364" s="110" t="s">
        <v>98</v>
      </c>
      <c r="M364" s="1"/>
      <c r="N364" s="111" t="str">
        <f t="shared" si="39"/>
        <v/>
      </c>
      <c r="O364" s="13" t="s">
        <v>247</v>
      </c>
      <c r="P364" s="110" t="s">
        <v>98</v>
      </c>
      <c r="Q364" s="1">
        <v>4</v>
      </c>
      <c r="R364" s="111">
        <f t="shared" si="40"/>
        <v>7560</v>
      </c>
      <c r="S364" s="13" t="s">
        <v>248</v>
      </c>
      <c r="T364" s="110" t="s">
        <v>77</v>
      </c>
      <c r="U364" s="1"/>
      <c r="V364" s="111" t="str">
        <f t="shared" si="41"/>
        <v/>
      </c>
      <c r="W364" s="13" t="s">
        <v>249</v>
      </c>
      <c r="X364" s="110" t="s">
        <v>77</v>
      </c>
      <c r="Y364" s="1"/>
      <c r="Z364" s="111" t="str">
        <f t="shared" si="42"/>
        <v/>
      </c>
      <c r="AA364" s="13" t="s">
        <v>250</v>
      </c>
      <c r="AB364" s="110" t="s">
        <v>77</v>
      </c>
      <c r="AC364" s="1"/>
      <c r="AD364" s="111" t="str">
        <f t="shared" si="43"/>
        <v/>
      </c>
      <c r="AE364" s="13" t="s">
        <v>251</v>
      </c>
      <c r="AF364" s="110" t="s">
        <v>77</v>
      </c>
      <c r="AG364" s="1"/>
      <c r="AH364" s="111" t="str">
        <f t="shared" si="44"/>
        <v/>
      </c>
      <c r="AI364" s="13" t="s">
        <v>252</v>
      </c>
      <c r="AJ364" s="113">
        <f t="shared" si="45"/>
        <v>4</v>
      </c>
      <c r="AK364" s="192" t="str">
        <f>ご契約内容!$C$2</f>
        <v>エースサイクル</v>
      </c>
    </row>
    <row r="365" spans="1:37" ht="13.5" customHeight="1">
      <c r="A365" s="101" t="s">
        <v>1939</v>
      </c>
      <c r="B365" s="136" t="s">
        <v>1796</v>
      </c>
      <c r="C365" s="103" t="s">
        <v>1940</v>
      </c>
      <c r="D365" s="106"/>
      <c r="E365" s="140"/>
      <c r="F365" s="105" t="s">
        <v>547</v>
      </c>
      <c r="G365" s="127"/>
      <c r="H365" s="138" t="s">
        <v>1941</v>
      </c>
      <c r="I365" s="139"/>
      <c r="J365" s="108">
        <v>3000</v>
      </c>
      <c r="K365" s="109"/>
      <c r="L365" s="110" t="s">
        <v>98</v>
      </c>
      <c r="M365" s="1">
        <v>8</v>
      </c>
      <c r="N365" s="111">
        <f t="shared" si="39"/>
        <v>15120</v>
      </c>
      <c r="O365" s="13" t="s">
        <v>247</v>
      </c>
      <c r="P365" s="110" t="s">
        <v>98</v>
      </c>
      <c r="Q365" s="1"/>
      <c r="R365" s="111" t="str">
        <f t="shared" si="40"/>
        <v/>
      </c>
      <c r="S365" s="13" t="s">
        <v>248</v>
      </c>
      <c r="T365" s="110" t="s">
        <v>98</v>
      </c>
      <c r="U365" s="1"/>
      <c r="V365" s="111" t="str">
        <f t="shared" si="41"/>
        <v/>
      </c>
      <c r="W365" s="13" t="s">
        <v>249</v>
      </c>
      <c r="X365" s="110" t="s">
        <v>98</v>
      </c>
      <c r="Y365" s="1">
        <v>6</v>
      </c>
      <c r="Z365" s="111">
        <f t="shared" si="42"/>
        <v>11340</v>
      </c>
      <c r="AA365" s="13" t="s">
        <v>250</v>
      </c>
      <c r="AB365" s="110" t="s">
        <v>98</v>
      </c>
      <c r="AC365" s="1"/>
      <c r="AD365" s="111" t="str">
        <f t="shared" si="43"/>
        <v/>
      </c>
      <c r="AE365" s="13" t="s">
        <v>251</v>
      </c>
      <c r="AF365" s="110" t="s">
        <v>98</v>
      </c>
      <c r="AG365" s="1"/>
      <c r="AH365" s="111" t="str">
        <f t="shared" si="44"/>
        <v/>
      </c>
      <c r="AI365" s="13" t="s">
        <v>252</v>
      </c>
      <c r="AJ365" s="113">
        <f t="shared" si="45"/>
        <v>14</v>
      </c>
      <c r="AK365" s="192" t="str">
        <f>ご契約内容!$C$2</f>
        <v>エースサイクル</v>
      </c>
    </row>
    <row r="366" spans="1:37" ht="13.5" customHeight="1">
      <c r="A366" s="101" t="s">
        <v>1942</v>
      </c>
      <c r="B366" s="136" t="s">
        <v>1796</v>
      </c>
      <c r="C366" s="103" t="s">
        <v>1940</v>
      </c>
      <c r="D366" s="106"/>
      <c r="E366" s="140"/>
      <c r="F366" s="105" t="s">
        <v>547</v>
      </c>
      <c r="G366" s="127"/>
      <c r="H366" s="138" t="s">
        <v>1943</v>
      </c>
      <c r="I366" s="139"/>
      <c r="J366" s="108">
        <v>3000</v>
      </c>
      <c r="K366" s="109"/>
      <c r="L366" s="110" t="s">
        <v>98</v>
      </c>
      <c r="M366" s="1"/>
      <c r="N366" s="111" t="str">
        <f t="shared" si="39"/>
        <v/>
      </c>
      <c r="O366" s="13" t="s">
        <v>247</v>
      </c>
      <c r="P366" s="110" t="s">
        <v>98</v>
      </c>
      <c r="Q366" s="1"/>
      <c r="R366" s="111" t="str">
        <f t="shared" si="40"/>
        <v/>
      </c>
      <c r="S366" s="13" t="s">
        <v>248</v>
      </c>
      <c r="T366" s="110" t="s">
        <v>98</v>
      </c>
      <c r="U366" s="1"/>
      <c r="V366" s="111" t="str">
        <f t="shared" si="41"/>
        <v/>
      </c>
      <c r="W366" s="13" t="s">
        <v>249</v>
      </c>
      <c r="X366" s="110" t="s">
        <v>98</v>
      </c>
      <c r="Y366" s="1"/>
      <c r="Z366" s="111" t="str">
        <f t="shared" si="42"/>
        <v/>
      </c>
      <c r="AA366" s="13" t="s">
        <v>250</v>
      </c>
      <c r="AB366" s="110" t="s">
        <v>98</v>
      </c>
      <c r="AC366" s="1"/>
      <c r="AD366" s="111" t="str">
        <f t="shared" si="43"/>
        <v/>
      </c>
      <c r="AE366" s="13" t="s">
        <v>251</v>
      </c>
      <c r="AF366" s="110" t="s">
        <v>98</v>
      </c>
      <c r="AG366" s="1"/>
      <c r="AH366" s="111" t="str">
        <f t="shared" si="44"/>
        <v/>
      </c>
      <c r="AI366" s="13" t="s">
        <v>252</v>
      </c>
      <c r="AJ366" s="113">
        <f t="shared" si="45"/>
        <v>0</v>
      </c>
      <c r="AK366" s="192" t="str">
        <f>ご契約内容!$C$2</f>
        <v>エースサイクル</v>
      </c>
    </row>
    <row r="367" spans="1:37" ht="13.5" customHeight="1">
      <c r="A367" s="101" t="s">
        <v>1944</v>
      </c>
      <c r="B367" s="136" t="s">
        <v>1796</v>
      </c>
      <c r="C367" s="103" t="s">
        <v>1940</v>
      </c>
      <c r="D367" s="106"/>
      <c r="E367" s="140"/>
      <c r="F367" s="105" t="s">
        <v>547</v>
      </c>
      <c r="G367" s="127"/>
      <c r="H367" s="138" t="s">
        <v>1945</v>
      </c>
      <c r="I367" s="139"/>
      <c r="J367" s="108">
        <v>3000</v>
      </c>
      <c r="K367" s="109"/>
      <c r="L367" s="110" t="s">
        <v>98</v>
      </c>
      <c r="M367" s="1"/>
      <c r="N367" s="111" t="str">
        <f t="shared" si="39"/>
        <v/>
      </c>
      <c r="O367" s="13" t="s">
        <v>247</v>
      </c>
      <c r="P367" s="110" t="s">
        <v>98</v>
      </c>
      <c r="Q367" s="1"/>
      <c r="R367" s="111" t="str">
        <f t="shared" si="40"/>
        <v/>
      </c>
      <c r="S367" s="13" t="s">
        <v>248</v>
      </c>
      <c r="T367" s="110" t="s">
        <v>98</v>
      </c>
      <c r="U367" s="1"/>
      <c r="V367" s="111" t="str">
        <f t="shared" si="41"/>
        <v/>
      </c>
      <c r="W367" s="13" t="s">
        <v>249</v>
      </c>
      <c r="X367" s="110" t="s">
        <v>98</v>
      </c>
      <c r="Y367" s="1"/>
      <c r="Z367" s="111" t="str">
        <f t="shared" si="42"/>
        <v/>
      </c>
      <c r="AA367" s="13" t="s">
        <v>250</v>
      </c>
      <c r="AB367" s="110" t="s">
        <v>98</v>
      </c>
      <c r="AC367" s="1"/>
      <c r="AD367" s="111" t="str">
        <f t="shared" si="43"/>
        <v/>
      </c>
      <c r="AE367" s="13" t="s">
        <v>251</v>
      </c>
      <c r="AF367" s="110" t="s">
        <v>98</v>
      </c>
      <c r="AG367" s="1"/>
      <c r="AH367" s="111" t="str">
        <f t="shared" si="44"/>
        <v/>
      </c>
      <c r="AI367" s="13" t="s">
        <v>252</v>
      </c>
      <c r="AJ367" s="113">
        <f t="shared" si="45"/>
        <v>0</v>
      </c>
      <c r="AK367" s="192" t="str">
        <f>ご契約内容!$C$2</f>
        <v>エースサイクル</v>
      </c>
    </row>
    <row r="368" spans="1:37" ht="13.5" customHeight="1">
      <c r="A368" s="101" t="s">
        <v>1946</v>
      </c>
      <c r="B368" s="136" t="s">
        <v>1796</v>
      </c>
      <c r="C368" s="103" t="s">
        <v>1947</v>
      </c>
      <c r="D368" s="106"/>
      <c r="E368" s="140"/>
      <c r="F368" s="105" t="s">
        <v>547</v>
      </c>
      <c r="G368" s="127"/>
      <c r="H368" s="138" t="s">
        <v>1948</v>
      </c>
      <c r="I368" s="139"/>
      <c r="J368" s="108">
        <v>3500</v>
      </c>
      <c r="K368" s="109" t="s">
        <v>568</v>
      </c>
      <c r="L368" s="110" t="s">
        <v>98</v>
      </c>
      <c r="M368" s="1">
        <v>2</v>
      </c>
      <c r="N368" s="111">
        <f t="shared" si="39"/>
        <v>4410</v>
      </c>
      <c r="O368" s="13" t="s">
        <v>247</v>
      </c>
      <c r="P368" s="110" t="s">
        <v>98</v>
      </c>
      <c r="Q368" s="1"/>
      <c r="R368" s="111" t="str">
        <f t="shared" si="40"/>
        <v/>
      </c>
      <c r="S368" s="13" t="s">
        <v>248</v>
      </c>
      <c r="T368" s="110" t="s">
        <v>98</v>
      </c>
      <c r="U368" s="1"/>
      <c r="V368" s="111" t="str">
        <f t="shared" si="41"/>
        <v/>
      </c>
      <c r="W368" s="13" t="s">
        <v>249</v>
      </c>
      <c r="X368" s="110" t="s">
        <v>98</v>
      </c>
      <c r="Y368" s="1"/>
      <c r="Z368" s="111" t="str">
        <f t="shared" si="42"/>
        <v/>
      </c>
      <c r="AA368" s="13" t="s">
        <v>250</v>
      </c>
      <c r="AB368" s="110" t="s">
        <v>98</v>
      </c>
      <c r="AC368" s="1"/>
      <c r="AD368" s="111" t="str">
        <f t="shared" si="43"/>
        <v/>
      </c>
      <c r="AE368" s="13" t="s">
        <v>251</v>
      </c>
      <c r="AF368" s="110" t="s">
        <v>98</v>
      </c>
      <c r="AG368" s="1"/>
      <c r="AH368" s="111" t="str">
        <f t="shared" si="44"/>
        <v/>
      </c>
      <c r="AI368" s="13" t="s">
        <v>252</v>
      </c>
      <c r="AJ368" s="113">
        <f t="shared" si="45"/>
        <v>2</v>
      </c>
      <c r="AK368" s="192" t="str">
        <f>ご契約内容!$C$2</f>
        <v>エースサイクル</v>
      </c>
    </row>
    <row r="369" spans="1:37" ht="13.5" customHeight="1">
      <c r="A369" s="101" t="s">
        <v>1949</v>
      </c>
      <c r="B369" s="136" t="s">
        <v>1796</v>
      </c>
      <c r="C369" s="103" t="s">
        <v>1947</v>
      </c>
      <c r="D369" s="106"/>
      <c r="E369" s="140"/>
      <c r="F369" s="105" t="s">
        <v>547</v>
      </c>
      <c r="G369" s="127"/>
      <c r="H369" s="138" t="s">
        <v>1950</v>
      </c>
      <c r="I369" s="139"/>
      <c r="J369" s="108">
        <v>3500</v>
      </c>
      <c r="K369" s="109" t="s">
        <v>568</v>
      </c>
      <c r="L369" s="110" t="s">
        <v>98</v>
      </c>
      <c r="M369" s="1"/>
      <c r="N369" s="111" t="str">
        <f t="shared" si="39"/>
        <v/>
      </c>
      <c r="O369" s="13" t="s">
        <v>247</v>
      </c>
      <c r="P369" s="110" t="s">
        <v>98</v>
      </c>
      <c r="Q369" s="1"/>
      <c r="R369" s="111" t="str">
        <f t="shared" si="40"/>
        <v/>
      </c>
      <c r="S369" s="13" t="s">
        <v>248</v>
      </c>
      <c r="T369" s="110" t="s">
        <v>98</v>
      </c>
      <c r="U369" s="1"/>
      <c r="V369" s="111" t="str">
        <f t="shared" si="41"/>
        <v/>
      </c>
      <c r="W369" s="13" t="s">
        <v>249</v>
      </c>
      <c r="X369" s="110" t="s">
        <v>98</v>
      </c>
      <c r="Y369" s="1"/>
      <c r="Z369" s="111" t="str">
        <f t="shared" si="42"/>
        <v/>
      </c>
      <c r="AA369" s="13" t="s">
        <v>250</v>
      </c>
      <c r="AB369" s="110" t="s">
        <v>98</v>
      </c>
      <c r="AC369" s="1"/>
      <c r="AD369" s="111" t="str">
        <f t="shared" si="43"/>
        <v/>
      </c>
      <c r="AE369" s="13" t="s">
        <v>251</v>
      </c>
      <c r="AF369" s="110" t="s">
        <v>98</v>
      </c>
      <c r="AG369" s="1"/>
      <c r="AH369" s="111" t="str">
        <f t="shared" si="44"/>
        <v/>
      </c>
      <c r="AI369" s="13" t="s">
        <v>252</v>
      </c>
      <c r="AJ369" s="113">
        <f t="shared" si="45"/>
        <v>0</v>
      </c>
      <c r="AK369" s="192" t="str">
        <f>ご契約内容!$C$2</f>
        <v>エースサイクル</v>
      </c>
    </row>
    <row r="370" spans="1:37" ht="13.5" customHeight="1">
      <c r="A370" s="101" t="s">
        <v>1951</v>
      </c>
      <c r="B370" s="136" t="s">
        <v>1952</v>
      </c>
      <c r="C370" s="103" t="s">
        <v>1953</v>
      </c>
      <c r="D370" s="106"/>
      <c r="E370" s="140"/>
      <c r="F370" s="105" t="s">
        <v>965</v>
      </c>
      <c r="G370" s="127"/>
      <c r="H370" s="138" t="s">
        <v>1954</v>
      </c>
      <c r="I370" s="139"/>
      <c r="J370" s="108">
        <v>700</v>
      </c>
      <c r="K370" s="109"/>
      <c r="L370" s="110" t="s">
        <v>98</v>
      </c>
      <c r="M370" s="1"/>
      <c r="N370" s="111" t="str">
        <f t="shared" si="39"/>
        <v/>
      </c>
      <c r="O370" s="13" t="s">
        <v>247</v>
      </c>
      <c r="P370" s="110" t="s">
        <v>98</v>
      </c>
      <c r="Q370" s="1"/>
      <c r="R370" s="111" t="str">
        <f t="shared" si="40"/>
        <v/>
      </c>
      <c r="S370" s="13" t="s">
        <v>248</v>
      </c>
      <c r="T370" s="110" t="s">
        <v>98</v>
      </c>
      <c r="U370" s="1"/>
      <c r="V370" s="111" t="str">
        <f t="shared" si="41"/>
        <v/>
      </c>
      <c r="W370" s="13" t="s">
        <v>249</v>
      </c>
      <c r="X370" s="110" t="s">
        <v>98</v>
      </c>
      <c r="Y370" s="1"/>
      <c r="Z370" s="111" t="str">
        <f t="shared" si="42"/>
        <v/>
      </c>
      <c r="AA370" s="13" t="s">
        <v>250</v>
      </c>
      <c r="AB370" s="110" t="s">
        <v>98</v>
      </c>
      <c r="AC370" s="1"/>
      <c r="AD370" s="111" t="str">
        <f t="shared" si="43"/>
        <v/>
      </c>
      <c r="AE370" s="13" t="s">
        <v>251</v>
      </c>
      <c r="AF370" s="110" t="s">
        <v>98</v>
      </c>
      <c r="AG370" s="1"/>
      <c r="AH370" s="111" t="str">
        <f t="shared" si="44"/>
        <v/>
      </c>
      <c r="AI370" s="13" t="s">
        <v>252</v>
      </c>
      <c r="AJ370" s="113">
        <f t="shared" si="45"/>
        <v>0</v>
      </c>
      <c r="AK370" s="192" t="str">
        <f>ご契約内容!$C$2</f>
        <v>エースサイクル</v>
      </c>
    </row>
    <row r="371" spans="1:37" ht="13.5" customHeight="1">
      <c r="A371" s="101" t="s">
        <v>1955</v>
      </c>
      <c r="B371" s="136" t="s">
        <v>1952</v>
      </c>
      <c r="C371" s="103" t="s">
        <v>1953</v>
      </c>
      <c r="D371" s="106"/>
      <c r="E371" s="140"/>
      <c r="F371" s="105" t="s">
        <v>547</v>
      </c>
      <c r="G371" s="127"/>
      <c r="H371" s="138" t="s">
        <v>1956</v>
      </c>
      <c r="I371" s="139"/>
      <c r="J371" s="108">
        <v>700</v>
      </c>
      <c r="K371" s="109"/>
      <c r="L371" s="110" t="s">
        <v>98</v>
      </c>
      <c r="M371" s="1"/>
      <c r="N371" s="111" t="str">
        <f t="shared" si="39"/>
        <v/>
      </c>
      <c r="O371" s="13" t="s">
        <v>247</v>
      </c>
      <c r="P371" s="110" t="s">
        <v>98</v>
      </c>
      <c r="Q371" s="1"/>
      <c r="R371" s="111" t="str">
        <f t="shared" si="40"/>
        <v/>
      </c>
      <c r="S371" s="13" t="s">
        <v>248</v>
      </c>
      <c r="T371" s="110" t="s">
        <v>98</v>
      </c>
      <c r="U371" s="1"/>
      <c r="V371" s="111" t="str">
        <f t="shared" si="41"/>
        <v/>
      </c>
      <c r="W371" s="13" t="s">
        <v>249</v>
      </c>
      <c r="X371" s="110" t="s">
        <v>98</v>
      </c>
      <c r="Y371" s="1"/>
      <c r="Z371" s="111" t="str">
        <f t="shared" si="42"/>
        <v/>
      </c>
      <c r="AA371" s="13" t="s">
        <v>250</v>
      </c>
      <c r="AB371" s="110" t="s">
        <v>98</v>
      </c>
      <c r="AC371" s="1"/>
      <c r="AD371" s="111" t="str">
        <f t="shared" si="43"/>
        <v/>
      </c>
      <c r="AE371" s="13" t="s">
        <v>251</v>
      </c>
      <c r="AF371" s="110" t="s">
        <v>98</v>
      </c>
      <c r="AG371" s="1"/>
      <c r="AH371" s="111" t="str">
        <f t="shared" si="44"/>
        <v/>
      </c>
      <c r="AI371" s="13" t="s">
        <v>252</v>
      </c>
      <c r="AJ371" s="113">
        <f t="shared" si="45"/>
        <v>0</v>
      </c>
      <c r="AK371" s="192" t="str">
        <f>ご契約内容!$C$2</f>
        <v>エースサイクル</v>
      </c>
    </row>
    <row r="372" spans="1:37" ht="13.5" customHeight="1">
      <c r="A372" s="101" t="s">
        <v>1957</v>
      </c>
      <c r="B372" s="136" t="s">
        <v>1952</v>
      </c>
      <c r="C372" s="103" t="s">
        <v>1958</v>
      </c>
      <c r="D372" s="106"/>
      <c r="E372" s="140"/>
      <c r="F372" s="105" t="s">
        <v>1959</v>
      </c>
      <c r="G372" s="127"/>
      <c r="H372" s="138" t="s">
        <v>1960</v>
      </c>
      <c r="I372" s="139"/>
      <c r="J372" s="108">
        <v>1500</v>
      </c>
      <c r="K372" s="109" t="s">
        <v>568</v>
      </c>
      <c r="L372" s="110" t="s">
        <v>98</v>
      </c>
      <c r="M372" s="1"/>
      <c r="N372" s="111" t="str">
        <f t="shared" si="39"/>
        <v/>
      </c>
      <c r="O372" s="13" t="s">
        <v>247</v>
      </c>
      <c r="P372" s="110" t="s">
        <v>98</v>
      </c>
      <c r="Q372" s="1"/>
      <c r="R372" s="111" t="str">
        <f t="shared" si="40"/>
        <v/>
      </c>
      <c r="S372" s="13" t="s">
        <v>248</v>
      </c>
      <c r="T372" s="110" t="s">
        <v>98</v>
      </c>
      <c r="U372" s="1"/>
      <c r="V372" s="111" t="str">
        <f t="shared" si="41"/>
        <v/>
      </c>
      <c r="W372" s="13" t="s">
        <v>249</v>
      </c>
      <c r="X372" s="110" t="s">
        <v>98</v>
      </c>
      <c r="Y372" s="1"/>
      <c r="Z372" s="111" t="str">
        <f t="shared" si="42"/>
        <v/>
      </c>
      <c r="AA372" s="13" t="s">
        <v>250</v>
      </c>
      <c r="AB372" s="110" t="s">
        <v>98</v>
      </c>
      <c r="AC372" s="1"/>
      <c r="AD372" s="111" t="str">
        <f t="shared" si="43"/>
        <v/>
      </c>
      <c r="AE372" s="13" t="s">
        <v>251</v>
      </c>
      <c r="AF372" s="110" t="s">
        <v>98</v>
      </c>
      <c r="AG372" s="1"/>
      <c r="AH372" s="111" t="str">
        <f t="shared" si="44"/>
        <v/>
      </c>
      <c r="AI372" s="13" t="s">
        <v>252</v>
      </c>
      <c r="AJ372" s="113">
        <f t="shared" si="45"/>
        <v>0</v>
      </c>
      <c r="AK372" s="192" t="str">
        <f>ご契約内容!$C$2</f>
        <v>エースサイクル</v>
      </c>
    </row>
    <row r="373" spans="1:37" ht="13.5" customHeight="1">
      <c r="A373" s="101" t="s">
        <v>1961</v>
      </c>
      <c r="B373" s="136" t="s">
        <v>1952</v>
      </c>
      <c r="C373" s="103" t="s">
        <v>1958</v>
      </c>
      <c r="D373" s="106"/>
      <c r="E373" s="140"/>
      <c r="F373" s="105" t="s">
        <v>1959</v>
      </c>
      <c r="G373" s="127"/>
      <c r="H373" s="138" t="s">
        <v>1962</v>
      </c>
      <c r="I373" s="139"/>
      <c r="J373" s="108">
        <v>4000</v>
      </c>
      <c r="K373" s="109" t="s">
        <v>568</v>
      </c>
      <c r="L373" s="110" t="s">
        <v>98</v>
      </c>
      <c r="M373" s="1"/>
      <c r="N373" s="111" t="str">
        <f t="shared" si="39"/>
        <v/>
      </c>
      <c r="O373" s="13" t="s">
        <v>247</v>
      </c>
      <c r="P373" s="110" t="s">
        <v>98</v>
      </c>
      <c r="Q373" s="1"/>
      <c r="R373" s="111" t="str">
        <f t="shared" si="40"/>
        <v/>
      </c>
      <c r="S373" s="13" t="s">
        <v>248</v>
      </c>
      <c r="T373" s="110" t="s">
        <v>98</v>
      </c>
      <c r="U373" s="1"/>
      <c r="V373" s="111" t="str">
        <f t="shared" si="41"/>
        <v/>
      </c>
      <c r="W373" s="13" t="s">
        <v>249</v>
      </c>
      <c r="X373" s="110" t="s">
        <v>98</v>
      </c>
      <c r="Y373" s="1"/>
      <c r="Z373" s="111" t="str">
        <f t="shared" si="42"/>
        <v/>
      </c>
      <c r="AA373" s="13" t="s">
        <v>250</v>
      </c>
      <c r="AB373" s="110" t="s">
        <v>98</v>
      </c>
      <c r="AC373" s="1"/>
      <c r="AD373" s="111" t="str">
        <f t="shared" si="43"/>
        <v/>
      </c>
      <c r="AE373" s="13" t="s">
        <v>251</v>
      </c>
      <c r="AF373" s="110" t="s">
        <v>98</v>
      </c>
      <c r="AG373" s="1"/>
      <c r="AH373" s="111" t="str">
        <f t="shared" si="44"/>
        <v/>
      </c>
      <c r="AI373" s="13" t="s">
        <v>252</v>
      </c>
      <c r="AJ373" s="113">
        <f t="shared" si="45"/>
        <v>0</v>
      </c>
      <c r="AK373" s="192" t="str">
        <f>ご契約内容!$C$2</f>
        <v>エースサイクル</v>
      </c>
    </row>
    <row r="374" spans="1:37" ht="13.5" customHeight="1">
      <c r="A374" s="101" t="s">
        <v>1963</v>
      </c>
      <c r="B374" s="136" t="s">
        <v>1952</v>
      </c>
      <c r="C374" s="103" t="s">
        <v>1964</v>
      </c>
      <c r="D374" s="106"/>
      <c r="E374" s="140"/>
      <c r="F374" s="105" t="s">
        <v>1965</v>
      </c>
      <c r="G374" s="127"/>
      <c r="H374" s="138" t="s">
        <v>1263</v>
      </c>
      <c r="I374" s="139"/>
      <c r="J374" s="108">
        <v>400</v>
      </c>
      <c r="K374" s="109"/>
      <c r="L374" s="110" t="s">
        <v>98</v>
      </c>
      <c r="M374" s="1"/>
      <c r="N374" s="111" t="str">
        <f t="shared" si="39"/>
        <v/>
      </c>
      <c r="O374" s="13" t="s">
        <v>247</v>
      </c>
      <c r="P374" s="110" t="s">
        <v>98</v>
      </c>
      <c r="Q374" s="1"/>
      <c r="R374" s="111" t="str">
        <f t="shared" si="40"/>
        <v/>
      </c>
      <c r="S374" s="13" t="s">
        <v>248</v>
      </c>
      <c r="T374" s="110" t="s">
        <v>98</v>
      </c>
      <c r="U374" s="1"/>
      <c r="V374" s="111" t="str">
        <f t="shared" si="41"/>
        <v/>
      </c>
      <c r="W374" s="13" t="s">
        <v>249</v>
      </c>
      <c r="X374" s="110" t="s">
        <v>98</v>
      </c>
      <c r="Y374" s="1"/>
      <c r="Z374" s="111" t="str">
        <f t="shared" si="42"/>
        <v/>
      </c>
      <c r="AA374" s="13" t="s">
        <v>250</v>
      </c>
      <c r="AB374" s="110" t="s">
        <v>98</v>
      </c>
      <c r="AC374" s="1"/>
      <c r="AD374" s="111" t="str">
        <f t="shared" si="43"/>
        <v/>
      </c>
      <c r="AE374" s="13" t="s">
        <v>251</v>
      </c>
      <c r="AF374" s="110" t="s">
        <v>98</v>
      </c>
      <c r="AG374" s="1"/>
      <c r="AH374" s="111" t="str">
        <f t="shared" si="44"/>
        <v/>
      </c>
      <c r="AI374" s="13" t="s">
        <v>252</v>
      </c>
      <c r="AJ374" s="113">
        <f t="shared" si="45"/>
        <v>0</v>
      </c>
      <c r="AK374" s="192" t="str">
        <f>ご契約内容!$C$2</f>
        <v>エースサイクル</v>
      </c>
    </row>
    <row r="375" spans="1:37" ht="13.5" customHeight="1">
      <c r="A375" s="101" t="s">
        <v>1966</v>
      </c>
      <c r="B375" s="136" t="s">
        <v>1967</v>
      </c>
      <c r="C375" s="103" t="s">
        <v>1968</v>
      </c>
      <c r="D375" s="106"/>
      <c r="E375" s="140"/>
      <c r="F375" s="105" t="s">
        <v>547</v>
      </c>
      <c r="G375" s="127"/>
      <c r="H375" s="138" t="s">
        <v>1969</v>
      </c>
      <c r="I375" s="139"/>
      <c r="J375" s="108">
        <v>1400</v>
      </c>
      <c r="K375" s="109"/>
      <c r="L375" s="110" t="s">
        <v>98</v>
      </c>
      <c r="M375" s="1"/>
      <c r="N375" s="111" t="str">
        <f t="shared" si="39"/>
        <v/>
      </c>
      <c r="O375" s="13" t="s">
        <v>247</v>
      </c>
      <c r="P375" s="110" t="s">
        <v>98</v>
      </c>
      <c r="Q375" s="1"/>
      <c r="R375" s="111" t="str">
        <f t="shared" si="40"/>
        <v/>
      </c>
      <c r="S375" s="13" t="s">
        <v>248</v>
      </c>
      <c r="T375" s="110" t="s">
        <v>98</v>
      </c>
      <c r="U375" s="1"/>
      <c r="V375" s="111" t="str">
        <f t="shared" si="41"/>
        <v/>
      </c>
      <c r="W375" s="13" t="s">
        <v>249</v>
      </c>
      <c r="X375" s="110" t="s">
        <v>98</v>
      </c>
      <c r="Y375" s="1"/>
      <c r="Z375" s="111" t="str">
        <f t="shared" si="42"/>
        <v/>
      </c>
      <c r="AA375" s="13" t="s">
        <v>250</v>
      </c>
      <c r="AB375" s="110" t="s">
        <v>98</v>
      </c>
      <c r="AC375" s="1"/>
      <c r="AD375" s="111" t="str">
        <f t="shared" si="43"/>
        <v/>
      </c>
      <c r="AE375" s="13" t="s">
        <v>251</v>
      </c>
      <c r="AF375" s="110" t="s">
        <v>98</v>
      </c>
      <c r="AG375" s="1"/>
      <c r="AH375" s="111" t="str">
        <f t="shared" si="44"/>
        <v/>
      </c>
      <c r="AI375" s="13" t="s">
        <v>252</v>
      </c>
      <c r="AJ375" s="113">
        <f t="shared" si="45"/>
        <v>0</v>
      </c>
      <c r="AK375" s="192" t="str">
        <f>ご契約内容!$C$2</f>
        <v>エースサイクル</v>
      </c>
    </row>
    <row r="376" spans="1:37" ht="13.5" customHeight="1">
      <c r="A376" s="101" t="s">
        <v>1970</v>
      </c>
      <c r="B376" s="136" t="s">
        <v>1967</v>
      </c>
      <c r="C376" s="103" t="s">
        <v>1968</v>
      </c>
      <c r="D376" s="106"/>
      <c r="E376" s="140"/>
      <c r="F376" s="105" t="s">
        <v>547</v>
      </c>
      <c r="G376" s="127"/>
      <c r="H376" s="138" t="s">
        <v>1971</v>
      </c>
      <c r="I376" s="139"/>
      <c r="J376" s="108">
        <v>1400</v>
      </c>
      <c r="K376" s="109"/>
      <c r="L376" s="110" t="s">
        <v>98</v>
      </c>
      <c r="M376" s="1"/>
      <c r="N376" s="111" t="str">
        <f t="shared" si="39"/>
        <v/>
      </c>
      <c r="O376" s="13" t="s">
        <v>247</v>
      </c>
      <c r="P376" s="110" t="s">
        <v>98</v>
      </c>
      <c r="Q376" s="1"/>
      <c r="R376" s="111" t="str">
        <f t="shared" si="40"/>
        <v/>
      </c>
      <c r="S376" s="13" t="s">
        <v>248</v>
      </c>
      <c r="T376" s="110" t="s">
        <v>98</v>
      </c>
      <c r="U376" s="1"/>
      <c r="V376" s="111" t="str">
        <f t="shared" si="41"/>
        <v/>
      </c>
      <c r="W376" s="13" t="s">
        <v>249</v>
      </c>
      <c r="X376" s="110" t="s">
        <v>98</v>
      </c>
      <c r="Y376" s="1"/>
      <c r="Z376" s="111" t="str">
        <f t="shared" si="42"/>
        <v/>
      </c>
      <c r="AA376" s="13" t="s">
        <v>250</v>
      </c>
      <c r="AB376" s="110" t="s">
        <v>98</v>
      </c>
      <c r="AC376" s="1"/>
      <c r="AD376" s="111" t="str">
        <f t="shared" si="43"/>
        <v/>
      </c>
      <c r="AE376" s="13" t="s">
        <v>251</v>
      </c>
      <c r="AF376" s="110" t="s">
        <v>98</v>
      </c>
      <c r="AG376" s="1"/>
      <c r="AH376" s="111" t="str">
        <f t="shared" si="44"/>
        <v/>
      </c>
      <c r="AI376" s="13" t="s">
        <v>252</v>
      </c>
      <c r="AJ376" s="113">
        <f t="shared" si="45"/>
        <v>0</v>
      </c>
      <c r="AK376" s="192" t="str">
        <f>ご契約内容!$C$2</f>
        <v>エースサイクル</v>
      </c>
    </row>
    <row r="377" spans="1:37" ht="13.5" customHeight="1">
      <c r="A377" s="101" t="s">
        <v>1972</v>
      </c>
      <c r="B377" s="136" t="s">
        <v>1967</v>
      </c>
      <c r="C377" s="103" t="s">
        <v>1973</v>
      </c>
      <c r="D377" s="106"/>
      <c r="E377" s="140"/>
      <c r="F377" s="105" t="s">
        <v>547</v>
      </c>
      <c r="G377" s="127"/>
      <c r="H377" s="138" t="s">
        <v>1974</v>
      </c>
      <c r="I377" s="139"/>
      <c r="J377" s="108">
        <v>800</v>
      </c>
      <c r="K377" s="109"/>
      <c r="L377" s="110" t="s">
        <v>128</v>
      </c>
      <c r="M377" s="1"/>
      <c r="N377" s="111" t="str">
        <f t="shared" si="39"/>
        <v/>
      </c>
      <c r="O377" s="13" t="s">
        <v>247</v>
      </c>
      <c r="P377" s="110" t="s">
        <v>128</v>
      </c>
      <c r="Q377" s="1"/>
      <c r="R377" s="111" t="str">
        <f t="shared" si="40"/>
        <v/>
      </c>
      <c r="S377" s="13" t="s">
        <v>248</v>
      </c>
      <c r="T377" s="110" t="s">
        <v>128</v>
      </c>
      <c r="U377" s="1"/>
      <c r="V377" s="111" t="str">
        <f t="shared" si="41"/>
        <v/>
      </c>
      <c r="W377" s="13" t="s">
        <v>249</v>
      </c>
      <c r="X377" s="110" t="s">
        <v>128</v>
      </c>
      <c r="Y377" s="1"/>
      <c r="Z377" s="111" t="str">
        <f t="shared" si="42"/>
        <v/>
      </c>
      <c r="AA377" s="13" t="s">
        <v>250</v>
      </c>
      <c r="AB377" s="110" t="s">
        <v>128</v>
      </c>
      <c r="AC377" s="1"/>
      <c r="AD377" s="111" t="str">
        <f t="shared" si="43"/>
        <v/>
      </c>
      <c r="AE377" s="13" t="s">
        <v>251</v>
      </c>
      <c r="AF377" s="110" t="s">
        <v>128</v>
      </c>
      <c r="AG377" s="1"/>
      <c r="AH377" s="111" t="str">
        <f t="shared" si="44"/>
        <v/>
      </c>
      <c r="AI377" s="13" t="s">
        <v>252</v>
      </c>
      <c r="AJ377" s="113">
        <f t="shared" si="45"/>
        <v>0</v>
      </c>
      <c r="AK377" s="192" t="str">
        <f>ご契約内容!$C$2</f>
        <v>エースサイクル</v>
      </c>
    </row>
    <row r="378" spans="1:37" ht="13.5" customHeight="1">
      <c r="A378" s="101" t="s">
        <v>1975</v>
      </c>
      <c r="B378" s="136" t="s">
        <v>1967</v>
      </c>
      <c r="C378" s="103" t="s">
        <v>1973</v>
      </c>
      <c r="D378" s="106"/>
      <c r="E378" s="140"/>
      <c r="F378" s="105" t="s">
        <v>547</v>
      </c>
      <c r="G378" s="127"/>
      <c r="H378" s="138" t="s">
        <v>1976</v>
      </c>
      <c r="I378" s="139"/>
      <c r="J378" s="108">
        <v>800</v>
      </c>
      <c r="K378" s="109"/>
      <c r="L378" s="110" t="s">
        <v>98</v>
      </c>
      <c r="M378" s="1"/>
      <c r="N378" s="111" t="str">
        <f t="shared" si="39"/>
        <v/>
      </c>
      <c r="O378" s="13" t="s">
        <v>247</v>
      </c>
      <c r="P378" s="110" t="s">
        <v>98</v>
      </c>
      <c r="Q378" s="1"/>
      <c r="R378" s="111" t="str">
        <f t="shared" si="40"/>
        <v/>
      </c>
      <c r="S378" s="13" t="s">
        <v>248</v>
      </c>
      <c r="T378" s="110" t="s">
        <v>98</v>
      </c>
      <c r="U378" s="1"/>
      <c r="V378" s="111" t="str">
        <f t="shared" si="41"/>
        <v/>
      </c>
      <c r="W378" s="13" t="s">
        <v>249</v>
      </c>
      <c r="X378" s="110" t="s">
        <v>98</v>
      </c>
      <c r="Y378" s="1"/>
      <c r="Z378" s="111" t="str">
        <f t="shared" si="42"/>
        <v/>
      </c>
      <c r="AA378" s="13" t="s">
        <v>250</v>
      </c>
      <c r="AB378" s="110" t="s">
        <v>98</v>
      </c>
      <c r="AC378" s="1"/>
      <c r="AD378" s="111" t="str">
        <f t="shared" si="43"/>
        <v/>
      </c>
      <c r="AE378" s="13" t="s">
        <v>251</v>
      </c>
      <c r="AF378" s="110" t="s">
        <v>98</v>
      </c>
      <c r="AG378" s="1"/>
      <c r="AH378" s="111" t="str">
        <f t="shared" si="44"/>
        <v/>
      </c>
      <c r="AI378" s="13" t="s">
        <v>252</v>
      </c>
      <c r="AJ378" s="113">
        <f t="shared" si="45"/>
        <v>0</v>
      </c>
      <c r="AK378" s="192" t="str">
        <f>ご契約内容!$C$2</f>
        <v>エースサイクル</v>
      </c>
    </row>
    <row r="379" spans="1:37" ht="13.5" customHeight="1">
      <c r="A379" s="101" t="s">
        <v>1977</v>
      </c>
      <c r="B379" s="136" t="s">
        <v>1967</v>
      </c>
      <c r="C379" s="103" t="s">
        <v>1973</v>
      </c>
      <c r="D379" s="106"/>
      <c r="E379" s="140"/>
      <c r="F379" s="105" t="s">
        <v>547</v>
      </c>
      <c r="G379" s="127"/>
      <c r="H379" s="138" t="s">
        <v>1978</v>
      </c>
      <c r="I379" s="139"/>
      <c r="J379" s="108">
        <v>1000</v>
      </c>
      <c r="K379" s="109"/>
      <c r="L379" s="110" t="s">
        <v>98</v>
      </c>
      <c r="M379" s="1"/>
      <c r="N379" s="111" t="str">
        <f t="shared" si="39"/>
        <v/>
      </c>
      <c r="O379" s="13" t="s">
        <v>247</v>
      </c>
      <c r="P379" s="110" t="s">
        <v>98</v>
      </c>
      <c r="Q379" s="1"/>
      <c r="R379" s="111" t="str">
        <f t="shared" si="40"/>
        <v/>
      </c>
      <c r="S379" s="13" t="s">
        <v>248</v>
      </c>
      <c r="T379" s="110" t="s">
        <v>98</v>
      </c>
      <c r="U379" s="1"/>
      <c r="V379" s="111" t="str">
        <f t="shared" si="41"/>
        <v/>
      </c>
      <c r="W379" s="13" t="s">
        <v>249</v>
      </c>
      <c r="X379" s="110" t="s">
        <v>98</v>
      </c>
      <c r="Y379" s="1"/>
      <c r="Z379" s="111" t="str">
        <f t="shared" si="42"/>
        <v/>
      </c>
      <c r="AA379" s="13" t="s">
        <v>250</v>
      </c>
      <c r="AB379" s="110" t="s">
        <v>98</v>
      </c>
      <c r="AC379" s="1"/>
      <c r="AD379" s="111" t="str">
        <f t="shared" si="43"/>
        <v/>
      </c>
      <c r="AE379" s="13" t="s">
        <v>251</v>
      </c>
      <c r="AF379" s="110" t="s">
        <v>98</v>
      </c>
      <c r="AG379" s="1"/>
      <c r="AH379" s="111" t="str">
        <f t="shared" si="44"/>
        <v/>
      </c>
      <c r="AI379" s="13" t="s">
        <v>252</v>
      </c>
      <c r="AJ379" s="113">
        <f t="shared" si="45"/>
        <v>0</v>
      </c>
      <c r="AK379" s="192" t="str">
        <f>ご契約内容!$C$2</f>
        <v>エースサイクル</v>
      </c>
    </row>
    <row r="380" spans="1:37" ht="13.5" customHeight="1">
      <c r="A380" s="101" t="s">
        <v>1979</v>
      </c>
      <c r="B380" s="136" t="s">
        <v>1967</v>
      </c>
      <c r="C380" s="103" t="s">
        <v>1973</v>
      </c>
      <c r="D380" s="106"/>
      <c r="E380" s="140"/>
      <c r="F380" s="105" t="s">
        <v>547</v>
      </c>
      <c r="G380" s="127"/>
      <c r="H380" s="138" t="s">
        <v>1980</v>
      </c>
      <c r="I380" s="139"/>
      <c r="J380" s="108">
        <v>3000</v>
      </c>
      <c r="K380" s="109"/>
      <c r="L380" s="110" t="s">
        <v>98</v>
      </c>
      <c r="M380" s="1"/>
      <c r="N380" s="111" t="str">
        <f t="shared" si="39"/>
        <v/>
      </c>
      <c r="O380" s="13" t="s">
        <v>247</v>
      </c>
      <c r="P380" s="110" t="s">
        <v>98</v>
      </c>
      <c r="Q380" s="1"/>
      <c r="R380" s="111" t="str">
        <f t="shared" si="40"/>
        <v/>
      </c>
      <c r="S380" s="13" t="s">
        <v>248</v>
      </c>
      <c r="T380" s="110" t="s">
        <v>98</v>
      </c>
      <c r="U380" s="1"/>
      <c r="V380" s="111" t="str">
        <f t="shared" si="41"/>
        <v/>
      </c>
      <c r="W380" s="13" t="s">
        <v>249</v>
      </c>
      <c r="X380" s="110" t="s">
        <v>98</v>
      </c>
      <c r="Y380" s="1"/>
      <c r="Z380" s="111" t="str">
        <f t="shared" si="42"/>
        <v/>
      </c>
      <c r="AA380" s="13" t="s">
        <v>250</v>
      </c>
      <c r="AB380" s="110" t="s">
        <v>98</v>
      </c>
      <c r="AC380" s="1"/>
      <c r="AD380" s="111" t="str">
        <f t="shared" si="43"/>
        <v/>
      </c>
      <c r="AE380" s="13" t="s">
        <v>251</v>
      </c>
      <c r="AF380" s="110" t="s">
        <v>98</v>
      </c>
      <c r="AG380" s="1"/>
      <c r="AH380" s="111" t="str">
        <f t="shared" si="44"/>
        <v/>
      </c>
      <c r="AI380" s="13" t="s">
        <v>252</v>
      </c>
      <c r="AJ380" s="113">
        <f t="shared" si="45"/>
        <v>0</v>
      </c>
      <c r="AK380" s="192" t="str">
        <f>ご契約内容!$C$2</f>
        <v>エースサイクル</v>
      </c>
    </row>
    <row r="381" spans="1:37" ht="13.5" customHeight="1">
      <c r="A381" s="101" t="s">
        <v>1981</v>
      </c>
      <c r="B381" s="136" t="s">
        <v>1967</v>
      </c>
      <c r="C381" s="103" t="s">
        <v>1973</v>
      </c>
      <c r="D381" s="106"/>
      <c r="E381" s="140"/>
      <c r="F381" s="105" t="s">
        <v>547</v>
      </c>
      <c r="G381" s="127"/>
      <c r="H381" s="138" t="s">
        <v>1982</v>
      </c>
      <c r="I381" s="139"/>
      <c r="J381" s="108">
        <v>1000</v>
      </c>
      <c r="K381" s="109"/>
      <c r="L381" s="110" t="s">
        <v>98</v>
      </c>
      <c r="M381" s="1"/>
      <c r="N381" s="111" t="str">
        <f t="shared" si="39"/>
        <v/>
      </c>
      <c r="O381" s="13" t="s">
        <v>247</v>
      </c>
      <c r="P381" s="110" t="s">
        <v>98</v>
      </c>
      <c r="Q381" s="1"/>
      <c r="R381" s="111" t="str">
        <f t="shared" si="40"/>
        <v/>
      </c>
      <c r="S381" s="13" t="s">
        <v>248</v>
      </c>
      <c r="T381" s="110" t="s">
        <v>98</v>
      </c>
      <c r="U381" s="1"/>
      <c r="V381" s="111" t="str">
        <f t="shared" si="41"/>
        <v/>
      </c>
      <c r="W381" s="13" t="s">
        <v>249</v>
      </c>
      <c r="X381" s="110" t="s">
        <v>98</v>
      </c>
      <c r="Y381" s="1"/>
      <c r="Z381" s="111" t="str">
        <f t="shared" si="42"/>
        <v/>
      </c>
      <c r="AA381" s="13" t="s">
        <v>250</v>
      </c>
      <c r="AB381" s="110" t="s">
        <v>98</v>
      </c>
      <c r="AC381" s="1"/>
      <c r="AD381" s="111" t="str">
        <f t="shared" si="43"/>
        <v/>
      </c>
      <c r="AE381" s="13" t="s">
        <v>251</v>
      </c>
      <c r="AF381" s="110" t="s">
        <v>98</v>
      </c>
      <c r="AG381" s="1"/>
      <c r="AH381" s="111" t="str">
        <f t="shared" si="44"/>
        <v/>
      </c>
      <c r="AI381" s="13" t="s">
        <v>252</v>
      </c>
      <c r="AJ381" s="113">
        <f t="shared" si="45"/>
        <v>0</v>
      </c>
      <c r="AK381" s="192" t="str">
        <f>ご契約内容!$C$2</f>
        <v>エースサイクル</v>
      </c>
    </row>
    <row r="382" spans="1:37" ht="13.5" customHeight="1">
      <c r="A382" s="101" t="s">
        <v>1983</v>
      </c>
      <c r="B382" s="136" t="s">
        <v>1967</v>
      </c>
      <c r="C382" s="103" t="s">
        <v>1973</v>
      </c>
      <c r="D382" s="106"/>
      <c r="E382" s="140"/>
      <c r="F382" s="105" t="s">
        <v>547</v>
      </c>
      <c r="G382" s="127"/>
      <c r="H382" s="138" t="s">
        <v>1984</v>
      </c>
      <c r="I382" s="139"/>
      <c r="J382" s="108">
        <v>1000</v>
      </c>
      <c r="K382" s="109"/>
      <c r="L382" s="110" t="s">
        <v>98</v>
      </c>
      <c r="M382" s="1"/>
      <c r="N382" s="111" t="str">
        <f t="shared" si="39"/>
        <v/>
      </c>
      <c r="O382" s="13" t="s">
        <v>247</v>
      </c>
      <c r="P382" s="110" t="s">
        <v>98</v>
      </c>
      <c r="Q382" s="1"/>
      <c r="R382" s="111" t="str">
        <f t="shared" si="40"/>
        <v/>
      </c>
      <c r="S382" s="13" t="s">
        <v>248</v>
      </c>
      <c r="T382" s="110" t="s">
        <v>98</v>
      </c>
      <c r="U382" s="1"/>
      <c r="V382" s="111" t="str">
        <f t="shared" si="41"/>
        <v/>
      </c>
      <c r="W382" s="13" t="s">
        <v>249</v>
      </c>
      <c r="X382" s="110" t="s">
        <v>98</v>
      </c>
      <c r="Y382" s="1"/>
      <c r="Z382" s="111" t="str">
        <f t="shared" si="42"/>
        <v/>
      </c>
      <c r="AA382" s="13" t="s">
        <v>250</v>
      </c>
      <c r="AB382" s="110" t="s">
        <v>98</v>
      </c>
      <c r="AC382" s="1"/>
      <c r="AD382" s="111" t="str">
        <f t="shared" si="43"/>
        <v/>
      </c>
      <c r="AE382" s="13" t="s">
        <v>251</v>
      </c>
      <c r="AF382" s="110" t="s">
        <v>98</v>
      </c>
      <c r="AG382" s="1"/>
      <c r="AH382" s="111" t="str">
        <f t="shared" si="44"/>
        <v/>
      </c>
      <c r="AI382" s="13" t="s">
        <v>252</v>
      </c>
      <c r="AJ382" s="113">
        <f t="shared" si="45"/>
        <v>0</v>
      </c>
      <c r="AK382" s="192" t="str">
        <f>ご契約内容!$C$2</f>
        <v>エースサイクル</v>
      </c>
    </row>
    <row r="383" spans="1:37" ht="13.5" customHeight="1">
      <c r="A383" s="101" t="s">
        <v>1985</v>
      </c>
      <c r="B383" s="136" t="s">
        <v>1967</v>
      </c>
      <c r="C383" s="103" t="s">
        <v>1973</v>
      </c>
      <c r="D383" s="106"/>
      <c r="E383" s="140"/>
      <c r="F383" s="105" t="s">
        <v>547</v>
      </c>
      <c r="G383" s="127"/>
      <c r="H383" s="138" t="s">
        <v>1986</v>
      </c>
      <c r="I383" s="139"/>
      <c r="J383" s="108">
        <v>800</v>
      </c>
      <c r="K383" s="109"/>
      <c r="L383" s="110" t="s">
        <v>98</v>
      </c>
      <c r="M383" s="1"/>
      <c r="N383" s="111" t="str">
        <f t="shared" si="39"/>
        <v/>
      </c>
      <c r="O383" s="13" t="s">
        <v>247</v>
      </c>
      <c r="P383" s="110" t="s">
        <v>98</v>
      </c>
      <c r="Q383" s="1"/>
      <c r="R383" s="111" t="str">
        <f t="shared" si="40"/>
        <v/>
      </c>
      <c r="S383" s="13" t="s">
        <v>248</v>
      </c>
      <c r="T383" s="110" t="s">
        <v>98</v>
      </c>
      <c r="U383" s="1"/>
      <c r="V383" s="111" t="str">
        <f t="shared" si="41"/>
        <v/>
      </c>
      <c r="W383" s="13" t="s">
        <v>249</v>
      </c>
      <c r="X383" s="110" t="s">
        <v>98</v>
      </c>
      <c r="Y383" s="1"/>
      <c r="Z383" s="111" t="str">
        <f t="shared" si="42"/>
        <v/>
      </c>
      <c r="AA383" s="13" t="s">
        <v>250</v>
      </c>
      <c r="AB383" s="110" t="s">
        <v>98</v>
      </c>
      <c r="AC383" s="1"/>
      <c r="AD383" s="111" t="str">
        <f t="shared" si="43"/>
        <v/>
      </c>
      <c r="AE383" s="13" t="s">
        <v>251</v>
      </c>
      <c r="AF383" s="110" t="s">
        <v>98</v>
      </c>
      <c r="AG383" s="1"/>
      <c r="AH383" s="111" t="str">
        <f t="shared" si="44"/>
        <v/>
      </c>
      <c r="AI383" s="13" t="s">
        <v>252</v>
      </c>
      <c r="AJ383" s="113">
        <f t="shared" si="45"/>
        <v>0</v>
      </c>
      <c r="AK383" s="192" t="str">
        <f>ご契約内容!$C$2</f>
        <v>エースサイクル</v>
      </c>
    </row>
    <row r="384" spans="1:37" ht="13.5" customHeight="1">
      <c r="A384" s="101" t="s">
        <v>1987</v>
      </c>
      <c r="B384" s="136" t="s">
        <v>1967</v>
      </c>
      <c r="C384" s="103" t="s">
        <v>1973</v>
      </c>
      <c r="D384" s="106"/>
      <c r="E384" s="140"/>
      <c r="F384" s="105" t="s">
        <v>547</v>
      </c>
      <c r="G384" s="127"/>
      <c r="H384" s="138" t="s">
        <v>1988</v>
      </c>
      <c r="I384" s="139"/>
      <c r="J384" s="108">
        <v>800</v>
      </c>
      <c r="K384" s="109" t="s">
        <v>568</v>
      </c>
      <c r="L384" s="110" t="s">
        <v>98</v>
      </c>
      <c r="M384" s="1"/>
      <c r="N384" s="111" t="str">
        <f t="shared" si="39"/>
        <v/>
      </c>
      <c r="O384" s="13" t="s">
        <v>247</v>
      </c>
      <c r="P384" s="110" t="s">
        <v>98</v>
      </c>
      <c r="Q384" s="1"/>
      <c r="R384" s="111" t="str">
        <f t="shared" si="40"/>
        <v/>
      </c>
      <c r="S384" s="13" t="s">
        <v>248</v>
      </c>
      <c r="T384" s="110" t="s">
        <v>98</v>
      </c>
      <c r="U384" s="1"/>
      <c r="V384" s="111" t="str">
        <f t="shared" si="41"/>
        <v/>
      </c>
      <c r="W384" s="13" t="s">
        <v>249</v>
      </c>
      <c r="X384" s="110" t="s">
        <v>77</v>
      </c>
      <c r="Y384" s="1"/>
      <c r="Z384" s="111" t="str">
        <f t="shared" si="42"/>
        <v/>
      </c>
      <c r="AA384" s="13" t="s">
        <v>250</v>
      </c>
      <c r="AB384" s="110" t="s">
        <v>77</v>
      </c>
      <c r="AC384" s="1"/>
      <c r="AD384" s="111" t="str">
        <f t="shared" si="43"/>
        <v/>
      </c>
      <c r="AE384" s="13" t="s">
        <v>251</v>
      </c>
      <c r="AF384" s="110" t="s">
        <v>77</v>
      </c>
      <c r="AG384" s="1"/>
      <c r="AH384" s="111" t="str">
        <f t="shared" si="44"/>
        <v/>
      </c>
      <c r="AI384" s="13" t="s">
        <v>252</v>
      </c>
      <c r="AJ384" s="113">
        <f t="shared" si="45"/>
        <v>0</v>
      </c>
      <c r="AK384" s="192" t="str">
        <f>ご契約内容!$C$2</f>
        <v>エースサイクル</v>
      </c>
    </row>
    <row r="385" spans="1:37" ht="13.5" customHeight="1">
      <c r="A385" s="101" t="s">
        <v>1989</v>
      </c>
      <c r="B385" s="136" t="s">
        <v>1967</v>
      </c>
      <c r="C385" s="103" t="s">
        <v>1973</v>
      </c>
      <c r="D385" s="106"/>
      <c r="E385" s="140"/>
      <c r="F385" s="105" t="s">
        <v>547</v>
      </c>
      <c r="G385" s="127"/>
      <c r="H385" s="138" t="s">
        <v>1990</v>
      </c>
      <c r="I385" s="139"/>
      <c r="J385" s="108">
        <v>800</v>
      </c>
      <c r="K385" s="109"/>
      <c r="L385" s="110" t="s">
        <v>98</v>
      </c>
      <c r="M385" s="1"/>
      <c r="N385" s="111" t="str">
        <f t="shared" si="39"/>
        <v/>
      </c>
      <c r="O385" s="13" t="s">
        <v>247</v>
      </c>
      <c r="P385" s="110" t="s">
        <v>98</v>
      </c>
      <c r="Q385" s="1"/>
      <c r="R385" s="111" t="str">
        <f t="shared" si="40"/>
        <v/>
      </c>
      <c r="S385" s="13" t="s">
        <v>248</v>
      </c>
      <c r="T385" s="110" t="s">
        <v>98</v>
      </c>
      <c r="U385" s="1"/>
      <c r="V385" s="111" t="str">
        <f t="shared" si="41"/>
        <v/>
      </c>
      <c r="W385" s="13" t="s">
        <v>249</v>
      </c>
      <c r="X385" s="110" t="s">
        <v>98</v>
      </c>
      <c r="Y385" s="1"/>
      <c r="Z385" s="111" t="str">
        <f t="shared" si="42"/>
        <v/>
      </c>
      <c r="AA385" s="13" t="s">
        <v>250</v>
      </c>
      <c r="AB385" s="110" t="s">
        <v>98</v>
      </c>
      <c r="AC385" s="1"/>
      <c r="AD385" s="111" t="str">
        <f t="shared" si="43"/>
        <v/>
      </c>
      <c r="AE385" s="13" t="s">
        <v>251</v>
      </c>
      <c r="AF385" s="110" t="s">
        <v>98</v>
      </c>
      <c r="AG385" s="1"/>
      <c r="AH385" s="111" t="str">
        <f t="shared" si="44"/>
        <v/>
      </c>
      <c r="AI385" s="13" t="s">
        <v>252</v>
      </c>
      <c r="AJ385" s="113">
        <f t="shared" si="45"/>
        <v>0</v>
      </c>
      <c r="AK385" s="192" t="str">
        <f>ご契約内容!$C$2</f>
        <v>エースサイクル</v>
      </c>
    </row>
    <row r="386" spans="1:37" ht="13.5" customHeight="1">
      <c r="A386" s="101" t="s">
        <v>1991</v>
      </c>
      <c r="B386" s="136" t="s">
        <v>1967</v>
      </c>
      <c r="C386" s="103" t="s">
        <v>1973</v>
      </c>
      <c r="D386" s="106"/>
      <c r="E386" s="140"/>
      <c r="F386" s="105" t="s">
        <v>547</v>
      </c>
      <c r="G386" s="127"/>
      <c r="H386" s="138" t="s">
        <v>1992</v>
      </c>
      <c r="I386" s="139"/>
      <c r="J386" s="108">
        <v>800</v>
      </c>
      <c r="K386" s="109"/>
      <c r="L386" s="110" t="s">
        <v>98</v>
      </c>
      <c r="M386" s="1"/>
      <c r="N386" s="111" t="str">
        <f t="shared" si="39"/>
        <v/>
      </c>
      <c r="O386" s="13" t="s">
        <v>247</v>
      </c>
      <c r="P386" s="110" t="s">
        <v>98</v>
      </c>
      <c r="Q386" s="1"/>
      <c r="R386" s="111" t="str">
        <f t="shared" si="40"/>
        <v/>
      </c>
      <c r="S386" s="13" t="s">
        <v>248</v>
      </c>
      <c r="T386" s="110" t="s">
        <v>98</v>
      </c>
      <c r="U386" s="1"/>
      <c r="V386" s="111" t="str">
        <f t="shared" si="41"/>
        <v/>
      </c>
      <c r="W386" s="13" t="s">
        <v>249</v>
      </c>
      <c r="X386" s="110" t="s">
        <v>98</v>
      </c>
      <c r="Y386" s="1"/>
      <c r="Z386" s="111" t="str">
        <f t="shared" si="42"/>
        <v/>
      </c>
      <c r="AA386" s="13" t="s">
        <v>250</v>
      </c>
      <c r="AB386" s="110" t="s">
        <v>98</v>
      </c>
      <c r="AC386" s="1"/>
      <c r="AD386" s="111" t="str">
        <f t="shared" si="43"/>
        <v/>
      </c>
      <c r="AE386" s="13" t="s">
        <v>251</v>
      </c>
      <c r="AF386" s="110" t="s">
        <v>98</v>
      </c>
      <c r="AG386" s="1"/>
      <c r="AH386" s="111" t="str">
        <f t="shared" si="44"/>
        <v/>
      </c>
      <c r="AI386" s="13" t="s">
        <v>252</v>
      </c>
      <c r="AJ386" s="113">
        <f t="shared" si="45"/>
        <v>0</v>
      </c>
      <c r="AK386" s="192" t="str">
        <f>ご契約内容!$C$2</f>
        <v>エースサイクル</v>
      </c>
    </row>
    <row r="387" spans="1:37" ht="13.5" customHeight="1">
      <c r="A387" s="101" t="s">
        <v>1993</v>
      </c>
      <c r="B387" s="136" t="s">
        <v>1967</v>
      </c>
      <c r="C387" s="103" t="s">
        <v>1973</v>
      </c>
      <c r="D387" s="106"/>
      <c r="E387" s="140"/>
      <c r="F387" s="105" t="s">
        <v>547</v>
      </c>
      <c r="G387" s="127"/>
      <c r="H387" s="138" t="s">
        <v>1994</v>
      </c>
      <c r="I387" s="139"/>
      <c r="J387" s="108">
        <v>1000</v>
      </c>
      <c r="K387" s="109"/>
      <c r="L387" s="110" t="s">
        <v>98</v>
      </c>
      <c r="M387" s="1"/>
      <c r="N387" s="111" t="str">
        <f t="shared" si="39"/>
        <v/>
      </c>
      <c r="O387" s="13" t="s">
        <v>247</v>
      </c>
      <c r="P387" s="110" t="s">
        <v>98</v>
      </c>
      <c r="Q387" s="1"/>
      <c r="R387" s="111" t="str">
        <f t="shared" si="40"/>
        <v/>
      </c>
      <c r="S387" s="13" t="s">
        <v>248</v>
      </c>
      <c r="T387" s="110" t="s">
        <v>98</v>
      </c>
      <c r="U387" s="1"/>
      <c r="V387" s="111" t="str">
        <f t="shared" si="41"/>
        <v/>
      </c>
      <c r="W387" s="13" t="s">
        <v>249</v>
      </c>
      <c r="X387" s="110" t="s">
        <v>98</v>
      </c>
      <c r="Y387" s="1"/>
      <c r="Z387" s="111" t="str">
        <f t="shared" si="42"/>
        <v/>
      </c>
      <c r="AA387" s="13" t="s">
        <v>250</v>
      </c>
      <c r="AB387" s="110" t="s">
        <v>98</v>
      </c>
      <c r="AC387" s="1"/>
      <c r="AD387" s="111" t="str">
        <f t="shared" si="43"/>
        <v/>
      </c>
      <c r="AE387" s="13" t="s">
        <v>251</v>
      </c>
      <c r="AF387" s="110" t="s">
        <v>98</v>
      </c>
      <c r="AG387" s="1"/>
      <c r="AH387" s="111" t="str">
        <f t="shared" si="44"/>
        <v/>
      </c>
      <c r="AI387" s="13" t="s">
        <v>252</v>
      </c>
      <c r="AJ387" s="113">
        <f t="shared" si="45"/>
        <v>0</v>
      </c>
      <c r="AK387" s="192" t="str">
        <f>ご契約内容!$C$2</f>
        <v>エースサイクル</v>
      </c>
    </row>
    <row r="388" spans="1:37" ht="13.5" customHeight="1">
      <c r="A388" s="101" t="s">
        <v>1995</v>
      </c>
      <c r="B388" s="136" t="s">
        <v>1967</v>
      </c>
      <c r="C388" s="103" t="s">
        <v>1973</v>
      </c>
      <c r="D388" s="106"/>
      <c r="E388" s="140"/>
      <c r="F388" s="105" t="s">
        <v>547</v>
      </c>
      <c r="G388" s="127"/>
      <c r="H388" s="138" t="s">
        <v>1996</v>
      </c>
      <c r="I388" s="139"/>
      <c r="J388" s="108">
        <v>1000</v>
      </c>
      <c r="K388" s="109"/>
      <c r="L388" s="110" t="s">
        <v>98</v>
      </c>
      <c r="M388" s="1"/>
      <c r="N388" s="111" t="str">
        <f t="shared" si="39"/>
        <v/>
      </c>
      <c r="O388" s="13" t="s">
        <v>247</v>
      </c>
      <c r="P388" s="110" t="s">
        <v>98</v>
      </c>
      <c r="Q388" s="1"/>
      <c r="R388" s="111" t="str">
        <f t="shared" si="40"/>
        <v/>
      </c>
      <c r="S388" s="13" t="s">
        <v>248</v>
      </c>
      <c r="T388" s="110" t="s">
        <v>98</v>
      </c>
      <c r="U388" s="1"/>
      <c r="V388" s="111" t="str">
        <f t="shared" si="41"/>
        <v/>
      </c>
      <c r="W388" s="13" t="s">
        <v>249</v>
      </c>
      <c r="X388" s="110" t="s">
        <v>98</v>
      </c>
      <c r="Y388" s="1"/>
      <c r="Z388" s="111" t="str">
        <f t="shared" si="42"/>
        <v/>
      </c>
      <c r="AA388" s="13" t="s">
        <v>250</v>
      </c>
      <c r="AB388" s="110" t="s">
        <v>98</v>
      </c>
      <c r="AC388" s="1"/>
      <c r="AD388" s="111" t="str">
        <f t="shared" si="43"/>
        <v/>
      </c>
      <c r="AE388" s="13" t="s">
        <v>251</v>
      </c>
      <c r="AF388" s="110" t="s">
        <v>98</v>
      </c>
      <c r="AG388" s="1"/>
      <c r="AH388" s="111" t="str">
        <f t="shared" si="44"/>
        <v/>
      </c>
      <c r="AI388" s="13" t="s">
        <v>252</v>
      </c>
      <c r="AJ388" s="113">
        <f t="shared" si="45"/>
        <v>0</v>
      </c>
      <c r="AK388" s="192" t="str">
        <f>ご契約内容!$C$2</f>
        <v>エースサイクル</v>
      </c>
    </row>
    <row r="389" spans="1:37" ht="13.5" customHeight="1">
      <c r="A389" s="101" t="s">
        <v>1997</v>
      </c>
      <c r="B389" s="136" t="s">
        <v>1967</v>
      </c>
      <c r="C389" s="103" t="s">
        <v>1973</v>
      </c>
      <c r="D389" s="106"/>
      <c r="E389" s="140"/>
      <c r="F389" s="105" t="s">
        <v>547</v>
      </c>
      <c r="G389" s="127"/>
      <c r="H389" s="138" t="s">
        <v>1998</v>
      </c>
      <c r="I389" s="139"/>
      <c r="J389" s="108">
        <v>800</v>
      </c>
      <c r="K389" s="109"/>
      <c r="L389" s="110" t="s">
        <v>98</v>
      </c>
      <c r="M389" s="1"/>
      <c r="N389" s="111" t="str">
        <f t="shared" ref="N389:N451" si="46">IF(M389="","",$J389*$A$4*M389)</f>
        <v/>
      </c>
      <c r="O389" s="13" t="s">
        <v>247</v>
      </c>
      <c r="P389" s="110" t="s">
        <v>98</v>
      </c>
      <c r="Q389" s="1"/>
      <c r="R389" s="111" t="str">
        <f t="shared" ref="R389:R451" si="47">IF(Q389="","",$J389*$A$4*Q389)</f>
        <v/>
      </c>
      <c r="S389" s="13" t="s">
        <v>248</v>
      </c>
      <c r="T389" s="110" t="s">
        <v>98</v>
      </c>
      <c r="U389" s="1"/>
      <c r="V389" s="111" t="str">
        <f t="shared" ref="V389:V451" si="48">IF(U389="","",$J389*$A$4*U389)</f>
        <v/>
      </c>
      <c r="W389" s="13" t="s">
        <v>249</v>
      </c>
      <c r="X389" s="110" t="s">
        <v>98</v>
      </c>
      <c r="Y389" s="1"/>
      <c r="Z389" s="111" t="str">
        <f t="shared" ref="Z389:Z451" si="49">IF(Y389="","",$J389*$A$4*Y389)</f>
        <v/>
      </c>
      <c r="AA389" s="13" t="s">
        <v>250</v>
      </c>
      <c r="AB389" s="110" t="s">
        <v>98</v>
      </c>
      <c r="AC389" s="1"/>
      <c r="AD389" s="111" t="str">
        <f t="shared" ref="AD389:AD451" si="50">IF(AC389="","",$J389*$A$4*AC389)</f>
        <v/>
      </c>
      <c r="AE389" s="13" t="s">
        <v>251</v>
      </c>
      <c r="AF389" s="110" t="s">
        <v>98</v>
      </c>
      <c r="AG389" s="1"/>
      <c r="AH389" s="111" t="str">
        <f t="shared" ref="AH389:AH451" si="51">IF(AG389="","",$J389*$A$4*AG389)</f>
        <v/>
      </c>
      <c r="AI389" s="13" t="s">
        <v>252</v>
      </c>
      <c r="AJ389" s="113">
        <f t="shared" si="45"/>
        <v>0</v>
      </c>
      <c r="AK389" s="192" t="str">
        <f>ご契約内容!$C$2</f>
        <v>エースサイクル</v>
      </c>
    </row>
    <row r="390" spans="1:37" ht="13.5" customHeight="1">
      <c r="A390" s="101" t="s">
        <v>1999</v>
      </c>
      <c r="B390" s="136" t="s">
        <v>1967</v>
      </c>
      <c r="C390" s="103" t="s">
        <v>1973</v>
      </c>
      <c r="D390" s="106"/>
      <c r="E390" s="140"/>
      <c r="F390" s="105" t="s">
        <v>547</v>
      </c>
      <c r="G390" s="127"/>
      <c r="H390" s="138" t="s">
        <v>2000</v>
      </c>
      <c r="I390" s="139"/>
      <c r="J390" s="108">
        <v>800</v>
      </c>
      <c r="K390" s="109"/>
      <c r="L390" s="110" t="s">
        <v>98</v>
      </c>
      <c r="M390" s="1"/>
      <c r="N390" s="111" t="str">
        <f t="shared" si="46"/>
        <v/>
      </c>
      <c r="O390" s="13" t="s">
        <v>247</v>
      </c>
      <c r="P390" s="110" t="s">
        <v>98</v>
      </c>
      <c r="Q390" s="1"/>
      <c r="R390" s="111" t="str">
        <f t="shared" si="47"/>
        <v/>
      </c>
      <c r="S390" s="13" t="s">
        <v>248</v>
      </c>
      <c r="T390" s="110" t="s">
        <v>98</v>
      </c>
      <c r="U390" s="1"/>
      <c r="V390" s="111" t="str">
        <f t="shared" si="48"/>
        <v/>
      </c>
      <c r="W390" s="13" t="s">
        <v>249</v>
      </c>
      <c r="X390" s="110" t="s">
        <v>98</v>
      </c>
      <c r="Y390" s="1"/>
      <c r="Z390" s="111" t="str">
        <f t="shared" si="49"/>
        <v/>
      </c>
      <c r="AA390" s="13" t="s">
        <v>250</v>
      </c>
      <c r="AB390" s="110" t="s">
        <v>98</v>
      </c>
      <c r="AC390" s="1"/>
      <c r="AD390" s="111" t="str">
        <f t="shared" si="50"/>
        <v/>
      </c>
      <c r="AE390" s="13" t="s">
        <v>251</v>
      </c>
      <c r="AF390" s="110" t="s">
        <v>98</v>
      </c>
      <c r="AG390" s="1"/>
      <c r="AH390" s="111" t="str">
        <f t="shared" si="51"/>
        <v/>
      </c>
      <c r="AI390" s="13" t="s">
        <v>252</v>
      </c>
      <c r="AJ390" s="113">
        <f t="shared" si="45"/>
        <v>0</v>
      </c>
      <c r="AK390" s="192" t="str">
        <f>ご契約内容!$C$2</f>
        <v>エースサイクル</v>
      </c>
    </row>
    <row r="391" spans="1:37" ht="13.5" customHeight="1">
      <c r="A391" s="101" t="s">
        <v>2001</v>
      </c>
      <c r="B391" s="136" t="s">
        <v>1967</v>
      </c>
      <c r="C391" s="103" t="s">
        <v>2002</v>
      </c>
      <c r="D391" s="106"/>
      <c r="E391" s="140"/>
      <c r="F391" s="105" t="s">
        <v>547</v>
      </c>
      <c r="G391" s="127"/>
      <c r="H391" s="138" t="s">
        <v>2003</v>
      </c>
      <c r="I391" s="139"/>
      <c r="J391" s="108">
        <v>800</v>
      </c>
      <c r="K391" s="109"/>
      <c r="L391" s="110" t="s">
        <v>98</v>
      </c>
      <c r="M391" s="1"/>
      <c r="N391" s="111" t="str">
        <f t="shared" si="46"/>
        <v/>
      </c>
      <c r="O391" s="13" t="s">
        <v>247</v>
      </c>
      <c r="P391" s="110" t="s">
        <v>98</v>
      </c>
      <c r="Q391" s="1"/>
      <c r="R391" s="111" t="str">
        <f t="shared" si="47"/>
        <v/>
      </c>
      <c r="S391" s="13" t="s">
        <v>248</v>
      </c>
      <c r="T391" s="110" t="s">
        <v>98</v>
      </c>
      <c r="U391" s="1"/>
      <c r="V391" s="111" t="str">
        <f t="shared" si="48"/>
        <v/>
      </c>
      <c r="W391" s="13" t="s">
        <v>249</v>
      </c>
      <c r="X391" s="110" t="s">
        <v>98</v>
      </c>
      <c r="Y391" s="1"/>
      <c r="Z391" s="111" t="str">
        <f t="shared" si="49"/>
        <v/>
      </c>
      <c r="AA391" s="13" t="s">
        <v>250</v>
      </c>
      <c r="AB391" s="110" t="s">
        <v>98</v>
      </c>
      <c r="AC391" s="1"/>
      <c r="AD391" s="111" t="str">
        <f t="shared" si="50"/>
        <v/>
      </c>
      <c r="AE391" s="13" t="s">
        <v>251</v>
      </c>
      <c r="AF391" s="110" t="s">
        <v>98</v>
      </c>
      <c r="AG391" s="1"/>
      <c r="AH391" s="111" t="str">
        <f t="shared" si="51"/>
        <v/>
      </c>
      <c r="AI391" s="13" t="s">
        <v>252</v>
      </c>
      <c r="AJ391" s="113">
        <f t="shared" si="45"/>
        <v>0</v>
      </c>
      <c r="AK391" s="192" t="str">
        <f>ご契約内容!$C$2</f>
        <v>エースサイクル</v>
      </c>
    </row>
    <row r="392" spans="1:37" ht="13.5" customHeight="1">
      <c r="A392" s="101" t="s">
        <v>2004</v>
      </c>
      <c r="B392" s="136" t="s">
        <v>1967</v>
      </c>
      <c r="C392" s="103" t="s">
        <v>2005</v>
      </c>
      <c r="D392" s="106"/>
      <c r="E392" s="140"/>
      <c r="F392" s="105" t="s">
        <v>547</v>
      </c>
      <c r="G392" s="127"/>
      <c r="H392" s="138" t="s">
        <v>2006</v>
      </c>
      <c r="I392" s="139"/>
      <c r="J392" s="108">
        <v>800</v>
      </c>
      <c r="K392" s="109" t="s">
        <v>782</v>
      </c>
      <c r="L392" s="110" t="s">
        <v>98</v>
      </c>
      <c r="M392" s="1"/>
      <c r="N392" s="111" t="str">
        <f t="shared" si="46"/>
        <v/>
      </c>
      <c r="O392" s="13" t="s">
        <v>247</v>
      </c>
      <c r="P392" s="110" t="s">
        <v>98</v>
      </c>
      <c r="Q392" s="1"/>
      <c r="R392" s="111" t="str">
        <f t="shared" si="47"/>
        <v/>
      </c>
      <c r="S392" s="13" t="s">
        <v>248</v>
      </c>
      <c r="T392" s="110" t="s">
        <v>98</v>
      </c>
      <c r="U392" s="1"/>
      <c r="V392" s="111" t="str">
        <f t="shared" si="48"/>
        <v/>
      </c>
      <c r="W392" s="13" t="s">
        <v>249</v>
      </c>
      <c r="X392" s="110" t="s">
        <v>98</v>
      </c>
      <c r="Y392" s="1"/>
      <c r="Z392" s="111" t="str">
        <f t="shared" si="49"/>
        <v/>
      </c>
      <c r="AA392" s="13" t="s">
        <v>250</v>
      </c>
      <c r="AB392" s="110" t="s">
        <v>77</v>
      </c>
      <c r="AC392" s="1"/>
      <c r="AD392" s="111" t="str">
        <f t="shared" si="50"/>
        <v/>
      </c>
      <c r="AE392" s="13" t="s">
        <v>251</v>
      </c>
      <c r="AF392" s="110" t="s">
        <v>77</v>
      </c>
      <c r="AG392" s="1"/>
      <c r="AH392" s="111" t="str">
        <f t="shared" si="51"/>
        <v/>
      </c>
      <c r="AI392" s="13" t="s">
        <v>252</v>
      </c>
      <c r="AJ392" s="113">
        <f t="shared" si="45"/>
        <v>0</v>
      </c>
      <c r="AK392" s="192" t="str">
        <f>ご契約内容!$C$2</f>
        <v>エースサイクル</v>
      </c>
    </row>
    <row r="393" spans="1:37" ht="13.5" customHeight="1">
      <c r="A393" s="101" t="s">
        <v>2007</v>
      </c>
      <c r="B393" s="136" t="s">
        <v>1967</v>
      </c>
      <c r="C393" s="103" t="s">
        <v>2005</v>
      </c>
      <c r="D393" s="106"/>
      <c r="E393" s="140"/>
      <c r="F393" s="105" t="s">
        <v>547</v>
      </c>
      <c r="G393" s="127"/>
      <c r="H393" s="138" t="s">
        <v>2008</v>
      </c>
      <c r="I393" s="139"/>
      <c r="J393" s="108">
        <v>800</v>
      </c>
      <c r="K393" s="109" t="s">
        <v>782</v>
      </c>
      <c r="L393" s="110" t="s">
        <v>77</v>
      </c>
      <c r="M393" s="1"/>
      <c r="N393" s="111" t="str">
        <f t="shared" si="46"/>
        <v/>
      </c>
      <c r="O393" s="13" t="s">
        <v>247</v>
      </c>
      <c r="P393" s="110" t="s">
        <v>77</v>
      </c>
      <c r="Q393" s="1"/>
      <c r="R393" s="111" t="str">
        <f t="shared" si="47"/>
        <v/>
      </c>
      <c r="S393" s="13" t="s">
        <v>248</v>
      </c>
      <c r="T393" s="110" t="s">
        <v>148</v>
      </c>
      <c r="U393" s="115"/>
      <c r="V393" s="116" t="str">
        <f t="shared" si="48"/>
        <v/>
      </c>
      <c r="W393" s="117" t="s">
        <v>249</v>
      </c>
      <c r="X393" s="110" t="s">
        <v>148</v>
      </c>
      <c r="Y393" s="115"/>
      <c r="Z393" s="116" t="str">
        <f t="shared" si="49"/>
        <v/>
      </c>
      <c r="AA393" s="117" t="s">
        <v>250</v>
      </c>
      <c r="AB393" s="110" t="s">
        <v>148</v>
      </c>
      <c r="AC393" s="115"/>
      <c r="AD393" s="116" t="str">
        <f t="shared" si="50"/>
        <v/>
      </c>
      <c r="AE393" s="117" t="s">
        <v>251</v>
      </c>
      <c r="AF393" s="110" t="s">
        <v>148</v>
      </c>
      <c r="AG393" s="115"/>
      <c r="AH393" s="116" t="str">
        <f t="shared" si="51"/>
        <v/>
      </c>
      <c r="AI393" s="117" t="s">
        <v>252</v>
      </c>
      <c r="AJ393" s="113">
        <f t="shared" si="45"/>
        <v>0</v>
      </c>
      <c r="AK393" s="192" t="str">
        <f>ご契約内容!$C$2</f>
        <v>エースサイクル</v>
      </c>
    </row>
    <row r="394" spans="1:37" ht="13.5" customHeight="1">
      <c r="A394" s="101" t="s">
        <v>2009</v>
      </c>
      <c r="B394" s="136" t="s">
        <v>1967</v>
      </c>
      <c r="C394" s="103" t="s">
        <v>2005</v>
      </c>
      <c r="D394" s="106"/>
      <c r="E394" s="140"/>
      <c r="F394" s="105" t="s">
        <v>547</v>
      </c>
      <c r="G394" s="127"/>
      <c r="H394" s="138" t="s">
        <v>2010</v>
      </c>
      <c r="I394" s="139"/>
      <c r="J394" s="108">
        <v>800</v>
      </c>
      <c r="K394" s="109"/>
      <c r="L394" s="110" t="s">
        <v>98</v>
      </c>
      <c r="M394" s="1"/>
      <c r="N394" s="111" t="str">
        <f t="shared" si="46"/>
        <v/>
      </c>
      <c r="O394" s="13" t="s">
        <v>247</v>
      </c>
      <c r="P394" s="110" t="s">
        <v>98</v>
      </c>
      <c r="Q394" s="1"/>
      <c r="R394" s="111" t="str">
        <f t="shared" si="47"/>
        <v/>
      </c>
      <c r="S394" s="13" t="s">
        <v>248</v>
      </c>
      <c r="T394" s="110" t="s">
        <v>98</v>
      </c>
      <c r="U394" s="1"/>
      <c r="V394" s="111" t="str">
        <f t="shared" si="48"/>
        <v/>
      </c>
      <c r="W394" s="13" t="s">
        <v>249</v>
      </c>
      <c r="X394" s="110" t="s">
        <v>98</v>
      </c>
      <c r="Y394" s="1"/>
      <c r="Z394" s="111" t="str">
        <f t="shared" si="49"/>
        <v/>
      </c>
      <c r="AA394" s="13" t="s">
        <v>250</v>
      </c>
      <c r="AB394" s="110" t="s">
        <v>98</v>
      </c>
      <c r="AC394" s="1"/>
      <c r="AD394" s="111" t="str">
        <f t="shared" si="50"/>
        <v/>
      </c>
      <c r="AE394" s="13" t="s">
        <v>251</v>
      </c>
      <c r="AF394" s="110" t="s">
        <v>98</v>
      </c>
      <c r="AG394" s="1"/>
      <c r="AH394" s="111" t="str">
        <f t="shared" si="51"/>
        <v/>
      </c>
      <c r="AI394" s="13" t="s">
        <v>252</v>
      </c>
      <c r="AJ394" s="113">
        <f t="shared" si="45"/>
        <v>0</v>
      </c>
      <c r="AK394" s="192" t="str">
        <f>ご契約内容!$C$2</f>
        <v>エースサイクル</v>
      </c>
    </row>
    <row r="395" spans="1:37" ht="13.5" customHeight="1">
      <c r="A395" s="101" t="s">
        <v>2011</v>
      </c>
      <c r="B395" s="136" t="s">
        <v>1967</v>
      </c>
      <c r="C395" s="103" t="s">
        <v>2005</v>
      </c>
      <c r="D395" s="106"/>
      <c r="E395" s="140"/>
      <c r="F395" s="105" t="s">
        <v>547</v>
      </c>
      <c r="G395" s="127"/>
      <c r="H395" s="138" t="s">
        <v>2012</v>
      </c>
      <c r="I395" s="139"/>
      <c r="J395" s="108">
        <v>800</v>
      </c>
      <c r="K395" s="109"/>
      <c r="L395" s="110" t="s">
        <v>98</v>
      </c>
      <c r="M395" s="1"/>
      <c r="N395" s="111" t="str">
        <f t="shared" si="46"/>
        <v/>
      </c>
      <c r="O395" s="13" t="s">
        <v>247</v>
      </c>
      <c r="P395" s="110" t="s">
        <v>98</v>
      </c>
      <c r="Q395" s="1"/>
      <c r="R395" s="111" t="str">
        <f t="shared" si="47"/>
        <v/>
      </c>
      <c r="S395" s="13" t="s">
        <v>248</v>
      </c>
      <c r="T395" s="110" t="s">
        <v>98</v>
      </c>
      <c r="U395" s="1"/>
      <c r="V395" s="111" t="str">
        <f t="shared" si="48"/>
        <v/>
      </c>
      <c r="W395" s="13" t="s">
        <v>249</v>
      </c>
      <c r="X395" s="110" t="s">
        <v>98</v>
      </c>
      <c r="Y395" s="1"/>
      <c r="Z395" s="111" t="str">
        <f t="shared" si="49"/>
        <v/>
      </c>
      <c r="AA395" s="13" t="s">
        <v>250</v>
      </c>
      <c r="AB395" s="110" t="s">
        <v>77</v>
      </c>
      <c r="AC395" s="1"/>
      <c r="AD395" s="111" t="str">
        <f t="shared" si="50"/>
        <v/>
      </c>
      <c r="AE395" s="13" t="s">
        <v>251</v>
      </c>
      <c r="AF395" s="110" t="s">
        <v>77</v>
      </c>
      <c r="AG395" s="1"/>
      <c r="AH395" s="111" t="str">
        <f t="shared" si="51"/>
        <v/>
      </c>
      <c r="AI395" s="13" t="s">
        <v>252</v>
      </c>
      <c r="AJ395" s="113">
        <f t="shared" si="45"/>
        <v>0</v>
      </c>
      <c r="AK395" s="192" t="str">
        <f>ご契約内容!$C$2</f>
        <v>エースサイクル</v>
      </c>
    </row>
    <row r="396" spans="1:37" ht="13.5" customHeight="1">
      <c r="A396" s="101" t="s">
        <v>2013</v>
      </c>
      <c r="B396" s="136" t="s">
        <v>1967</v>
      </c>
      <c r="C396" s="103" t="s">
        <v>2005</v>
      </c>
      <c r="D396" s="106"/>
      <c r="E396" s="140"/>
      <c r="F396" s="105" t="s">
        <v>547</v>
      </c>
      <c r="G396" s="127"/>
      <c r="H396" s="138" t="s">
        <v>2014</v>
      </c>
      <c r="I396" s="139"/>
      <c r="J396" s="108">
        <v>800</v>
      </c>
      <c r="K396" s="109"/>
      <c r="L396" s="110" t="s">
        <v>98</v>
      </c>
      <c r="M396" s="1"/>
      <c r="N396" s="111" t="str">
        <f t="shared" si="46"/>
        <v/>
      </c>
      <c r="O396" s="13" t="s">
        <v>247</v>
      </c>
      <c r="P396" s="110" t="s">
        <v>98</v>
      </c>
      <c r="Q396" s="1"/>
      <c r="R396" s="111" t="str">
        <f t="shared" si="47"/>
        <v/>
      </c>
      <c r="S396" s="13" t="s">
        <v>248</v>
      </c>
      <c r="T396" s="110" t="s">
        <v>77</v>
      </c>
      <c r="U396" s="1"/>
      <c r="V396" s="111" t="str">
        <f t="shared" si="48"/>
        <v/>
      </c>
      <c r="W396" s="13" t="s">
        <v>249</v>
      </c>
      <c r="X396" s="110" t="s">
        <v>98</v>
      </c>
      <c r="Y396" s="1"/>
      <c r="Z396" s="111" t="str">
        <f t="shared" si="49"/>
        <v/>
      </c>
      <c r="AA396" s="13" t="s">
        <v>250</v>
      </c>
      <c r="AB396" s="110" t="s">
        <v>98</v>
      </c>
      <c r="AC396" s="1"/>
      <c r="AD396" s="111" t="str">
        <f t="shared" si="50"/>
        <v/>
      </c>
      <c r="AE396" s="13" t="s">
        <v>251</v>
      </c>
      <c r="AF396" s="110" t="s">
        <v>98</v>
      </c>
      <c r="AG396" s="1"/>
      <c r="AH396" s="111" t="str">
        <f t="shared" si="51"/>
        <v/>
      </c>
      <c r="AI396" s="13" t="s">
        <v>252</v>
      </c>
      <c r="AJ396" s="113">
        <f t="shared" si="45"/>
        <v>0</v>
      </c>
      <c r="AK396" s="192" t="str">
        <f>ご契約内容!$C$2</f>
        <v>エースサイクル</v>
      </c>
    </row>
    <row r="397" spans="1:37" ht="13.5" customHeight="1">
      <c r="A397" s="101" t="s">
        <v>2015</v>
      </c>
      <c r="B397" s="136" t="s">
        <v>1967</v>
      </c>
      <c r="C397" s="103" t="s">
        <v>2005</v>
      </c>
      <c r="D397" s="106"/>
      <c r="E397" s="140"/>
      <c r="F397" s="105" t="s">
        <v>547</v>
      </c>
      <c r="G397" s="127"/>
      <c r="H397" s="138" t="s">
        <v>2016</v>
      </c>
      <c r="I397" s="139"/>
      <c r="J397" s="108">
        <v>800</v>
      </c>
      <c r="K397" s="109"/>
      <c r="L397" s="110" t="s">
        <v>98</v>
      </c>
      <c r="M397" s="1"/>
      <c r="N397" s="111" t="str">
        <f t="shared" si="46"/>
        <v/>
      </c>
      <c r="O397" s="13" t="s">
        <v>247</v>
      </c>
      <c r="P397" s="110" t="s">
        <v>98</v>
      </c>
      <c r="Q397" s="1"/>
      <c r="R397" s="111" t="str">
        <f t="shared" si="47"/>
        <v/>
      </c>
      <c r="S397" s="13" t="s">
        <v>248</v>
      </c>
      <c r="T397" s="110" t="s">
        <v>98</v>
      </c>
      <c r="U397" s="1"/>
      <c r="V397" s="111" t="str">
        <f t="shared" si="48"/>
        <v/>
      </c>
      <c r="W397" s="13" t="s">
        <v>249</v>
      </c>
      <c r="X397" s="110" t="s">
        <v>98</v>
      </c>
      <c r="Y397" s="1"/>
      <c r="Z397" s="111" t="str">
        <f t="shared" si="49"/>
        <v/>
      </c>
      <c r="AA397" s="13" t="s">
        <v>250</v>
      </c>
      <c r="AB397" s="110" t="s">
        <v>98</v>
      </c>
      <c r="AC397" s="1"/>
      <c r="AD397" s="111" t="str">
        <f t="shared" si="50"/>
        <v/>
      </c>
      <c r="AE397" s="13" t="s">
        <v>251</v>
      </c>
      <c r="AF397" s="110" t="s">
        <v>98</v>
      </c>
      <c r="AG397" s="1"/>
      <c r="AH397" s="111" t="str">
        <f t="shared" si="51"/>
        <v/>
      </c>
      <c r="AI397" s="13" t="s">
        <v>252</v>
      </c>
      <c r="AJ397" s="113">
        <f t="shared" si="45"/>
        <v>0</v>
      </c>
      <c r="AK397" s="192" t="str">
        <f>ご契約内容!$C$2</f>
        <v>エースサイクル</v>
      </c>
    </row>
    <row r="398" spans="1:37" ht="13.5" customHeight="1">
      <c r="A398" s="101" t="s">
        <v>2017</v>
      </c>
      <c r="B398" s="136" t="s">
        <v>1967</v>
      </c>
      <c r="C398" s="103" t="s">
        <v>2002</v>
      </c>
      <c r="D398" s="106"/>
      <c r="E398" s="140"/>
      <c r="F398" s="105" t="s">
        <v>547</v>
      </c>
      <c r="G398" s="127"/>
      <c r="H398" s="138" t="s">
        <v>1976</v>
      </c>
      <c r="I398" s="139"/>
      <c r="J398" s="108">
        <v>800</v>
      </c>
      <c r="K398" s="109"/>
      <c r="L398" s="110" t="s">
        <v>98</v>
      </c>
      <c r="M398" s="1"/>
      <c r="N398" s="111" t="str">
        <f t="shared" si="46"/>
        <v/>
      </c>
      <c r="O398" s="13" t="s">
        <v>247</v>
      </c>
      <c r="P398" s="110" t="s">
        <v>98</v>
      </c>
      <c r="Q398" s="1"/>
      <c r="R398" s="111" t="str">
        <f t="shared" si="47"/>
        <v/>
      </c>
      <c r="S398" s="13" t="s">
        <v>248</v>
      </c>
      <c r="T398" s="110" t="s">
        <v>98</v>
      </c>
      <c r="U398" s="1"/>
      <c r="V398" s="111" t="str">
        <f t="shared" si="48"/>
        <v/>
      </c>
      <c r="W398" s="13" t="s">
        <v>249</v>
      </c>
      <c r="X398" s="110" t="s">
        <v>98</v>
      </c>
      <c r="Y398" s="1"/>
      <c r="Z398" s="111" t="str">
        <f t="shared" si="49"/>
        <v/>
      </c>
      <c r="AA398" s="13" t="s">
        <v>250</v>
      </c>
      <c r="AB398" s="110" t="s">
        <v>98</v>
      </c>
      <c r="AC398" s="1"/>
      <c r="AD398" s="111" t="str">
        <f t="shared" si="50"/>
        <v/>
      </c>
      <c r="AE398" s="13" t="s">
        <v>251</v>
      </c>
      <c r="AF398" s="110" t="s">
        <v>98</v>
      </c>
      <c r="AG398" s="1"/>
      <c r="AH398" s="111" t="str">
        <f t="shared" si="51"/>
        <v/>
      </c>
      <c r="AI398" s="13" t="s">
        <v>252</v>
      </c>
      <c r="AJ398" s="113">
        <f t="shared" si="45"/>
        <v>0</v>
      </c>
      <c r="AK398" s="192" t="str">
        <f>ご契約内容!$C$2</f>
        <v>エースサイクル</v>
      </c>
    </row>
    <row r="399" spans="1:37" ht="13.5" customHeight="1">
      <c r="A399" s="101" t="s">
        <v>2018</v>
      </c>
      <c r="B399" s="136" t="s">
        <v>1967</v>
      </c>
      <c r="C399" s="103" t="s">
        <v>2002</v>
      </c>
      <c r="D399" s="106"/>
      <c r="E399" s="140"/>
      <c r="F399" s="105" t="s">
        <v>547</v>
      </c>
      <c r="G399" s="127"/>
      <c r="H399" s="138" t="s">
        <v>1978</v>
      </c>
      <c r="I399" s="139"/>
      <c r="J399" s="108">
        <v>1000</v>
      </c>
      <c r="K399" s="109"/>
      <c r="L399" s="110" t="s">
        <v>98</v>
      </c>
      <c r="M399" s="1"/>
      <c r="N399" s="111" t="str">
        <f t="shared" si="46"/>
        <v/>
      </c>
      <c r="O399" s="13" t="s">
        <v>247</v>
      </c>
      <c r="P399" s="110" t="s">
        <v>98</v>
      </c>
      <c r="Q399" s="1"/>
      <c r="R399" s="111" t="str">
        <f t="shared" si="47"/>
        <v/>
      </c>
      <c r="S399" s="13" t="s">
        <v>248</v>
      </c>
      <c r="T399" s="110" t="s">
        <v>98</v>
      </c>
      <c r="U399" s="1"/>
      <c r="V399" s="111" t="str">
        <f t="shared" si="48"/>
        <v/>
      </c>
      <c r="W399" s="13" t="s">
        <v>249</v>
      </c>
      <c r="X399" s="110" t="s">
        <v>98</v>
      </c>
      <c r="Y399" s="1"/>
      <c r="Z399" s="111" t="str">
        <f t="shared" si="49"/>
        <v/>
      </c>
      <c r="AA399" s="13" t="s">
        <v>250</v>
      </c>
      <c r="AB399" s="110" t="s">
        <v>98</v>
      </c>
      <c r="AC399" s="1"/>
      <c r="AD399" s="111" t="str">
        <f t="shared" si="50"/>
        <v/>
      </c>
      <c r="AE399" s="13" t="s">
        <v>251</v>
      </c>
      <c r="AF399" s="110" t="s">
        <v>98</v>
      </c>
      <c r="AG399" s="1"/>
      <c r="AH399" s="111" t="str">
        <f t="shared" si="51"/>
        <v/>
      </c>
      <c r="AI399" s="13" t="s">
        <v>252</v>
      </c>
      <c r="AJ399" s="113">
        <f t="shared" si="45"/>
        <v>0</v>
      </c>
      <c r="AK399" s="192" t="str">
        <f>ご契約内容!$C$2</f>
        <v>エースサイクル</v>
      </c>
    </row>
    <row r="400" spans="1:37" ht="13.5" customHeight="1">
      <c r="A400" s="101" t="s">
        <v>2019</v>
      </c>
      <c r="B400" s="136" t="s">
        <v>1967</v>
      </c>
      <c r="C400" s="103" t="s">
        <v>2002</v>
      </c>
      <c r="D400" s="106"/>
      <c r="E400" s="140"/>
      <c r="F400" s="105" t="s">
        <v>547</v>
      </c>
      <c r="G400" s="127"/>
      <c r="H400" s="138" t="s">
        <v>1982</v>
      </c>
      <c r="I400" s="139"/>
      <c r="J400" s="108">
        <v>800</v>
      </c>
      <c r="K400" s="109"/>
      <c r="L400" s="110" t="s">
        <v>128</v>
      </c>
      <c r="M400" s="1"/>
      <c r="N400" s="111" t="str">
        <f t="shared" si="46"/>
        <v/>
      </c>
      <c r="O400" s="13" t="s">
        <v>247</v>
      </c>
      <c r="P400" s="110" t="s">
        <v>128</v>
      </c>
      <c r="Q400" s="1"/>
      <c r="R400" s="111" t="str">
        <f t="shared" si="47"/>
        <v/>
      </c>
      <c r="S400" s="13" t="s">
        <v>248</v>
      </c>
      <c r="T400" s="110" t="s">
        <v>98</v>
      </c>
      <c r="U400" s="1"/>
      <c r="V400" s="111" t="str">
        <f t="shared" si="48"/>
        <v/>
      </c>
      <c r="W400" s="13" t="s">
        <v>249</v>
      </c>
      <c r="X400" s="110" t="s">
        <v>98</v>
      </c>
      <c r="Y400" s="1"/>
      <c r="Z400" s="111" t="str">
        <f t="shared" si="49"/>
        <v/>
      </c>
      <c r="AA400" s="13" t="s">
        <v>250</v>
      </c>
      <c r="AB400" s="110" t="s">
        <v>98</v>
      </c>
      <c r="AC400" s="1"/>
      <c r="AD400" s="111" t="str">
        <f t="shared" si="50"/>
        <v/>
      </c>
      <c r="AE400" s="13" t="s">
        <v>251</v>
      </c>
      <c r="AF400" s="110" t="s">
        <v>98</v>
      </c>
      <c r="AG400" s="1"/>
      <c r="AH400" s="111" t="str">
        <f t="shared" si="51"/>
        <v/>
      </c>
      <c r="AI400" s="13" t="s">
        <v>252</v>
      </c>
      <c r="AJ400" s="113">
        <f t="shared" si="45"/>
        <v>0</v>
      </c>
      <c r="AK400" s="192" t="str">
        <f>ご契約内容!$C$2</f>
        <v>エースサイクル</v>
      </c>
    </row>
    <row r="401" spans="1:37" ht="13.5" customHeight="1">
      <c r="A401" s="101" t="s">
        <v>2020</v>
      </c>
      <c r="B401" s="136" t="s">
        <v>1967</v>
      </c>
      <c r="C401" s="103" t="s">
        <v>2021</v>
      </c>
      <c r="D401" s="106"/>
      <c r="E401" s="140"/>
      <c r="F401" s="105" t="s">
        <v>547</v>
      </c>
      <c r="G401" s="127"/>
      <c r="H401" s="138" t="s">
        <v>2022</v>
      </c>
      <c r="I401" s="139"/>
      <c r="J401" s="108">
        <v>1200</v>
      </c>
      <c r="K401" s="109" t="s">
        <v>568</v>
      </c>
      <c r="L401" s="110" t="s">
        <v>98</v>
      </c>
      <c r="M401" s="1"/>
      <c r="N401" s="111" t="str">
        <f t="shared" si="46"/>
        <v/>
      </c>
      <c r="O401" s="13" t="s">
        <v>247</v>
      </c>
      <c r="P401" s="110" t="s">
        <v>98</v>
      </c>
      <c r="Q401" s="1"/>
      <c r="R401" s="111" t="str">
        <f t="shared" si="47"/>
        <v/>
      </c>
      <c r="S401" s="13" t="s">
        <v>248</v>
      </c>
      <c r="T401" s="110" t="s">
        <v>98</v>
      </c>
      <c r="U401" s="1"/>
      <c r="V401" s="111" t="str">
        <f t="shared" si="48"/>
        <v/>
      </c>
      <c r="W401" s="13" t="s">
        <v>249</v>
      </c>
      <c r="X401" s="110" t="s">
        <v>98</v>
      </c>
      <c r="Y401" s="1"/>
      <c r="Z401" s="111" t="str">
        <f t="shared" si="49"/>
        <v/>
      </c>
      <c r="AA401" s="13" t="s">
        <v>250</v>
      </c>
      <c r="AB401" s="110" t="s">
        <v>98</v>
      </c>
      <c r="AC401" s="1"/>
      <c r="AD401" s="111" t="str">
        <f t="shared" si="50"/>
        <v/>
      </c>
      <c r="AE401" s="13" t="s">
        <v>251</v>
      </c>
      <c r="AF401" s="110" t="s">
        <v>98</v>
      </c>
      <c r="AG401" s="1"/>
      <c r="AH401" s="111" t="str">
        <f t="shared" si="51"/>
        <v/>
      </c>
      <c r="AI401" s="13" t="s">
        <v>252</v>
      </c>
      <c r="AJ401" s="113">
        <f t="shared" si="45"/>
        <v>0</v>
      </c>
      <c r="AK401" s="192" t="str">
        <f>ご契約内容!$C$2</f>
        <v>エースサイクル</v>
      </c>
    </row>
    <row r="402" spans="1:37" ht="13.5" customHeight="1">
      <c r="A402" s="101" t="s">
        <v>2023</v>
      </c>
      <c r="B402" s="136" t="s">
        <v>1967</v>
      </c>
      <c r="C402" s="103" t="s">
        <v>2021</v>
      </c>
      <c r="D402" s="106"/>
      <c r="E402" s="140"/>
      <c r="F402" s="105" t="s">
        <v>547</v>
      </c>
      <c r="G402" s="127"/>
      <c r="H402" s="138" t="s">
        <v>2024</v>
      </c>
      <c r="I402" s="139"/>
      <c r="J402" s="108">
        <v>1300</v>
      </c>
      <c r="K402" s="109" t="s">
        <v>568</v>
      </c>
      <c r="L402" s="110" t="s">
        <v>98</v>
      </c>
      <c r="M402" s="1"/>
      <c r="N402" s="111" t="str">
        <f t="shared" si="46"/>
        <v/>
      </c>
      <c r="O402" s="13" t="s">
        <v>247</v>
      </c>
      <c r="P402" s="110" t="s">
        <v>98</v>
      </c>
      <c r="Q402" s="1"/>
      <c r="R402" s="111" t="str">
        <f t="shared" si="47"/>
        <v/>
      </c>
      <c r="S402" s="13" t="s">
        <v>248</v>
      </c>
      <c r="T402" s="110" t="s">
        <v>98</v>
      </c>
      <c r="U402" s="1"/>
      <c r="V402" s="111" t="str">
        <f t="shared" si="48"/>
        <v/>
      </c>
      <c r="W402" s="13" t="s">
        <v>249</v>
      </c>
      <c r="X402" s="110" t="s">
        <v>98</v>
      </c>
      <c r="Y402" s="1"/>
      <c r="Z402" s="111" t="str">
        <f t="shared" si="49"/>
        <v/>
      </c>
      <c r="AA402" s="13" t="s">
        <v>250</v>
      </c>
      <c r="AB402" s="110" t="s">
        <v>98</v>
      </c>
      <c r="AC402" s="1"/>
      <c r="AD402" s="111" t="str">
        <f t="shared" si="50"/>
        <v/>
      </c>
      <c r="AE402" s="13" t="s">
        <v>251</v>
      </c>
      <c r="AF402" s="110" t="s">
        <v>98</v>
      </c>
      <c r="AG402" s="1"/>
      <c r="AH402" s="111" t="str">
        <f t="shared" si="51"/>
        <v/>
      </c>
      <c r="AI402" s="13" t="s">
        <v>252</v>
      </c>
      <c r="AJ402" s="113">
        <f t="shared" si="45"/>
        <v>0</v>
      </c>
      <c r="AK402" s="192" t="str">
        <f>ご契約内容!$C$2</f>
        <v>エースサイクル</v>
      </c>
    </row>
    <row r="403" spans="1:37" ht="13.5" customHeight="1">
      <c r="A403" s="101" t="s">
        <v>2025</v>
      </c>
      <c r="B403" s="136" t="s">
        <v>1967</v>
      </c>
      <c r="C403" s="103" t="s">
        <v>2021</v>
      </c>
      <c r="D403" s="106"/>
      <c r="E403" s="140"/>
      <c r="F403" s="105" t="s">
        <v>547</v>
      </c>
      <c r="G403" s="127"/>
      <c r="H403" s="138" t="s">
        <v>2026</v>
      </c>
      <c r="I403" s="139"/>
      <c r="J403" s="108">
        <v>1500</v>
      </c>
      <c r="K403" s="109" t="s">
        <v>568</v>
      </c>
      <c r="L403" s="110" t="s">
        <v>98</v>
      </c>
      <c r="M403" s="1"/>
      <c r="N403" s="111" t="str">
        <f t="shared" si="46"/>
        <v/>
      </c>
      <c r="O403" s="13" t="s">
        <v>247</v>
      </c>
      <c r="P403" s="110" t="s">
        <v>98</v>
      </c>
      <c r="Q403" s="1"/>
      <c r="R403" s="111" t="str">
        <f t="shared" si="47"/>
        <v/>
      </c>
      <c r="S403" s="13" t="s">
        <v>248</v>
      </c>
      <c r="T403" s="110" t="s">
        <v>98</v>
      </c>
      <c r="U403" s="1"/>
      <c r="V403" s="111" t="str">
        <f t="shared" si="48"/>
        <v/>
      </c>
      <c r="W403" s="13" t="s">
        <v>249</v>
      </c>
      <c r="X403" s="110" t="s">
        <v>98</v>
      </c>
      <c r="Y403" s="1"/>
      <c r="Z403" s="111" t="str">
        <f t="shared" si="49"/>
        <v/>
      </c>
      <c r="AA403" s="13" t="s">
        <v>250</v>
      </c>
      <c r="AB403" s="110" t="s">
        <v>98</v>
      </c>
      <c r="AC403" s="1"/>
      <c r="AD403" s="111" t="str">
        <f t="shared" si="50"/>
        <v/>
      </c>
      <c r="AE403" s="13" t="s">
        <v>251</v>
      </c>
      <c r="AF403" s="110" t="s">
        <v>98</v>
      </c>
      <c r="AG403" s="1"/>
      <c r="AH403" s="111" t="str">
        <f t="shared" si="51"/>
        <v/>
      </c>
      <c r="AI403" s="13" t="s">
        <v>252</v>
      </c>
      <c r="AJ403" s="113">
        <f t="shared" si="45"/>
        <v>0</v>
      </c>
      <c r="AK403" s="192" t="str">
        <f>ご契約内容!$C$2</f>
        <v>エースサイクル</v>
      </c>
    </row>
    <row r="404" spans="1:37" ht="13.5" customHeight="1">
      <c r="A404" s="101" t="s">
        <v>2027</v>
      </c>
      <c r="B404" s="136" t="s">
        <v>1967</v>
      </c>
      <c r="C404" s="103" t="s">
        <v>2021</v>
      </c>
      <c r="D404" s="106"/>
      <c r="E404" s="140"/>
      <c r="F404" s="105" t="s">
        <v>547</v>
      </c>
      <c r="G404" s="127"/>
      <c r="H404" s="138" t="s">
        <v>1986</v>
      </c>
      <c r="I404" s="139"/>
      <c r="J404" s="108">
        <v>1200</v>
      </c>
      <c r="K404" s="109"/>
      <c r="L404" s="110" t="s">
        <v>98</v>
      </c>
      <c r="M404" s="1"/>
      <c r="N404" s="111" t="str">
        <f t="shared" si="46"/>
        <v/>
      </c>
      <c r="O404" s="13" t="s">
        <v>247</v>
      </c>
      <c r="P404" s="110" t="s">
        <v>98</v>
      </c>
      <c r="Q404" s="1"/>
      <c r="R404" s="111" t="str">
        <f t="shared" si="47"/>
        <v/>
      </c>
      <c r="S404" s="13" t="s">
        <v>248</v>
      </c>
      <c r="T404" s="110" t="s">
        <v>98</v>
      </c>
      <c r="U404" s="1"/>
      <c r="V404" s="111" t="str">
        <f t="shared" si="48"/>
        <v/>
      </c>
      <c r="W404" s="13" t="s">
        <v>249</v>
      </c>
      <c r="X404" s="110" t="s">
        <v>98</v>
      </c>
      <c r="Y404" s="1"/>
      <c r="Z404" s="111" t="str">
        <f t="shared" si="49"/>
        <v/>
      </c>
      <c r="AA404" s="13" t="s">
        <v>250</v>
      </c>
      <c r="AB404" s="110" t="s">
        <v>98</v>
      </c>
      <c r="AC404" s="1"/>
      <c r="AD404" s="111" t="str">
        <f t="shared" si="50"/>
        <v/>
      </c>
      <c r="AE404" s="13" t="s">
        <v>251</v>
      </c>
      <c r="AF404" s="110" t="s">
        <v>98</v>
      </c>
      <c r="AG404" s="1"/>
      <c r="AH404" s="111" t="str">
        <f t="shared" si="51"/>
        <v/>
      </c>
      <c r="AI404" s="13" t="s">
        <v>252</v>
      </c>
      <c r="AJ404" s="113">
        <f t="shared" si="45"/>
        <v>0</v>
      </c>
      <c r="AK404" s="192" t="str">
        <f>ご契約内容!$C$2</f>
        <v>エースサイクル</v>
      </c>
    </row>
    <row r="405" spans="1:37" ht="13.5" customHeight="1">
      <c r="A405" s="101" t="s">
        <v>2028</v>
      </c>
      <c r="B405" s="136" t="s">
        <v>1967</v>
      </c>
      <c r="C405" s="103" t="s">
        <v>2021</v>
      </c>
      <c r="D405" s="106"/>
      <c r="E405" s="140"/>
      <c r="F405" s="105" t="s">
        <v>547</v>
      </c>
      <c r="G405" s="127"/>
      <c r="H405" s="138" t="s">
        <v>2029</v>
      </c>
      <c r="I405" s="139"/>
      <c r="J405" s="108">
        <v>1200</v>
      </c>
      <c r="K405" s="109"/>
      <c r="L405" s="110" t="s">
        <v>98</v>
      </c>
      <c r="M405" s="1"/>
      <c r="N405" s="111" t="str">
        <f t="shared" si="46"/>
        <v/>
      </c>
      <c r="O405" s="13" t="s">
        <v>247</v>
      </c>
      <c r="P405" s="110" t="s">
        <v>98</v>
      </c>
      <c r="Q405" s="1"/>
      <c r="R405" s="111" t="str">
        <f t="shared" si="47"/>
        <v/>
      </c>
      <c r="S405" s="13" t="s">
        <v>248</v>
      </c>
      <c r="T405" s="110" t="s">
        <v>98</v>
      </c>
      <c r="U405" s="1"/>
      <c r="V405" s="111" t="str">
        <f t="shared" si="48"/>
        <v/>
      </c>
      <c r="W405" s="13" t="s">
        <v>249</v>
      </c>
      <c r="X405" s="110" t="s">
        <v>98</v>
      </c>
      <c r="Y405" s="1"/>
      <c r="Z405" s="111" t="str">
        <f t="shared" si="49"/>
        <v/>
      </c>
      <c r="AA405" s="13" t="s">
        <v>250</v>
      </c>
      <c r="AB405" s="110" t="s">
        <v>98</v>
      </c>
      <c r="AC405" s="1"/>
      <c r="AD405" s="111" t="str">
        <f t="shared" si="50"/>
        <v/>
      </c>
      <c r="AE405" s="13" t="s">
        <v>251</v>
      </c>
      <c r="AF405" s="110" t="s">
        <v>98</v>
      </c>
      <c r="AG405" s="1"/>
      <c r="AH405" s="111" t="str">
        <f t="shared" si="51"/>
        <v/>
      </c>
      <c r="AI405" s="13" t="s">
        <v>252</v>
      </c>
      <c r="AJ405" s="113">
        <f t="shared" si="45"/>
        <v>0</v>
      </c>
      <c r="AK405" s="192" t="str">
        <f>ご契約内容!$C$2</f>
        <v>エースサイクル</v>
      </c>
    </row>
    <row r="406" spans="1:37" ht="13.5" customHeight="1">
      <c r="A406" s="101" t="s">
        <v>2030</v>
      </c>
      <c r="B406" s="136" t="s">
        <v>1967</v>
      </c>
      <c r="C406" s="103" t="s">
        <v>2021</v>
      </c>
      <c r="D406" s="106"/>
      <c r="E406" s="140"/>
      <c r="F406" s="105" t="s">
        <v>547</v>
      </c>
      <c r="G406" s="127"/>
      <c r="H406" s="138" t="s">
        <v>1976</v>
      </c>
      <c r="I406" s="139"/>
      <c r="J406" s="108">
        <v>1200</v>
      </c>
      <c r="K406" s="109"/>
      <c r="L406" s="110" t="s">
        <v>98</v>
      </c>
      <c r="M406" s="1"/>
      <c r="N406" s="111" t="str">
        <f t="shared" si="46"/>
        <v/>
      </c>
      <c r="O406" s="13" t="s">
        <v>247</v>
      </c>
      <c r="P406" s="110" t="s">
        <v>98</v>
      </c>
      <c r="Q406" s="1"/>
      <c r="R406" s="111" t="str">
        <f t="shared" si="47"/>
        <v/>
      </c>
      <c r="S406" s="13" t="s">
        <v>248</v>
      </c>
      <c r="T406" s="110" t="s">
        <v>98</v>
      </c>
      <c r="U406" s="1"/>
      <c r="V406" s="111" t="str">
        <f t="shared" si="48"/>
        <v/>
      </c>
      <c r="W406" s="13" t="s">
        <v>249</v>
      </c>
      <c r="X406" s="110" t="s">
        <v>98</v>
      </c>
      <c r="Y406" s="1"/>
      <c r="Z406" s="111" t="str">
        <f t="shared" si="49"/>
        <v/>
      </c>
      <c r="AA406" s="13" t="s">
        <v>250</v>
      </c>
      <c r="AB406" s="110" t="s">
        <v>98</v>
      </c>
      <c r="AC406" s="1"/>
      <c r="AD406" s="111" t="str">
        <f t="shared" si="50"/>
        <v/>
      </c>
      <c r="AE406" s="13" t="s">
        <v>251</v>
      </c>
      <c r="AF406" s="110" t="s">
        <v>98</v>
      </c>
      <c r="AG406" s="1"/>
      <c r="AH406" s="111" t="str">
        <f t="shared" si="51"/>
        <v/>
      </c>
      <c r="AI406" s="13" t="s">
        <v>252</v>
      </c>
      <c r="AJ406" s="113">
        <f t="shared" si="45"/>
        <v>0</v>
      </c>
      <c r="AK406" s="192" t="str">
        <f>ご契約内容!$C$2</f>
        <v>エースサイクル</v>
      </c>
    </row>
    <row r="407" spans="1:37" ht="13.5" customHeight="1">
      <c r="A407" s="101" t="s">
        <v>2031</v>
      </c>
      <c r="B407" s="136" t="s">
        <v>2032</v>
      </c>
      <c r="C407" s="103" t="s">
        <v>2033</v>
      </c>
      <c r="D407" s="106"/>
      <c r="E407" s="140"/>
      <c r="F407" s="105" t="s">
        <v>547</v>
      </c>
      <c r="G407" s="127"/>
      <c r="H407" s="138" t="s">
        <v>1263</v>
      </c>
      <c r="I407" s="139"/>
      <c r="J407" s="108">
        <v>2800</v>
      </c>
      <c r="K407" s="109"/>
      <c r="L407" s="110" t="s">
        <v>98</v>
      </c>
      <c r="M407" s="1"/>
      <c r="N407" s="111" t="str">
        <f t="shared" si="46"/>
        <v/>
      </c>
      <c r="O407" s="13" t="s">
        <v>247</v>
      </c>
      <c r="P407" s="110" t="s">
        <v>98</v>
      </c>
      <c r="Q407" s="1"/>
      <c r="R407" s="111" t="str">
        <f t="shared" si="47"/>
        <v/>
      </c>
      <c r="S407" s="13" t="s">
        <v>248</v>
      </c>
      <c r="T407" s="110" t="s">
        <v>98</v>
      </c>
      <c r="U407" s="1"/>
      <c r="V407" s="111" t="str">
        <f t="shared" si="48"/>
        <v/>
      </c>
      <c r="W407" s="13" t="s">
        <v>249</v>
      </c>
      <c r="X407" s="110" t="s">
        <v>98</v>
      </c>
      <c r="Y407" s="1"/>
      <c r="Z407" s="111" t="str">
        <f t="shared" si="49"/>
        <v/>
      </c>
      <c r="AA407" s="13" t="s">
        <v>250</v>
      </c>
      <c r="AB407" s="110" t="s">
        <v>77</v>
      </c>
      <c r="AC407" s="1"/>
      <c r="AD407" s="111" t="str">
        <f t="shared" si="50"/>
        <v/>
      </c>
      <c r="AE407" s="13" t="s">
        <v>251</v>
      </c>
      <c r="AF407" s="110" t="s">
        <v>77</v>
      </c>
      <c r="AG407" s="1"/>
      <c r="AH407" s="111" t="str">
        <f t="shared" si="51"/>
        <v/>
      </c>
      <c r="AI407" s="13" t="s">
        <v>252</v>
      </c>
      <c r="AJ407" s="113">
        <f t="shared" si="45"/>
        <v>0</v>
      </c>
      <c r="AK407" s="192" t="str">
        <f>ご契約内容!$C$2</f>
        <v>エースサイクル</v>
      </c>
    </row>
    <row r="408" spans="1:37" ht="13.5" customHeight="1">
      <c r="A408" s="101" t="s">
        <v>2034</v>
      </c>
      <c r="B408" s="136" t="s">
        <v>2032</v>
      </c>
      <c r="C408" s="103" t="s">
        <v>2035</v>
      </c>
      <c r="D408" s="106"/>
      <c r="E408" s="140"/>
      <c r="F408" s="105" t="s">
        <v>2036</v>
      </c>
      <c r="G408" s="127"/>
      <c r="H408" s="138" t="s">
        <v>1263</v>
      </c>
      <c r="I408" s="139"/>
      <c r="J408" s="108">
        <v>4000</v>
      </c>
      <c r="K408" s="109"/>
      <c r="L408" s="110" t="s">
        <v>148</v>
      </c>
      <c r="M408" s="115"/>
      <c r="N408" s="116" t="str">
        <f t="shared" si="46"/>
        <v/>
      </c>
      <c r="O408" s="117" t="s">
        <v>247</v>
      </c>
      <c r="P408" s="110" t="s">
        <v>98</v>
      </c>
      <c r="Q408" s="1"/>
      <c r="R408" s="111" t="str">
        <f t="shared" si="47"/>
        <v/>
      </c>
      <c r="S408" s="13" t="s">
        <v>248</v>
      </c>
      <c r="T408" s="110" t="s">
        <v>98</v>
      </c>
      <c r="U408" s="1"/>
      <c r="V408" s="111" t="str">
        <f t="shared" si="48"/>
        <v/>
      </c>
      <c r="W408" s="13" t="s">
        <v>249</v>
      </c>
      <c r="X408" s="110" t="s">
        <v>98</v>
      </c>
      <c r="Y408" s="1"/>
      <c r="Z408" s="111" t="str">
        <f t="shared" si="49"/>
        <v/>
      </c>
      <c r="AA408" s="13" t="s">
        <v>250</v>
      </c>
      <c r="AB408" s="110" t="s">
        <v>98</v>
      </c>
      <c r="AC408" s="1"/>
      <c r="AD408" s="111" t="str">
        <f t="shared" si="50"/>
        <v/>
      </c>
      <c r="AE408" s="13" t="s">
        <v>251</v>
      </c>
      <c r="AF408" s="110" t="s">
        <v>98</v>
      </c>
      <c r="AG408" s="1"/>
      <c r="AH408" s="111" t="str">
        <f t="shared" si="51"/>
        <v/>
      </c>
      <c r="AI408" s="13" t="s">
        <v>252</v>
      </c>
      <c r="AJ408" s="113">
        <f t="shared" si="45"/>
        <v>0</v>
      </c>
      <c r="AK408" s="192" t="str">
        <f>ご契約内容!$C$2</f>
        <v>エースサイクル</v>
      </c>
    </row>
    <row r="409" spans="1:37" ht="13.5" customHeight="1">
      <c r="A409" s="101" t="s">
        <v>2037</v>
      </c>
      <c r="B409" s="136" t="s">
        <v>2032</v>
      </c>
      <c r="C409" s="103" t="s">
        <v>2038</v>
      </c>
      <c r="D409" s="106"/>
      <c r="E409" s="140"/>
      <c r="F409" s="105" t="s">
        <v>547</v>
      </c>
      <c r="G409" s="127"/>
      <c r="H409" s="138" t="s">
        <v>1263</v>
      </c>
      <c r="I409" s="139"/>
      <c r="J409" s="108">
        <v>13500</v>
      </c>
      <c r="K409" s="109"/>
      <c r="L409" s="110" t="s">
        <v>98</v>
      </c>
      <c r="M409" s="1"/>
      <c r="N409" s="111" t="str">
        <f t="shared" si="46"/>
        <v/>
      </c>
      <c r="O409" s="13" t="s">
        <v>247</v>
      </c>
      <c r="P409" s="110" t="s">
        <v>98</v>
      </c>
      <c r="Q409" s="1"/>
      <c r="R409" s="111" t="str">
        <f t="shared" si="47"/>
        <v/>
      </c>
      <c r="S409" s="13" t="s">
        <v>248</v>
      </c>
      <c r="T409" s="110" t="s">
        <v>98</v>
      </c>
      <c r="U409" s="1"/>
      <c r="V409" s="111" t="str">
        <f t="shared" si="48"/>
        <v/>
      </c>
      <c r="W409" s="13" t="s">
        <v>249</v>
      </c>
      <c r="X409" s="110" t="s">
        <v>98</v>
      </c>
      <c r="Y409" s="1"/>
      <c r="Z409" s="111" t="str">
        <f t="shared" si="49"/>
        <v/>
      </c>
      <c r="AA409" s="13" t="s">
        <v>250</v>
      </c>
      <c r="AB409" s="110" t="s">
        <v>98</v>
      </c>
      <c r="AC409" s="1"/>
      <c r="AD409" s="111" t="str">
        <f t="shared" si="50"/>
        <v/>
      </c>
      <c r="AE409" s="13" t="s">
        <v>251</v>
      </c>
      <c r="AF409" s="110" t="s">
        <v>98</v>
      </c>
      <c r="AG409" s="1"/>
      <c r="AH409" s="111" t="str">
        <f t="shared" si="51"/>
        <v/>
      </c>
      <c r="AI409" s="13" t="s">
        <v>252</v>
      </c>
      <c r="AJ409" s="113">
        <f t="shared" si="45"/>
        <v>0</v>
      </c>
      <c r="AK409" s="192" t="str">
        <f>ご契約内容!$C$2</f>
        <v>エースサイクル</v>
      </c>
    </row>
    <row r="410" spans="1:37" ht="13.5" customHeight="1">
      <c r="A410" s="101" t="s">
        <v>2039</v>
      </c>
      <c r="B410" s="136" t="s">
        <v>2032</v>
      </c>
      <c r="C410" s="103" t="s">
        <v>2040</v>
      </c>
      <c r="D410" s="106"/>
      <c r="E410" s="140"/>
      <c r="F410" s="105" t="s">
        <v>2041</v>
      </c>
      <c r="G410" s="127"/>
      <c r="H410" s="138" t="s">
        <v>1263</v>
      </c>
      <c r="I410" s="139"/>
      <c r="J410" s="108">
        <v>3300</v>
      </c>
      <c r="K410" s="109"/>
      <c r="L410" s="110" t="s">
        <v>98</v>
      </c>
      <c r="M410" s="1"/>
      <c r="N410" s="111" t="str">
        <f t="shared" si="46"/>
        <v/>
      </c>
      <c r="O410" s="13" t="s">
        <v>247</v>
      </c>
      <c r="P410" s="110" t="s">
        <v>98</v>
      </c>
      <c r="Q410" s="1"/>
      <c r="R410" s="111" t="str">
        <f t="shared" si="47"/>
        <v/>
      </c>
      <c r="S410" s="13" t="s">
        <v>248</v>
      </c>
      <c r="T410" s="110" t="s">
        <v>98</v>
      </c>
      <c r="U410" s="1"/>
      <c r="V410" s="111" t="str">
        <f t="shared" si="48"/>
        <v/>
      </c>
      <c r="W410" s="13" t="s">
        <v>249</v>
      </c>
      <c r="X410" s="110" t="s">
        <v>98</v>
      </c>
      <c r="Y410" s="1"/>
      <c r="Z410" s="111" t="str">
        <f t="shared" si="49"/>
        <v/>
      </c>
      <c r="AA410" s="13" t="s">
        <v>250</v>
      </c>
      <c r="AB410" s="110" t="s">
        <v>98</v>
      </c>
      <c r="AC410" s="1"/>
      <c r="AD410" s="111" t="str">
        <f t="shared" si="50"/>
        <v/>
      </c>
      <c r="AE410" s="13" t="s">
        <v>251</v>
      </c>
      <c r="AF410" s="110" t="s">
        <v>98</v>
      </c>
      <c r="AG410" s="1"/>
      <c r="AH410" s="111" t="str">
        <f t="shared" si="51"/>
        <v/>
      </c>
      <c r="AI410" s="13" t="s">
        <v>252</v>
      </c>
      <c r="AJ410" s="113">
        <f t="shared" si="45"/>
        <v>0</v>
      </c>
      <c r="AK410" s="192" t="str">
        <f>ご契約内容!$C$2</f>
        <v>エースサイクル</v>
      </c>
    </row>
    <row r="411" spans="1:37" ht="13.5" customHeight="1">
      <c r="A411" s="101" t="s">
        <v>2042</v>
      </c>
      <c r="B411" s="136" t="s">
        <v>2032</v>
      </c>
      <c r="C411" s="103" t="s">
        <v>2040</v>
      </c>
      <c r="D411" s="106"/>
      <c r="E411" s="140"/>
      <c r="F411" s="105" t="s">
        <v>2043</v>
      </c>
      <c r="G411" s="127"/>
      <c r="H411" s="138" t="s">
        <v>1263</v>
      </c>
      <c r="I411" s="139"/>
      <c r="J411" s="108">
        <v>4000</v>
      </c>
      <c r="K411" s="109"/>
      <c r="L411" s="110" t="s">
        <v>98</v>
      </c>
      <c r="M411" s="1"/>
      <c r="N411" s="111" t="str">
        <f t="shared" si="46"/>
        <v/>
      </c>
      <c r="O411" s="13" t="s">
        <v>247</v>
      </c>
      <c r="P411" s="110" t="s">
        <v>98</v>
      </c>
      <c r="Q411" s="1"/>
      <c r="R411" s="111" t="str">
        <f t="shared" si="47"/>
        <v/>
      </c>
      <c r="S411" s="13" t="s">
        <v>248</v>
      </c>
      <c r="T411" s="110" t="s">
        <v>98</v>
      </c>
      <c r="U411" s="1"/>
      <c r="V411" s="111" t="str">
        <f t="shared" si="48"/>
        <v/>
      </c>
      <c r="W411" s="13" t="s">
        <v>249</v>
      </c>
      <c r="X411" s="110" t="s">
        <v>98</v>
      </c>
      <c r="Y411" s="1"/>
      <c r="Z411" s="111" t="str">
        <f t="shared" si="49"/>
        <v/>
      </c>
      <c r="AA411" s="13" t="s">
        <v>250</v>
      </c>
      <c r="AB411" s="110" t="s">
        <v>98</v>
      </c>
      <c r="AC411" s="1"/>
      <c r="AD411" s="111" t="str">
        <f t="shared" si="50"/>
        <v/>
      </c>
      <c r="AE411" s="13" t="s">
        <v>251</v>
      </c>
      <c r="AF411" s="110" t="s">
        <v>98</v>
      </c>
      <c r="AG411" s="1"/>
      <c r="AH411" s="111" t="str">
        <f t="shared" si="51"/>
        <v/>
      </c>
      <c r="AI411" s="13" t="s">
        <v>252</v>
      </c>
      <c r="AJ411" s="113">
        <f t="shared" si="45"/>
        <v>0</v>
      </c>
      <c r="AK411" s="192" t="str">
        <f>ご契約内容!$C$2</f>
        <v>エースサイクル</v>
      </c>
    </row>
    <row r="412" spans="1:37" ht="13.5" customHeight="1">
      <c r="A412" s="101" t="s">
        <v>2044</v>
      </c>
      <c r="B412" s="136" t="s">
        <v>2032</v>
      </c>
      <c r="C412" s="103" t="s">
        <v>2045</v>
      </c>
      <c r="D412" s="106"/>
      <c r="E412" s="140"/>
      <c r="F412" s="105" t="s">
        <v>547</v>
      </c>
      <c r="G412" s="127"/>
      <c r="H412" s="138" t="s">
        <v>1263</v>
      </c>
      <c r="I412" s="139"/>
      <c r="J412" s="108">
        <v>4000</v>
      </c>
      <c r="K412" s="109"/>
      <c r="L412" s="110" t="s">
        <v>98</v>
      </c>
      <c r="M412" s="1"/>
      <c r="N412" s="111" t="str">
        <f t="shared" si="46"/>
        <v/>
      </c>
      <c r="O412" s="13" t="s">
        <v>247</v>
      </c>
      <c r="P412" s="110" t="s">
        <v>98</v>
      </c>
      <c r="Q412" s="1"/>
      <c r="R412" s="111" t="str">
        <f t="shared" si="47"/>
        <v/>
      </c>
      <c r="S412" s="13" t="s">
        <v>248</v>
      </c>
      <c r="T412" s="110" t="s">
        <v>98</v>
      </c>
      <c r="U412" s="1"/>
      <c r="V412" s="111" t="str">
        <f t="shared" si="48"/>
        <v/>
      </c>
      <c r="W412" s="13" t="s">
        <v>249</v>
      </c>
      <c r="X412" s="110" t="s">
        <v>98</v>
      </c>
      <c r="Y412" s="1"/>
      <c r="Z412" s="111" t="str">
        <f t="shared" si="49"/>
        <v/>
      </c>
      <c r="AA412" s="13" t="s">
        <v>250</v>
      </c>
      <c r="AB412" s="110" t="s">
        <v>98</v>
      </c>
      <c r="AC412" s="1"/>
      <c r="AD412" s="111" t="str">
        <f t="shared" si="50"/>
        <v/>
      </c>
      <c r="AE412" s="13" t="s">
        <v>251</v>
      </c>
      <c r="AF412" s="110" t="s">
        <v>98</v>
      </c>
      <c r="AG412" s="1"/>
      <c r="AH412" s="111" t="str">
        <f t="shared" si="51"/>
        <v/>
      </c>
      <c r="AI412" s="13" t="s">
        <v>252</v>
      </c>
      <c r="AJ412" s="113">
        <f t="shared" si="45"/>
        <v>0</v>
      </c>
      <c r="AK412" s="192" t="str">
        <f>ご契約内容!$C$2</f>
        <v>エースサイクル</v>
      </c>
    </row>
    <row r="413" spans="1:37" ht="13.5" customHeight="1">
      <c r="A413" s="101" t="s">
        <v>2046</v>
      </c>
      <c r="B413" s="136" t="s">
        <v>2032</v>
      </c>
      <c r="C413" s="103" t="s">
        <v>2047</v>
      </c>
      <c r="D413" s="106"/>
      <c r="E413" s="140"/>
      <c r="F413" s="105" t="s">
        <v>1959</v>
      </c>
      <c r="G413" s="127"/>
      <c r="H413" s="138" t="s">
        <v>2048</v>
      </c>
      <c r="I413" s="139"/>
      <c r="J413" s="108">
        <v>3000</v>
      </c>
      <c r="K413" s="109" t="s">
        <v>568</v>
      </c>
      <c r="L413" s="110" t="s">
        <v>77</v>
      </c>
      <c r="M413" s="1"/>
      <c r="N413" s="111" t="str">
        <f t="shared" si="46"/>
        <v/>
      </c>
      <c r="O413" s="13" t="s">
        <v>247</v>
      </c>
      <c r="P413" s="110" t="s">
        <v>77</v>
      </c>
      <c r="Q413" s="1"/>
      <c r="R413" s="111" t="str">
        <f t="shared" si="47"/>
        <v/>
      </c>
      <c r="S413" s="13" t="s">
        <v>248</v>
      </c>
      <c r="T413" s="110" t="s">
        <v>77</v>
      </c>
      <c r="U413" s="1"/>
      <c r="V413" s="111" t="str">
        <f t="shared" si="48"/>
        <v/>
      </c>
      <c r="W413" s="13" t="s">
        <v>249</v>
      </c>
      <c r="X413" s="110" t="s">
        <v>77</v>
      </c>
      <c r="Y413" s="1"/>
      <c r="Z413" s="111" t="str">
        <f t="shared" si="49"/>
        <v/>
      </c>
      <c r="AA413" s="13" t="s">
        <v>250</v>
      </c>
      <c r="AB413" s="110" t="s">
        <v>77</v>
      </c>
      <c r="AC413" s="1"/>
      <c r="AD413" s="111" t="str">
        <f t="shared" si="50"/>
        <v/>
      </c>
      <c r="AE413" s="13" t="s">
        <v>251</v>
      </c>
      <c r="AF413" s="110" t="s">
        <v>77</v>
      </c>
      <c r="AG413" s="1"/>
      <c r="AH413" s="111" t="str">
        <f t="shared" si="51"/>
        <v/>
      </c>
      <c r="AI413" s="13" t="s">
        <v>252</v>
      </c>
      <c r="AJ413" s="113">
        <f t="shared" si="45"/>
        <v>0</v>
      </c>
      <c r="AK413" s="192" t="str">
        <f>ご契約内容!$C$2</f>
        <v>エースサイクル</v>
      </c>
    </row>
    <row r="414" spans="1:37" ht="13.5" customHeight="1">
      <c r="A414" s="101" t="s">
        <v>2049</v>
      </c>
      <c r="B414" s="136" t="s">
        <v>2032</v>
      </c>
      <c r="C414" s="103" t="s">
        <v>2050</v>
      </c>
      <c r="D414" s="106"/>
      <c r="E414" s="140"/>
      <c r="F414" s="105" t="s">
        <v>547</v>
      </c>
      <c r="G414" s="127"/>
      <c r="H414" s="138" t="s">
        <v>1263</v>
      </c>
      <c r="I414" s="139"/>
      <c r="J414" s="108">
        <v>3000</v>
      </c>
      <c r="K414" s="109"/>
      <c r="L414" s="110" t="s">
        <v>98</v>
      </c>
      <c r="M414" s="1"/>
      <c r="N414" s="111" t="str">
        <f t="shared" si="46"/>
        <v/>
      </c>
      <c r="O414" s="13" t="s">
        <v>247</v>
      </c>
      <c r="P414" s="110" t="s">
        <v>98</v>
      </c>
      <c r="Q414" s="1"/>
      <c r="R414" s="111" t="str">
        <f t="shared" si="47"/>
        <v/>
      </c>
      <c r="S414" s="13" t="s">
        <v>248</v>
      </c>
      <c r="T414" s="110" t="s">
        <v>98</v>
      </c>
      <c r="U414" s="1"/>
      <c r="V414" s="111" t="str">
        <f t="shared" si="48"/>
        <v/>
      </c>
      <c r="W414" s="13" t="s">
        <v>249</v>
      </c>
      <c r="X414" s="110" t="s">
        <v>98</v>
      </c>
      <c r="Y414" s="1"/>
      <c r="Z414" s="111" t="str">
        <f t="shared" si="49"/>
        <v/>
      </c>
      <c r="AA414" s="13" t="s">
        <v>250</v>
      </c>
      <c r="AB414" s="110" t="s">
        <v>98</v>
      </c>
      <c r="AC414" s="1"/>
      <c r="AD414" s="111" t="str">
        <f t="shared" si="50"/>
        <v/>
      </c>
      <c r="AE414" s="13" t="s">
        <v>251</v>
      </c>
      <c r="AF414" s="110" t="s">
        <v>98</v>
      </c>
      <c r="AG414" s="1"/>
      <c r="AH414" s="111" t="str">
        <f t="shared" si="51"/>
        <v/>
      </c>
      <c r="AI414" s="13" t="s">
        <v>252</v>
      </c>
      <c r="AJ414" s="113">
        <f t="shared" si="45"/>
        <v>0</v>
      </c>
      <c r="AK414" s="192" t="str">
        <f>ご契約内容!$C$2</f>
        <v>エースサイクル</v>
      </c>
    </row>
    <row r="415" spans="1:37" ht="13.5" customHeight="1">
      <c r="A415" s="101" t="s">
        <v>2051</v>
      </c>
      <c r="B415" s="136" t="s">
        <v>2032</v>
      </c>
      <c r="C415" s="103" t="s">
        <v>2052</v>
      </c>
      <c r="D415" s="106"/>
      <c r="E415" s="140"/>
      <c r="F415" s="105" t="s">
        <v>547</v>
      </c>
      <c r="G415" s="127"/>
      <c r="H415" s="138" t="s">
        <v>1263</v>
      </c>
      <c r="I415" s="139"/>
      <c r="J415" s="108">
        <v>1300</v>
      </c>
      <c r="K415" s="109"/>
      <c r="L415" s="110" t="s">
        <v>98</v>
      </c>
      <c r="M415" s="1"/>
      <c r="N415" s="111" t="str">
        <f t="shared" si="46"/>
        <v/>
      </c>
      <c r="O415" s="13" t="s">
        <v>247</v>
      </c>
      <c r="P415" s="110" t="s">
        <v>98</v>
      </c>
      <c r="Q415" s="1"/>
      <c r="R415" s="111" t="str">
        <f t="shared" si="47"/>
        <v/>
      </c>
      <c r="S415" s="13" t="s">
        <v>248</v>
      </c>
      <c r="T415" s="110" t="s">
        <v>98</v>
      </c>
      <c r="U415" s="1"/>
      <c r="V415" s="111" t="str">
        <f t="shared" si="48"/>
        <v/>
      </c>
      <c r="W415" s="13" t="s">
        <v>249</v>
      </c>
      <c r="X415" s="110" t="s">
        <v>98</v>
      </c>
      <c r="Y415" s="1"/>
      <c r="Z415" s="111" t="str">
        <f t="shared" si="49"/>
        <v/>
      </c>
      <c r="AA415" s="13" t="s">
        <v>250</v>
      </c>
      <c r="AB415" s="110" t="s">
        <v>98</v>
      </c>
      <c r="AC415" s="1"/>
      <c r="AD415" s="111" t="str">
        <f t="shared" si="50"/>
        <v/>
      </c>
      <c r="AE415" s="13" t="s">
        <v>251</v>
      </c>
      <c r="AF415" s="110" t="s">
        <v>98</v>
      </c>
      <c r="AG415" s="1"/>
      <c r="AH415" s="111" t="str">
        <f t="shared" si="51"/>
        <v/>
      </c>
      <c r="AI415" s="13" t="s">
        <v>252</v>
      </c>
      <c r="AJ415" s="113">
        <f t="shared" si="45"/>
        <v>0</v>
      </c>
      <c r="AK415" s="192" t="str">
        <f>ご契約内容!$C$2</f>
        <v>エースサイクル</v>
      </c>
    </row>
    <row r="416" spans="1:37" ht="13.5" customHeight="1">
      <c r="A416" s="101" t="s">
        <v>2053</v>
      </c>
      <c r="B416" s="136" t="s">
        <v>2032</v>
      </c>
      <c r="C416" s="103" t="s">
        <v>2054</v>
      </c>
      <c r="D416" s="106"/>
      <c r="E416" s="140"/>
      <c r="F416" s="105" t="s">
        <v>547</v>
      </c>
      <c r="G416" s="127"/>
      <c r="H416" s="138" t="s">
        <v>1263</v>
      </c>
      <c r="I416" s="139"/>
      <c r="J416" s="108">
        <v>3500</v>
      </c>
      <c r="K416" s="109"/>
      <c r="L416" s="110" t="s">
        <v>98</v>
      </c>
      <c r="M416" s="1"/>
      <c r="N416" s="111" t="str">
        <f t="shared" si="46"/>
        <v/>
      </c>
      <c r="O416" s="13" t="s">
        <v>247</v>
      </c>
      <c r="P416" s="110" t="s">
        <v>98</v>
      </c>
      <c r="Q416" s="1"/>
      <c r="R416" s="111" t="str">
        <f t="shared" si="47"/>
        <v/>
      </c>
      <c r="S416" s="13" t="s">
        <v>248</v>
      </c>
      <c r="T416" s="110" t="s">
        <v>98</v>
      </c>
      <c r="U416" s="1"/>
      <c r="V416" s="111" t="str">
        <f t="shared" si="48"/>
        <v/>
      </c>
      <c r="W416" s="13" t="s">
        <v>249</v>
      </c>
      <c r="X416" s="110" t="s">
        <v>98</v>
      </c>
      <c r="Y416" s="1"/>
      <c r="Z416" s="111" t="str">
        <f t="shared" si="49"/>
        <v/>
      </c>
      <c r="AA416" s="13" t="s">
        <v>250</v>
      </c>
      <c r="AB416" s="110" t="s">
        <v>98</v>
      </c>
      <c r="AC416" s="1"/>
      <c r="AD416" s="111" t="str">
        <f t="shared" si="50"/>
        <v/>
      </c>
      <c r="AE416" s="13" t="s">
        <v>251</v>
      </c>
      <c r="AF416" s="110" t="s">
        <v>98</v>
      </c>
      <c r="AG416" s="1"/>
      <c r="AH416" s="111" t="str">
        <f t="shared" si="51"/>
        <v/>
      </c>
      <c r="AI416" s="13" t="s">
        <v>252</v>
      </c>
      <c r="AJ416" s="113">
        <f t="shared" si="45"/>
        <v>0</v>
      </c>
      <c r="AK416" s="192" t="str">
        <f>ご契約内容!$C$2</f>
        <v>エースサイクル</v>
      </c>
    </row>
    <row r="417" spans="1:37" ht="13.5" customHeight="1">
      <c r="A417" s="101" t="s">
        <v>2055</v>
      </c>
      <c r="B417" s="136" t="s">
        <v>2032</v>
      </c>
      <c r="C417" s="103" t="s">
        <v>2056</v>
      </c>
      <c r="D417" s="106"/>
      <c r="E417" s="140"/>
      <c r="F417" s="105" t="s">
        <v>2057</v>
      </c>
      <c r="G417" s="127"/>
      <c r="H417" s="138" t="s">
        <v>1263</v>
      </c>
      <c r="I417" s="139"/>
      <c r="J417" s="108">
        <v>9500</v>
      </c>
      <c r="K417" s="109"/>
      <c r="L417" s="110" t="s">
        <v>98</v>
      </c>
      <c r="M417" s="1"/>
      <c r="N417" s="111" t="str">
        <f t="shared" si="46"/>
        <v/>
      </c>
      <c r="O417" s="13" t="s">
        <v>247</v>
      </c>
      <c r="P417" s="110" t="s">
        <v>98</v>
      </c>
      <c r="Q417" s="1"/>
      <c r="R417" s="111" t="str">
        <f t="shared" si="47"/>
        <v/>
      </c>
      <c r="S417" s="13" t="s">
        <v>248</v>
      </c>
      <c r="T417" s="110" t="s">
        <v>98</v>
      </c>
      <c r="U417" s="1"/>
      <c r="V417" s="111" t="str">
        <f t="shared" si="48"/>
        <v/>
      </c>
      <c r="W417" s="13" t="s">
        <v>249</v>
      </c>
      <c r="X417" s="110" t="s">
        <v>98</v>
      </c>
      <c r="Y417" s="1"/>
      <c r="Z417" s="111" t="str">
        <f t="shared" si="49"/>
        <v/>
      </c>
      <c r="AA417" s="13" t="s">
        <v>250</v>
      </c>
      <c r="AB417" s="110" t="s">
        <v>98</v>
      </c>
      <c r="AC417" s="1"/>
      <c r="AD417" s="111" t="str">
        <f t="shared" si="50"/>
        <v/>
      </c>
      <c r="AE417" s="13" t="s">
        <v>251</v>
      </c>
      <c r="AF417" s="110" t="s">
        <v>98</v>
      </c>
      <c r="AG417" s="1"/>
      <c r="AH417" s="111" t="str">
        <f t="shared" si="51"/>
        <v/>
      </c>
      <c r="AI417" s="13" t="s">
        <v>252</v>
      </c>
      <c r="AJ417" s="113">
        <f t="shared" si="45"/>
        <v>0</v>
      </c>
      <c r="AK417" s="192" t="str">
        <f>ご契約内容!$C$2</f>
        <v>エースサイクル</v>
      </c>
    </row>
    <row r="418" spans="1:37" ht="13.5" customHeight="1">
      <c r="A418" s="101" t="s">
        <v>2058</v>
      </c>
      <c r="B418" s="136" t="s">
        <v>2032</v>
      </c>
      <c r="C418" s="103" t="s">
        <v>2059</v>
      </c>
      <c r="D418" s="106"/>
      <c r="E418" s="140"/>
      <c r="F418" s="105" t="s">
        <v>547</v>
      </c>
      <c r="G418" s="127"/>
      <c r="H418" s="138" t="s">
        <v>1263</v>
      </c>
      <c r="I418" s="139"/>
      <c r="J418" s="108">
        <v>3000</v>
      </c>
      <c r="K418" s="109" t="s">
        <v>568</v>
      </c>
      <c r="L418" s="110" t="s">
        <v>98</v>
      </c>
      <c r="M418" s="1"/>
      <c r="N418" s="111" t="str">
        <f t="shared" si="46"/>
        <v/>
      </c>
      <c r="O418" s="13" t="s">
        <v>247</v>
      </c>
      <c r="P418" s="110" t="s">
        <v>98</v>
      </c>
      <c r="Q418" s="1"/>
      <c r="R418" s="111" t="str">
        <f t="shared" si="47"/>
        <v/>
      </c>
      <c r="S418" s="13" t="s">
        <v>248</v>
      </c>
      <c r="T418" s="110" t="s">
        <v>77</v>
      </c>
      <c r="U418" s="1"/>
      <c r="V418" s="111" t="str">
        <f t="shared" si="48"/>
        <v/>
      </c>
      <c r="W418" s="13" t="s">
        <v>249</v>
      </c>
      <c r="X418" s="110" t="s">
        <v>98</v>
      </c>
      <c r="Y418" s="1"/>
      <c r="Z418" s="111" t="str">
        <f t="shared" si="49"/>
        <v/>
      </c>
      <c r="AA418" s="13" t="s">
        <v>250</v>
      </c>
      <c r="AB418" s="110" t="s">
        <v>98</v>
      </c>
      <c r="AC418" s="1"/>
      <c r="AD418" s="111" t="str">
        <f t="shared" si="50"/>
        <v/>
      </c>
      <c r="AE418" s="13" t="s">
        <v>251</v>
      </c>
      <c r="AF418" s="110" t="s">
        <v>98</v>
      </c>
      <c r="AG418" s="1"/>
      <c r="AH418" s="111" t="str">
        <f t="shared" si="51"/>
        <v/>
      </c>
      <c r="AI418" s="13" t="s">
        <v>252</v>
      </c>
      <c r="AJ418" s="113">
        <f t="shared" si="45"/>
        <v>0</v>
      </c>
      <c r="AK418" s="192" t="str">
        <f>ご契約内容!$C$2</f>
        <v>エースサイクル</v>
      </c>
    </row>
    <row r="419" spans="1:37" ht="13.5" customHeight="1">
      <c r="A419" s="101" t="s">
        <v>2060</v>
      </c>
      <c r="B419" s="136" t="s">
        <v>2032</v>
      </c>
      <c r="C419" s="103" t="s">
        <v>2061</v>
      </c>
      <c r="D419" s="106"/>
      <c r="E419" s="140"/>
      <c r="F419" s="105" t="s">
        <v>547</v>
      </c>
      <c r="G419" s="127"/>
      <c r="H419" s="138" t="s">
        <v>1263</v>
      </c>
      <c r="I419" s="139"/>
      <c r="J419" s="108">
        <v>3000</v>
      </c>
      <c r="K419" s="109" t="s">
        <v>568</v>
      </c>
      <c r="L419" s="110" t="s">
        <v>98</v>
      </c>
      <c r="M419" s="1"/>
      <c r="N419" s="111" t="str">
        <f t="shared" si="46"/>
        <v/>
      </c>
      <c r="O419" s="13" t="s">
        <v>247</v>
      </c>
      <c r="P419" s="110" t="s">
        <v>98</v>
      </c>
      <c r="Q419" s="1"/>
      <c r="R419" s="111" t="str">
        <f t="shared" si="47"/>
        <v/>
      </c>
      <c r="S419" s="13" t="s">
        <v>248</v>
      </c>
      <c r="T419" s="110" t="s">
        <v>98</v>
      </c>
      <c r="U419" s="1"/>
      <c r="V419" s="111" t="str">
        <f t="shared" si="48"/>
        <v/>
      </c>
      <c r="W419" s="13" t="s">
        <v>249</v>
      </c>
      <c r="X419" s="110" t="s">
        <v>98</v>
      </c>
      <c r="Y419" s="1"/>
      <c r="Z419" s="111" t="str">
        <f t="shared" si="49"/>
        <v/>
      </c>
      <c r="AA419" s="13" t="s">
        <v>250</v>
      </c>
      <c r="AB419" s="110" t="s">
        <v>98</v>
      </c>
      <c r="AC419" s="1"/>
      <c r="AD419" s="111" t="str">
        <f t="shared" si="50"/>
        <v/>
      </c>
      <c r="AE419" s="13" t="s">
        <v>251</v>
      </c>
      <c r="AF419" s="110" t="s">
        <v>98</v>
      </c>
      <c r="AG419" s="1"/>
      <c r="AH419" s="111" t="str">
        <f t="shared" si="51"/>
        <v/>
      </c>
      <c r="AI419" s="13" t="s">
        <v>252</v>
      </c>
      <c r="AJ419" s="113">
        <f t="shared" si="45"/>
        <v>0</v>
      </c>
      <c r="AK419" s="192" t="str">
        <f>ご契約内容!$C$2</f>
        <v>エースサイクル</v>
      </c>
    </row>
    <row r="420" spans="1:37" ht="13.5" customHeight="1">
      <c r="A420" s="101" t="s">
        <v>2062</v>
      </c>
      <c r="B420" s="136" t="s">
        <v>2032</v>
      </c>
      <c r="C420" s="103" t="s">
        <v>2063</v>
      </c>
      <c r="D420" s="106"/>
      <c r="E420" s="140"/>
      <c r="F420" s="105" t="s">
        <v>547</v>
      </c>
      <c r="G420" s="127"/>
      <c r="H420" s="138" t="s">
        <v>1263</v>
      </c>
      <c r="I420" s="139"/>
      <c r="J420" s="108">
        <v>4000</v>
      </c>
      <c r="K420" s="109" t="s">
        <v>568</v>
      </c>
      <c r="L420" s="110" t="s">
        <v>98</v>
      </c>
      <c r="M420" s="1"/>
      <c r="N420" s="111" t="str">
        <f t="shared" si="46"/>
        <v/>
      </c>
      <c r="O420" s="13" t="s">
        <v>247</v>
      </c>
      <c r="P420" s="110" t="s">
        <v>98</v>
      </c>
      <c r="Q420" s="1"/>
      <c r="R420" s="111" t="str">
        <f t="shared" si="47"/>
        <v/>
      </c>
      <c r="S420" s="13" t="s">
        <v>248</v>
      </c>
      <c r="T420" s="110" t="s">
        <v>98</v>
      </c>
      <c r="U420" s="1"/>
      <c r="V420" s="111" t="str">
        <f t="shared" si="48"/>
        <v/>
      </c>
      <c r="W420" s="13" t="s">
        <v>249</v>
      </c>
      <c r="X420" s="110" t="s">
        <v>98</v>
      </c>
      <c r="Y420" s="1"/>
      <c r="Z420" s="111" t="str">
        <f t="shared" si="49"/>
        <v/>
      </c>
      <c r="AA420" s="13" t="s">
        <v>250</v>
      </c>
      <c r="AB420" s="110" t="s">
        <v>98</v>
      </c>
      <c r="AC420" s="1"/>
      <c r="AD420" s="111" t="str">
        <f t="shared" si="50"/>
        <v/>
      </c>
      <c r="AE420" s="13" t="s">
        <v>251</v>
      </c>
      <c r="AF420" s="110" t="s">
        <v>98</v>
      </c>
      <c r="AG420" s="1"/>
      <c r="AH420" s="111" t="str">
        <f t="shared" si="51"/>
        <v/>
      </c>
      <c r="AI420" s="13" t="s">
        <v>252</v>
      </c>
      <c r="AJ420" s="113">
        <f t="shared" si="45"/>
        <v>0</v>
      </c>
      <c r="AK420" s="192" t="str">
        <f>ご契約内容!$C$2</f>
        <v>エースサイクル</v>
      </c>
    </row>
    <row r="421" spans="1:37" ht="13.5" customHeight="1">
      <c r="A421" s="101" t="s">
        <v>2064</v>
      </c>
      <c r="B421" s="136" t="s">
        <v>2032</v>
      </c>
      <c r="C421" s="103" t="s">
        <v>2065</v>
      </c>
      <c r="D421" s="106"/>
      <c r="E421" s="140"/>
      <c r="F421" s="105" t="s">
        <v>2066</v>
      </c>
      <c r="G421" s="127"/>
      <c r="H421" s="138" t="s">
        <v>1263</v>
      </c>
      <c r="I421" s="139"/>
      <c r="J421" s="108">
        <v>834</v>
      </c>
      <c r="K421" s="109"/>
      <c r="L421" s="110" t="s">
        <v>98</v>
      </c>
      <c r="M421" s="1"/>
      <c r="N421" s="111" t="str">
        <f t="shared" si="46"/>
        <v/>
      </c>
      <c r="O421" s="13" t="s">
        <v>247</v>
      </c>
      <c r="P421" s="110" t="s">
        <v>98</v>
      </c>
      <c r="Q421" s="1"/>
      <c r="R421" s="111" t="str">
        <f t="shared" si="47"/>
        <v/>
      </c>
      <c r="S421" s="13" t="s">
        <v>248</v>
      </c>
      <c r="T421" s="110" t="s">
        <v>98</v>
      </c>
      <c r="U421" s="1"/>
      <c r="V421" s="111" t="str">
        <f t="shared" si="48"/>
        <v/>
      </c>
      <c r="W421" s="13" t="s">
        <v>249</v>
      </c>
      <c r="X421" s="110" t="s">
        <v>98</v>
      </c>
      <c r="Y421" s="1"/>
      <c r="Z421" s="111" t="str">
        <f t="shared" si="49"/>
        <v/>
      </c>
      <c r="AA421" s="13" t="s">
        <v>250</v>
      </c>
      <c r="AB421" s="110" t="s">
        <v>98</v>
      </c>
      <c r="AC421" s="1"/>
      <c r="AD421" s="111" t="str">
        <f t="shared" si="50"/>
        <v/>
      </c>
      <c r="AE421" s="13" t="s">
        <v>251</v>
      </c>
      <c r="AF421" s="110" t="s">
        <v>98</v>
      </c>
      <c r="AG421" s="1"/>
      <c r="AH421" s="111" t="str">
        <f t="shared" si="51"/>
        <v/>
      </c>
      <c r="AI421" s="13" t="s">
        <v>252</v>
      </c>
      <c r="AJ421" s="113">
        <f t="shared" si="45"/>
        <v>0</v>
      </c>
      <c r="AK421" s="192" t="str">
        <f>ご契約内容!$C$2</f>
        <v>エースサイクル</v>
      </c>
    </row>
    <row r="422" spans="1:37" ht="13.5" customHeight="1">
      <c r="A422" s="101" t="s">
        <v>2067</v>
      </c>
      <c r="B422" s="136" t="s">
        <v>2032</v>
      </c>
      <c r="C422" s="103" t="s">
        <v>2068</v>
      </c>
      <c r="D422" s="106"/>
      <c r="E422" s="140"/>
      <c r="F422" s="105" t="s">
        <v>547</v>
      </c>
      <c r="G422" s="127"/>
      <c r="H422" s="138" t="s">
        <v>1263</v>
      </c>
      <c r="I422" s="139"/>
      <c r="J422" s="108">
        <v>7000</v>
      </c>
      <c r="K422" s="109" t="s">
        <v>782</v>
      </c>
      <c r="L422" s="110" t="s">
        <v>98</v>
      </c>
      <c r="M422" s="1"/>
      <c r="N422" s="111" t="str">
        <f t="shared" si="46"/>
        <v/>
      </c>
      <c r="O422" s="13" t="s">
        <v>247</v>
      </c>
      <c r="P422" s="110" t="s">
        <v>98</v>
      </c>
      <c r="Q422" s="1"/>
      <c r="R422" s="111" t="str">
        <f t="shared" si="47"/>
        <v/>
      </c>
      <c r="S422" s="13" t="s">
        <v>248</v>
      </c>
      <c r="T422" s="110" t="s">
        <v>98</v>
      </c>
      <c r="U422" s="1"/>
      <c r="V422" s="111" t="str">
        <f t="shared" si="48"/>
        <v/>
      </c>
      <c r="W422" s="13" t="s">
        <v>249</v>
      </c>
      <c r="X422" s="110" t="s">
        <v>98</v>
      </c>
      <c r="Y422" s="1"/>
      <c r="Z422" s="111" t="str">
        <f t="shared" si="49"/>
        <v/>
      </c>
      <c r="AA422" s="13" t="s">
        <v>250</v>
      </c>
      <c r="AB422" s="110" t="s">
        <v>98</v>
      </c>
      <c r="AC422" s="1"/>
      <c r="AD422" s="111" t="str">
        <f t="shared" si="50"/>
        <v/>
      </c>
      <c r="AE422" s="13" t="s">
        <v>251</v>
      </c>
      <c r="AF422" s="110" t="s">
        <v>98</v>
      </c>
      <c r="AG422" s="1"/>
      <c r="AH422" s="111" t="str">
        <f t="shared" si="51"/>
        <v/>
      </c>
      <c r="AI422" s="13" t="s">
        <v>252</v>
      </c>
      <c r="AJ422" s="113">
        <f t="shared" si="45"/>
        <v>0</v>
      </c>
      <c r="AK422" s="192" t="str">
        <f>ご契約内容!$C$2</f>
        <v>エースサイクル</v>
      </c>
    </row>
    <row r="423" spans="1:37" ht="13.5" customHeight="1">
      <c r="A423" s="101" t="s">
        <v>2069</v>
      </c>
      <c r="B423" s="136" t="s">
        <v>2032</v>
      </c>
      <c r="C423" s="103" t="s">
        <v>2065</v>
      </c>
      <c r="D423" s="106"/>
      <c r="E423" s="140"/>
      <c r="F423" s="105" t="s">
        <v>1312</v>
      </c>
      <c r="G423" s="127"/>
      <c r="H423" s="138" t="s">
        <v>1263</v>
      </c>
      <c r="I423" s="139"/>
      <c r="J423" s="108">
        <v>834</v>
      </c>
      <c r="K423" s="109" t="s">
        <v>782</v>
      </c>
      <c r="L423" s="110" t="s">
        <v>98</v>
      </c>
      <c r="M423" s="1"/>
      <c r="N423" s="111" t="str">
        <f t="shared" si="46"/>
        <v/>
      </c>
      <c r="O423" s="13" t="s">
        <v>247</v>
      </c>
      <c r="P423" s="110" t="s">
        <v>98</v>
      </c>
      <c r="Q423" s="1"/>
      <c r="R423" s="111" t="str">
        <f t="shared" si="47"/>
        <v/>
      </c>
      <c r="S423" s="13" t="s">
        <v>248</v>
      </c>
      <c r="T423" s="110" t="s">
        <v>98</v>
      </c>
      <c r="U423" s="1"/>
      <c r="V423" s="111" t="str">
        <f t="shared" si="48"/>
        <v/>
      </c>
      <c r="W423" s="13" t="s">
        <v>249</v>
      </c>
      <c r="X423" s="110" t="s">
        <v>98</v>
      </c>
      <c r="Y423" s="1"/>
      <c r="Z423" s="111" t="str">
        <f t="shared" si="49"/>
        <v/>
      </c>
      <c r="AA423" s="13" t="s">
        <v>250</v>
      </c>
      <c r="AB423" s="110" t="s">
        <v>98</v>
      </c>
      <c r="AC423" s="1"/>
      <c r="AD423" s="111" t="str">
        <f t="shared" si="50"/>
        <v/>
      </c>
      <c r="AE423" s="13" t="s">
        <v>251</v>
      </c>
      <c r="AF423" s="110" t="s">
        <v>98</v>
      </c>
      <c r="AG423" s="1"/>
      <c r="AH423" s="111" t="str">
        <f t="shared" si="51"/>
        <v/>
      </c>
      <c r="AI423" s="13" t="s">
        <v>252</v>
      </c>
      <c r="AJ423" s="113">
        <f t="shared" si="45"/>
        <v>0</v>
      </c>
      <c r="AK423" s="192" t="str">
        <f>ご契約内容!$C$2</f>
        <v>エースサイクル</v>
      </c>
    </row>
    <row r="424" spans="1:37" ht="13.5" customHeight="1">
      <c r="A424" s="101" t="s">
        <v>2070</v>
      </c>
      <c r="B424" s="136" t="s">
        <v>2032</v>
      </c>
      <c r="C424" s="103" t="s">
        <v>2065</v>
      </c>
      <c r="D424" s="106"/>
      <c r="E424" s="140"/>
      <c r="F424" s="105" t="s">
        <v>2071</v>
      </c>
      <c r="G424" s="127"/>
      <c r="H424" s="138" t="s">
        <v>1263</v>
      </c>
      <c r="I424" s="139"/>
      <c r="J424" s="108">
        <v>834</v>
      </c>
      <c r="K424" s="109" t="s">
        <v>782</v>
      </c>
      <c r="L424" s="110" t="s">
        <v>98</v>
      </c>
      <c r="M424" s="1"/>
      <c r="N424" s="111" t="str">
        <f t="shared" si="46"/>
        <v/>
      </c>
      <c r="O424" s="13" t="s">
        <v>247</v>
      </c>
      <c r="P424" s="110" t="s">
        <v>98</v>
      </c>
      <c r="Q424" s="1"/>
      <c r="R424" s="111" t="str">
        <f t="shared" si="47"/>
        <v/>
      </c>
      <c r="S424" s="13" t="s">
        <v>248</v>
      </c>
      <c r="T424" s="110" t="s">
        <v>98</v>
      </c>
      <c r="U424" s="1"/>
      <c r="V424" s="111" t="str">
        <f t="shared" si="48"/>
        <v/>
      </c>
      <c r="W424" s="13" t="s">
        <v>249</v>
      </c>
      <c r="X424" s="110" t="s">
        <v>98</v>
      </c>
      <c r="Y424" s="1"/>
      <c r="Z424" s="111" t="str">
        <f t="shared" si="49"/>
        <v/>
      </c>
      <c r="AA424" s="13" t="s">
        <v>250</v>
      </c>
      <c r="AB424" s="110" t="s">
        <v>98</v>
      </c>
      <c r="AC424" s="1"/>
      <c r="AD424" s="111" t="str">
        <f t="shared" si="50"/>
        <v/>
      </c>
      <c r="AE424" s="13" t="s">
        <v>251</v>
      </c>
      <c r="AF424" s="110" t="s">
        <v>98</v>
      </c>
      <c r="AG424" s="1"/>
      <c r="AH424" s="111" t="str">
        <f t="shared" si="51"/>
        <v/>
      </c>
      <c r="AI424" s="13" t="s">
        <v>252</v>
      </c>
      <c r="AJ424" s="113">
        <f t="shared" ref="AJ424:AJ477" si="52">SUM(M424,Q424,U424,Y424,AC424,AG424)</f>
        <v>0</v>
      </c>
      <c r="AK424" s="192" t="str">
        <f>ご契約内容!$C$2</f>
        <v>エースサイクル</v>
      </c>
    </row>
    <row r="425" spans="1:37" ht="13.5" customHeight="1">
      <c r="A425" s="101" t="s">
        <v>2072</v>
      </c>
      <c r="B425" s="136" t="s">
        <v>2073</v>
      </c>
      <c r="C425" s="103" t="s">
        <v>2074</v>
      </c>
      <c r="D425" s="106"/>
      <c r="E425" s="140"/>
      <c r="F425" s="105" t="s">
        <v>2075</v>
      </c>
      <c r="G425" s="127"/>
      <c r="H425" s="138" t="s">
        <v>1954</v>
      </c>
      <c r="I425" s="139"/>
      <c r="J425" s="108">
        <v>130000</v>
      </c>
      <c r="K425" s="109"/>
      <c r="L425" s="110" t="s">
        <v>98</v>
      </c>
      <c r="M425" s="1"/>
      <c r="N425" s="111" t="str">
        <f t="shared" si="46"/>
        <v/>
      </c>
      <c r="O425" s="13" t="s">
        <v>247</v>
      </c>
      <c r="P425" s="110" t="s">
        <v>98</v>
      </c>
      <c r="Q425" s="1"/>
      <c r="R425" s="111" t="str">
        <f t="shared" si="47"/>
        <v/>
      </c>
      <c r="S425" s="13" t="s">
        <v>248</v>
      </c>
      <c r="T425" s="110" t="s">
        <v>98</v>
      </c>
      <c r="U425" s="1"/>
      <c r="V425" s="111" t="str">
        <f t="shared" si="48"/>
        <v/>
      </c>
      <c r="W425" s="13" t="s">
        <v>249</v>
      </c>
      <c r="X425" s="110" t="s">
        <v>98</v>
      </c>
      <c r="Y425" s="1"/>
      <c r="Z425" s="111" t="str">
        <f t="shared" si="49"/>
        <v/>
      </c>
      <c r="AA425" s="13" t="s">
        <v>250</v>
      </c>
      <c r="AB425" s="110" t="s">
        <v>98</v>
      </c>
      <c r="AC425" s="1"/>
      <c r="AD425" s="111" t="str">
        <f t="shared" si="50"/>
        <v/>
      </c>
      <c r="AE425" s="13" t="s">
        <v>251</v>
      </c>
      <c r="AF425" s="110" t="s">
        <v>98</v>
      </c>
      <c r="AG425" s="1"/>
      <c r="AH425" s="111" t="str">
        <f t="shared" si="51"/>
        <v/>
      </c>
      <c r="AI425" s="13" t="s">
        <v>252</v>
      </c>
      <c r="AJ425" s="113">
        <f t="shared" si="52"/>
        <v>0</v>
      </c>
      <c r="AK425" s="192" t="str">
        <f>ご契約内容!$C$2</f>
        <v>エースサイクル</v>
      </c>
    </row>
    <row r="426" spans="1:37" ht="13.5" customHeight="1">
      <c r="A426" s="101" t="s">
        <v>2076</v>
      </c>
      <c r="B426" s="136" t="s">
        <v>2073</v>
      </c>
      <c r="C426" s="103" t="s">
        <v>2077</v>
      </c>
      <c r="D426" s="106"/>
      <c r="E426" s="140"/>
      <c r="F426" s="105" t="s">
        <v>2075</v>
      </c>
      <c r="G426" s="127"/>
      <c r="H426" s="138" t="s">
        <v>1954</v>
      </c>
      <c r="I426" s="139"/>
      <c r="J426" s="108">
        <v>185000</v>
      </c>
      <c r="K426" s="109"/>
      <c r="L426" s="110" t="s">
        <v>98</v>
      </c>
      <c r="M426" s="1"/>
      <c r="N426" s="111" t="str">
        <f t="shared" si="46"/>
        <v/>
      </c>
      <c r="O426" s="13" t="s">
        <v>247</v>
      </c>
      <c r="P426" s="110" t="s">
        <v>98</v>
      </c>
      <c r="Q426" s="1"/>
      <c r="R426" s="111" t="str">
        <f t="shared" si="47"/>
        <v/>
      </c>
      <c r="S426" s="13" t="s">
        <v>248</v>
      </c>
      <c r="T426" s="110" t="s">
        <v>98</v>
      </c>
      <c r="U426" s="1"/>
      <c r="V426" s="111" t="str">
        <f t="shared" si="48"/>
        <v/>
      </c>
      <c r="W426" s="13" t="s">
        <v>249</v>
      </c>
      <c r="X426" s="110" t="s">
        <v>98</v>
      </c>
      <c r="Y426" s="1"/>
      <c r="Z426" s="111" t="str">
        <f t="shared" si="49"/>
        <v/>
      </c>
      <c r="AA426" s="13" t="s">
        <v>250</v>
      </c>
      <c r="AB426" s="110" t="s">
        <v>98</v>
      </c>
      <c r="AC426" s="1"/>
      <c r="AD426" s="111" t="str">
        <f t="shared" si="50"/>
        <v/>
      </c>
      <c r="AE426" s="13" t="s">
        <v>251</v>
      </c>
      <c r="AF426" s="110" t="s">
        <v>98</v>
      </c>
      <c r="AG426" s="1"/>
      <c r="AH426" s="111" t="str">
        <f t="shared" si="51"/>
        <v/>
      </c>
      <c r="AI426" s="13" t="s">
        <v>252</v>
      </c>
      <c r="AJ426" s="113">
        <f t="shared" si="52"/>
        <v>0</v>
      </c>
      <c r="AK426" s="192" t="str">
        <f>ご契約内容!$C$2</f>
        <v>エースサイクル</v>
      </c>
    </row>
    <row r="427" spans="1:37" ht="13.5" customHeight="1">
      <c r="A427" s="101" t="s">
        <v>2078</v>
      </c>
      <c r="B427" s="136" t="s">
        <v>2073</v>
      </c>
      <c r="C427" s="103" t="s">
        <v>2079</v>
      </c>
      <c r="D427" s="106"/>
      <c r="E427" s="140"/>
      <c r="F427" s="105" t="s">
        <v>2075</v>
      </c>
      <c r="G427" s="127"/>
      <c r="H427" s="138" t="s">
        <v>1954</v>
      </c>
      <c r="I427" s="139"/>
      <c r="J427" s="108">
        <v>130000</v>
      </c>
      <c r="K427" s="109"/>
      <c r="L427" s="110" t="s">
        <v>98</v>
      </c>
      <c r="M427" s="1"/>
      <c r="N427" s="111" t="str">
        <f t="shared" si="46"/>
        <v/>
      </c>
      <c r="O427" s="13" t="s">
        <v>247</v>
      </c>
      <c r="P427" s="110" t="s">
        <v>98</v>
      </c>
      <c r="Q427" s="1"/>
      <c r="R427" s="111" t="str">
        <f t="shared" si="47"/>
        <v/>
      </c>
      <c r="S427" s="13" t="s">
        <v>248</v>
      </c>
      <c r="T427" s="110" t="s">
        <v>98</v>
      </c>
      <c r="U427" s="1"/>
      <c r="V427" s="111" t="str">
        <f t="shared" si="48"/>
        <v/>
      </c>
      <c r="W427" s="13" t="s">
        <v>249</v>
      </c>
      <c r="X427" s="110" t="s">
        <v>98</v>
      </c>
      <c r="Y427" s="1"/>
      <c r="Z427" s="111" t="str">
        <f t="shared" si="49"/>
        <v/>
      </c>
      <c r="AA427" s="13" t="s">
        <v>250</v>
      </c>
      <c r="AB427" s="110" t="s">
        <v>98</v>
      </c>
      <c r="AC427" s="1"/>
      <c r="AD427" s="111" t="str">
        <f t="shared" si="50"/>
        <v/>
      </c>
      <c r="AE427" s="13" t="s">
        <v>251</v>
      </c>
      <c r="AF427" s="110" t="s">
        <v>98</v>
      </c>
      <c r="AG427" s="1"/>
      <c r="AH427" s="111" t="str">
        <f t="shared" si="51"/>
        <v/>
      </c>
      <c r="AI427" s="13" t="s">
        <v>252</v>
      </c>
      <c r="AJ427" s="113">
        <f t="shared" si="52"/>
        <v>0</v>
      </c>
      <c r="AK427" s="192" t="str">
        <f>ご契約内容!$C$2</f>
        <v>エースサイクル</v>
      </c>
    </row>
    <row r="428" spans="1:37" ht="13.5" customHeight="1">
      <c r="A428" s="101" t="s">
        <v>2080</v>
      </c>
      <c r="B428" s="136" t="s">
        <v>2073</v>
      </c>
      <c r="C428" s="103" t="s">
        <v>2081</v>
      </c>
      <c r="D428" s="106"/>
      <c r="E428" s="140"/>
      <c r="F428" s="105" t="s">
        <v>2075</v>
      </c>
      <c r="G428" s="127"/>
      <c r="H428" s="138" t="s">
        <v>1954</v>
      </c>
      <c r="I428" s="139"/>
      <c r="J428" s="108">
        <v>185000</v>
      </c>
      <c r="K428" s="109"/>
      <c r="L428" s="110" t="s">
        <v>98</v>
      </c>
      <c r="M428" s="1"/>
      <c r="N428" s="111" t="str">
        <f t="shared" si="46"/>
        <v/>
      </c>
      <c r="O428" s="13" t="s">
        <v>247</v>
      </c>
      <c r="P428" s="110" t="s">
        <v>98</v>
      </c>
      <c r="Q428" s="1"/>
      <c r="R428" s="111" t="str">
        <f t="shared" si="47"/>
        <v/>
      </c>
      <c r="S428" s="13" t="s">
        <v>248</v>
      </c>
      <c r="T428" s="110" t="s">
        <v>98</v>
      </c>
      <c r="U428" s="1"/>
      <c r="V428" s="111" t="str">
        <f t="shared" si="48"/>
        <v/>
      </c>
      <c r="W428" s="13" t="s">
        <v>249</v>
      </c>
      <c r="X428" s="110" t="s">
        <v>98</v>
      </c>
      <c r="Y428" s="1"/>
      <c r="Z428" s="111" t="str">
        <f t="shared" si="49"/>
        <v/>
      </c>
      <c r="AA428" s="13" t="s">
        <v>250</v>
      </c>
      <c r="AB428" s="110" t="s">
        <v>77</v>
      </c>
      <c r="AC428" s="1"/>
      <c r="AD428" s="111" t="str">
        <f t="shared" si="50"/>
        <v/>
      </c>
      <c r="AE428" s="13" t="s">
        <v>251</v>
      </c>
      <c r="AF428" s="110" t="s">
        <v>77</v>
      </c>
      <c r="AG428" s="1"/>
      <c r="AH428" s="111" t="str">
        <f t="shared" si="51"/>
        <v/>
      </c>
      <c r="AI428" s="13" t="s">
        <v>252</v>
      </c>
      <c r="AJ428" s="113">
        <f t="shared" si="52"/>
        <v>0</v>
      </c>
      <c r="AK428" s="192" t="str">
        <f>ご契約内容!$C$2</f>
        <v>エースサイクル</v>
      </c>
    </row>
    <row r="429" spans="1:37" ht="13.5" customHeight="1">
      <c r="A429" s="101" t="s">
        <v>2082</v>
      </c>
      <c r="B429" s="136" t="s">
        <v>2073</v>
      </c>
      <c r="C429" s="103" t="s">
        <v>2083</v>
      </c>
      <c r="D429" s="106"/>
      <c r="E429" s="140"/>
      <c r="F429" s="105" t="s">
        <v>2075</v>
      </c>
      <c r="G429" s="127"/>
      <c r="H429" s="138" t="s">
        <v>1954</v>
      </c>
      <c r="I429" s="139"/>
      <c r="J429" s="108">
        <v>115000</v>
      </c>
      <c r="K429" s="109"/>
      <c r="L429" s="110" t="s">
        <v>148</v>
      </c>
      <c r="M429" s="115"/>
      <c r="N429" s="116" t="str">
        <f t="shared" si="46"/>
        <v/>
      </c>
      <c r="O429" s="117" t="s">
        <v>247</v>
      </c>
      <c r="P429" s="110" t="s">
        <v>77</v>
      </c>
      <c r="Q429" s="1"/>
      <c r="R429" s="111" t="str">
        <f t="shared" si="47"/>
        <v/>
      </c>
      <c r="S429" s="13" t="s">
        <v>248</v>
      </c>
      <c r="T429" s="110" t="s">
        <v>98</v>
      </c>
      <c r="U429" s="1"/>
      <c r="V429" s="111" t="str">
        <f t="shared" si="48"/>
        <v/>
      </c>
      <c r="W429" s="13" t="s">
        <v>249</v>
      </c>
      <c r="X429" s="110" t="s">
        <v>98</v>
      </c>
      <c r="Y429" s="1"/>
      <c r="Z429" s="111" t="str">
        <f t="shared" si="49"/>
        <v/>
      </c>
      <c r="AA429" s="13" t="s">
        <v>250</v>
      </c>
      <c r="AB429" s="110" t="s">
        <v>77</v>
      </c>
      <c r="AC429" s="1"/>
      <c r="AD429" s="111" t="str">
        <f t="shared" si="50"/>
        <v/>
      </c>
      <c r="AE429" s="13" t="s">
        <v>251</v>
      </c>
      <c r="AF429" s="110" t="s">
        <v>77</v>
      </c>
      <c r="AG429" s="1"/>
      <c r="AH429" s="111" t="str">
        <f t="shared" si="51"/>
        <v/>
      </c>
      <c r="AI429" s="13" t="s">
        <v>252</v>
      </c>
      <c r="AJ429" s="113">
        <f t="shared" si="52"/>
        <v>0</v>
      </c>
      <c r="AK429" s="192" t="str">
        <f>ご契約内容!$C$2</f>
        <v>エースサイクル</v>
      </c>
    </row>
    <row r="430" spans="1:37" ht="13.5" customHeight="1">
      <c r="A430" s="101" t="s">
        <v>2084</v>
      </c>
      <c r="B430" s="136" t="s">
        <v>2073</v>
      </c>
      <c r="C430" s="103" t="s">
        <v>2085</v>
      </c>
      <c r="D430" s="106"/>
      <c r="E430" s="140"/>
      <c r="F430" s="105" t="s">
        <v>2075</v>
      </c>
      <c r="G430" s="127"/>
      <c r="H430" s="138" t="s">
        <v>1954</v>
      </c>
      <c r="I430" s="139"/>
      <c r="J430" s="108">
        <v>160000</v>
      </c>
      <c r="K430" s="109"/>
      <c r="L430" s="110" t="s">
        <v>98</v>
      </c>
      <c r="M430" s="1"/>
      <c r="N430" s="111" t="str">
        <f t="shared" si="46"/>
        <v/>
      </c>
      <c r="O430" s="13" t="s">
        <v>247</v>
      </c>
      <c r="P430" s="110" t="s">
        <v>98</v>
      </c>
      <c r="Q430" s="1"/>
      <c r="R430" s="111" t="str">
        <f t="shared" si="47"/>
        <v/>
      </c>
      <c r="S430" s="13" t="s">
        <v>248</v>
      </c>
      <c r="T430" s="110" t="s">
        <v>98</v>
      </c>
      <c r="U430" s="1"/>
      <c r="V430" s="111" t="str">
        <f t="shared" si="48"/>
        <v/>
      </c>
      <c r="W430" s="13" t="s">
        <v>249</v>
      </c>
      <c r="X430" s="110" t="s">
        <v>98</v>
      </c>
      <c r="Y430" s="1"/>
      <c r="Z430" s="111" t="str">
        <f t="shared" si="49"/>
        <v/>
      </c>
      <c r="AA430" s="13" t="s">
        <v>250</v>
      </c>
      <c r="AB430" s="110" t="s">
        <v>77</v>
      </c>
      <c r="AC430" s="1"/>
      <c r="AD430" s="111" t="str">
        <f t="shared" si="50"/>
        <v/>
      </c>
      <c r="AE430" s="13" t="s">
        <v>251</v>
      </c>
      <c r="AF430" s="110" t="s">
        <v>77</v>
      </c>
      <c r="AG430" s="1"/>
      <c r="AH430" s="111" t="str">
        <f t="shared" si="51"/>
        <v/>
      </c>
      <c r="AI430" s="13" t="s">
        <v>252</v>
      </c>
      <c r="AJ430" s="113">
        <f t="shared" si="52"/>
        <v>0</v>
      </c>
      <c r="AK430" s="192" t="str">
        <f>ご契約内容!$C$2</f>
        <v>エースサイクル</v>
      </c>
    </row>
    <row r="431" spans="1:37" ht="13.5" customHeight="1">
      <c r="A431" s="101" t="s">
        <v>2086</v>
      </c>
      <c r="B431" s="136" t="s">
        <v>2073</v>
      </c>
      <c r="C431" s="103" t="s">
        <v>2087</v>
      </c>
      <c r="D431" s="106"/>
      <c r="E431" s="140"/>
      <c r="F431" s="105" t="s">
        <v>2075</v>
      </c>
      <c r="G431" s="127"/>
      <c r="H431" s="138" t="s">
        <v>1954</v>
      </c>
      <c r="I431" s="139"/>
      <c r="J431" s="108">
        <v>115000</v>
      </c>
      <c r="K431" s="109"/>
      <c r="L431" s="110" t="s">
        <v>77</v>
      </c>
      <c r="M431" s="1"/>
      <c r="N431" s="111" t="str">
        <f t="shared" si="46"/>
        <v/>
      </c>
      <c r="O431" s="13" t="s">
        <v>247</v>
      </c>
      <c r="P431" s="110" t="s">
        <v>77</v>
      </c>
      <c r="Q431" s="1"/>
      <c r="R431" s="111" t="str">
        <f t="shared" si="47"/>
        <v/>
      </c>
      <c r="S431" s="13" t="s">
        <v>248</v>
      </c>
      <c r="T431" s="110" t="s">
        <v>77</v>
      </c>
      <c r="U431" s="1"/>
      <c r="V431" s="111" t="str">
        <f t="shared" si="48"/>
        <v/>
      </c>
      <c r="W431" s="13" t="s">
        <v>249</v>
      </c>
      <c r="X431" s="110" t="s">
        <v>77</v>
      </c>
      <c r="Y431" s="1"/>
      <c r="Z431" s="111" t="str">
        <f t="shared" si="49"/>
        <v/>
      </c>
      <c r="AA431" s="13" t="s">
        <v>250</v>
      </c>
      <c r="AB431" s="110" t="s">
        <v>77</v>
      </c>
      <c r="AC431" s="1"/>
      <c r="AD431" s="111" t="str">
        <f t="shared" si="50"/>
        <v/>
      </c>
      <c r="AE431" s="13" t="s">
        <v>251</v>
      </c>
      <c r="AF431" s="110" t="s">
        <v>77</v>
      </c>
      <c r="AG431" s="1"/>
      <c r="AH431" s="111" t="str">
        <f t="shared" si="51"/>
        <v/>
      </c>
      <c r="AI431" s="13" t="s">
        <v>252</v>
      </c>
      <c r="AJ431" s="113">
        <f t="shared" si="52"/>
        <v>0</v>
      </c>
      <c r="AK431" s="192" t="str">
        <f>ご契約内容!$C$2</f>
        <v>エースサイクル</v>
      </c>
    </row>
    <row r="432" spans="1:37" ht="13.5" customHeight="1">
      <c r="A432" s="101" t="s">
        <v>2088</v>
      </c>
      <c r="B432" s="136" t="s">
        <v>2073</v>
      </c>
      <c r="C432" s="103" t="s">
        <v>2089</v>
      </c>
      <c r="D432" s="106"/>
      <c r="E432" s="140"/>
      <c r="F432" s="105" t="s">
        <v>2075</v>
      </c>
      <c r="G432" s="127"/>
      <c r="H432" s="138" t="s">
        <v>1954</v>
      </c>
      <c r="I432" s="139"/>
      <c r="J432" s="108">
        <v>160000</v>
      </c>
      <c r="K432" s="109"/>
      <c r="L432" s="110" t="s">
        <v>77</v>
      </c>
      <c r="M432" s="1"/>
      <c r="N432" s="111" t="str">
        <f t="shared" si="46"/>
        <v/>
      </c>
      <c r="O432" s="13" t="s">
        <v>247</v>
      </c>
      <c r="P432" s="110" t="s">
        <v>77</v>
      </c>
      <c r="Q432" s="1"/>
      <c r="R432" s="111" t="str">
        <f t="shared" si="47"/>
        <v/>
      </c>
      <c r="S432" s="13" t="s">
        <v>248</v>
      </c>
      <c r="T432" s="110" t="s">
        <v>77</v>
      </c>
      <c r="U432" s="1"/>
      <c r="V432" s="111" t="str">
        <f t="shared" si="48"/>
        <v/>
      </c>
      <c r="W432" s="13" t="s">
        <v>249</v>
      </c>
      <c r="X432" s="110" t="s">
        <v>77</v>
      </c>
      <c r="Y432" s="1"/>
      <c r="Z432" s="111" t="str">
        <f t="shared" si="49"/>
        <v/>
      </c>
      <c r="AA432" s="13" t="s">
        <v>250</v>
      </c>
      <c r="AB432" s="110" t="s">
        <v>77</v>
      </c>
      <c r="AC432" s="1"/>
      <c r="AD432" s="111" t="str">
        <f t="shared" si="50"/>
        <v/>
      </c>
      <c r="AE432" s="13" t="s">
        <v>251</v>
      </c>
      <c r="AF432" s="110" t="s">
        <v>77</v>
      </c>
      <c r="AG432" s="1"/>
      <c r="AH432" s="111" t="str">
        <f t="shared" si="51"/>
        <v/>
      </c>
      <c r="AI432" s="13" t="s">
        <v>252</v>
      </c>
      <c r="AJ432" s="113">
        <f t="shared" si="52"/>
        <v>0</v>
      </c>
      <c r="AK432" s="192" t="str">
        <f>ご契約内容!$C$2</f>
        <v>エースサイクル</v>
      </c>
    </row>
    <row r="433" spans="1:37" ht="13.5" customHeight="1">
      <c r="A433" s="101" t="s">
        <v>2090</v>
      </c>
      <c r="B433" s="136" t="s">
        <v>2073</v>
      </c>
      <c r="C433" s="103" t="s">
        <v>2091</v>
      </c>
      <c r="D433" s="106"/>
      <c r="E433" s="140"/>
      <c r="F433" s="105" t="s">
        <v>2075</v>
      </c>
      <c r="G433" s="127"/>
      <c r="H433" s="138" t="s">
        <v>1954</v>
      </c>
      <c r="I433" s="139"/>
      <c r="J433" s="108">
        <v>115000</v>
      </c>
      <c r="K433" s="109"/>
      <c r="L433" s="110" t="s">
        <v>77</v>
      </c>
      <c r="M433" s="1"/>
      <c r="N433" s="111" t="str">
        <f t="shared" si="46"/>
        <v/>
      </c>
      <c r="O433" s="13" t="s">
        <v>247</v>
      </c>
      <c r="P433" s="110" t="s">
        <v>77</v>
      </c>
      <c r="Q433" s="1"/>
      <c r="R433" s="111" t="str">
        <f t="shared" si="47"/>
        <v/>
      </c>
      <c r="S433" s="13" t="s">
        <v>248</v>
      </c>
      <c r="T433" s="110" t="s">
        <v>77</v>
      </c>
      <c r="U433" s="1"/>
      <c r="V433" s="111" t="str">
        <f t="shared" si="48"/>
        <v/>
      </c>
      <c r="W433" s="13" t="s">
        <v>249</v>
      </c>
      <c r="X433" s="110" t="s">
        <v>77</v>
      </c>
      <c r="Y433" s="1"/>
      <c r="Z433" s="111" t="str">
        <f t="shared" si="49"/>
        <v/>
      </c>
      <c r="AA433" s="13" t="s">
        <v>250</v>
      </c>
      <c r="AB433" s="110" t="s">
        <v>98</v>
      </c>
      <c r="AC433" s="1"/>
      <c r="AD433" s="111" t="str">
        <f t="shared" si="50"/>
        <v/>
      </c>
      <c r="AE433" s="13" t="s">
        <v>251</v>
      </c>
      <c r="AF433" s="110" t="s">
        <v>98</v>
      </c>
      <c r="AG433" s="1"/>
      <c r="AH433" s="111" t="str">
        <f t="shared" si="51"/>
        <v/>
      </c>
      <c r="AI433" s="13" t="s">
        <v>252</v>
      </c>
      <c r="AJ433" s="113">
        <f t="shared" si="52"/>
        <v>0</v>
      </c>
      <c r="AK433" s="192" t="str">
        <f>ご契約内容!$C$2</f>
        <v>エースサイクル</v>
      </c>
    </row>
    <row r="434" spans="1:37" ht="13.5" customHeight="1">
      <c r="A434" s="101" t="s">
        <v>2092</v>
      </c>
      <c r="B434" s="136" t="s">
        <v>2073</v>
      </c>
      <c r="C434" s="103" t="s">
        <v>2093</v>
      </c>
      <c r="D434" s="106"/>
      <c r="E434" s="140"/>
      <c r="F434" s="105" t="s">
        <v>2075</v>
      </c>
      <c r="G434" s="127"/>
      <c r="H434" s="138" t="s">
        <v>1954</v>
      </c>
      <c r="I434" s="139"/>
      <c r="J434" s="108">
        <v>160000</v>
      </c>
      <c r="K434" s="109"/>
      <c r="L434" s="110" t="s">
        <v>77</v>
      </c>
      <c r="M434" s="1"/>
      <c r="N434" s="111" t="str">
        <f t="shared" si="46"/>
        <v/>
      </c>
      <c r="O434" s="13" t="s">
        <v>247</v>
      </c>
      <c r="P434" s="110" t="s">
        <v>77</v>
      </c>
      <c r="Q434" s="1"/>
      <c r="R434" s="111" t="str">
        <f t="shared" si="47"/>
        <v/>
      </c>
      <c r="S434" s="13" t="s">
        <v>248</v>
      </c>
      <c r="T434" s="110" t="s">
        <v>77</v>
      </c>
      <c r="U434" s="1"/>
      <c r="V434" s="111" t="str">
        <f t="shared" si="48"/>
        <v/>
      </c>
      <c r="W434" s="13" t="s">
        <v>249</v>
      </c>
      <c r="X434" s="110" t="s">
        <v>77</v>
      </c>
      <c r="Y434" s="1"/>
      <c r="Z434" s="111" t="str">
        <f t="shared" si="49"/>
        <v/>
      </c>
      <c r="AA434" s="13" t="s">
        <v>250</v>
      </c>
      <c r="AB434" s="110" t="s">
        <v>98</v>
      </c>
      <c r="AC434" s="1"/>
      <c r="AD434" s="111" t="str">
        <f t="shared" si="50"/>
        <v/>
      </c>
      <c r="AE434" s="13" t="s">
        <v>251</v>
      </c>
      <c r="AF434" s="110" t="s">
        <v>98</v>
      </c>
      <c r="AG434" s="1"/>
      <c r="AH434" s="111" t="str">
        <f t="shared" si="51"/>
        <v/>
      </c>
      <c r="AI434" s="13" t="s">
        <v>252</v>
      </c>
      <c r="AJ434" s="113">
        <f t="shared" si="52"/>
        <v>0</v>
      </c>
      <c r="AK434" s="192" t="str">
        <f>ご契約内容!$C$2</f>
        <v>エースサイクル</v>
      </c>
    </row>
    <row r="435" spans="1:37" ht="13.5" customHeight="1">
      <c r="A435" s="101" t="s">
        <v>2094</v>
      </c>
      <c r="B435" s="136" t="s">
        <v>2073</v>
      </c>
      <c r="C435" s="103" t="s">
        <v>2095</v>
      </c>
      <c r="D435" s="106"/>
      <c r="E435" s="140"/>
      <c r="F435" s="105" t="s">
        <v>2075</v>
      </c>
      <c r="G435" s="127"/>
      <c r="H435" s="138" t="s">
        <v>1954</v>
      </c>
      <c r="I435" s="139"/>
      <c r="J435" s="108">
        <v>115000</v>
      </c>
      <c r="K435" s="109"/>
      <c r="L435" s="110" t="s">
        <v>98</v>
      </c>
      <c r="M435" s="1"/>
      <c r="N435" s="111" t="str">
        <f t="shared" si="46"/>
        <v/>
      </c>
      <c r="O435" s="13" t="s">
        <v>247</v>
      </c>
      <c r="P435" s="110" t="s">
        <v>98</v>
      </c>
      <c r="Q435" s="1"/>
      <c r="R435" s="111" t="str">
        <f t="shared" si="47"/>
        <v/>
      </c>
      <c r="S435" s="13" t="s">
        <v>248</v>
      </c>
      <c r="T435" s="110" t="s">
        <v>98</v>
      </c>
      <c r="U435" s="1"/>
      <c r="V435" s="111" t="str">
        <f t="shared" si="48"/>
        <v/>
      </c>
      <c r="W435" s="13" t="s">
        <v>249</v>
      </c>
      <c r="X435" s="110" t="s">
        <v>98</v>
      </c>
      <c r="Y435" s="1"/>
      <c r="Z435" s="111" t="str">
        <f t="shared" si="49"/>
        <v/>
      </c>
      <c r="AA435" s="13" t="s">
        <v>250</v>
      </c>
      <c r="AB435" s="110" t="s">
        <v>77</v>
      </c>
      <c r="AC435" s="1"/>
      <c r="AD435" s="111" t="str">
        <f t="shared" si="50"/>
        <v/>
      </c>
      <c r="AE435" s="13" t="s">
        <v>251</v>
      </c>
      <c r="AF435" s="110" t="s">
        <v>77</v>
      </c>
      <c r="AG435" s="1"/>
      <c r="AH435" s="111" t="str">
        <f t="shared" si="51"/>
        <v/>
      </c>
      <c r="AI435" s="13" t="s">
        <v>252</v>
      </c>
      <c r="AJ435" s="113">
        <f t="shared" si="52"/>
        <v>0</v>
      </c>
      <c r="AK435" s="192" t="str">
        <f>ご契約内容!$C$2</f>
        <v>エースサイクル</v>
      </c>
    </row>
    <row r="436" spans="1:37" ht="13.5" customHeight="1">
      <c r="A436" s="101" t="s">
        <v>2096</v>
      </c>
      <c r="B436" s="136" t="s">
        <v>2073</v>
      </c>
      <c r="C436" s="103" t="s">
        <v>2097</v>
      </c>
      <c r="D436" s="106"/>
      <c r="E436" s="140"/>
      <c r="F436" s="105" t="s">
        <v>2075</v>
      </c>
      <c r="G436" s="127"/>
      <c r="H436" s="138" t="s">
        <v>1954</v>
      </c>
      <c r="I436" s="139"/>
      <c r="J436" s="108">
        <v>160000</v>
      </c>
      <c r="K436" s="109"/>
      <c r="L436" s="110" t="s">
        <v>98</v>
      </c>
      <c r="M436" s="1"/>
      <c r="N436" s="111" t="str">
        <f t="shared" si="46"/>
        <v/>
      </c>
      <c r="O436" s="13" t="s">
        <v>247</v>
      </c>
      <c r="P436" s="110" t="s">
        <v>98</v>
      </c>
      <c r="Q436" s="1"/>
      <c r="R436" s="111" t="str">
        <f t="shared" si="47"/>
        <v/>
      </c>
      <c r="S436" s="13" t="s">
        <v>248</v>
      </c>
      <c r="T436" s="110" t="s">
        <v>98</v>
      </c>
      <c r="U436" s="1"/>
      <c r="V436" s="111" t="str">
        <f t="shared" si="48"/>
        <v/>
      </c>
      <c r="W436" s="13" t="s">
        <v>249</v>
      </c>
      <c r="X436" s="110" t="s">
        <v>98</v>
      </c>
      <c r="Y436" s="1"/>
      <c r="Z436" s="111" t="str">
        <f t="shared" si="49"/>
        <v/>
      </c>
      <c r="AA436" s="13" t="s">
        <v>250</v>
      </c>
      <c r="AB436" s="110" t="s">
        <v>98</v>
      </c>
      <c r="AC436" s="1"/>
      <c r="AD436" s="111" t="str">
        <f t="shared" si="50"/>
        <v/>
      </c>
      <c r="AE436" s="13" t="s">
        <v>251</v>
      </c>
      <c r="AF436" s="110" t="s">
        <v>98</v>
      </c>
      <c r="AG436" s="1"/>
      <c r="AH436" s="111" t="str">
        <f t="shared" si="51"/>
        <v/>
      </c>
      <c r="AI436" s="13" t="s">
        <v>252</v>
      </c>
      <c r="AJ436" s="113">
        <f t="shared" si="52"/>
        <v>0</v>
      </c>
      <c r="AK436" s="192" t="str">
        <f>ご契約内容!$C$2</f>
        <v>エースサイクル</v>
      </c>
    </row>
    <row r="437" spans="1:37" ht="13.5" customHeight="1">
      <c r="A437" s="101" t="s">
        <v>2098</v>
      </c>
      <c r="B437" s="136" t="s">
        <v>2073</v>
      </c>
      <c r="C437" s="103" t="s">
        <v>2099</v>
      </c>
      <c r="D437" s="106"/>
      <c r="E437" s="140"/>
      <c r="F437" s="105" t="s">
        <v>2075</v>
      </c>
      <c r="G437" s="127"/>
      <c r="H437" s="138" t="s">
        <v>1954</v>
      </c>
      <c r="I437" s="139"/>
      <c r="J437" s="108">
        <v>120000</v>
      </c>
      <c r="K437" s="109"/>
      <c r="L437" s="110" t="s">
        <v>98</v>
      </c>
      <c r="M437" s="1"/>
      <c r="N437" s="111" t="str">
        <f t="shared" si="46"/>
        <v/>
      </c>
      <c r="O437" s="13" t="s">
        <v>247</v>
      </c>
      <c r="P437" s="110" t="s">
        <v>98</v>
      </c>
      <c r="Q437" s="1"/>
      <c r="R437" s="111" t="str">
        <f t="shared" si="47"/>
        <v/>
      </c>
      <c r="S437" s="13" t="s">
        <v>248</v>
      </c>
      <c r="T437" s="110" t="s">
        <v>98</v>
      </c>
      <c r="U437" s="1"/>
      <c r="V437" s="111" t="str">
        <f t="shared" si="48"/>
        <v/>
      </c>
      <c r="W437" s="13" t="s">
        <v>249</v>
      </c>
      <c r="X437" s="110" t="s">
        <v>98</v>
      </c>
      <c r="Y437" s="1"/>
      <c r="Z437" s="111" t="str">
        <f t="shared" si="49"/>
        <v/>
      </c>
      <c r="AA437" s="13" t="s">
        <v>250</v>
      </c>
      <c r="AB437" s="110" t="s">
        <v>98</v>
      </c>
      <c r="AC437" s="1"/>
      <c r="AD437" s="111" t="str">
        <f t="shared" si="50"/>
        <v/>
      </c>
      <c r="AE437" s="13" t="s">
        <v>251</v>
      </c>
      <c r="AF437" s="110" t="s">
        <v>98</v>
      </c>
      <c r="AG437" s="1"/>
      <c r="AH437" s="111" t="str">
        <f t="shared" si="51"/>
        <v/>
      </c>
      <c r="AI437" s="13" t="s">
        <v>252</v>
      </c>
      <c r="AJ437" s="113">
        <f t="shared" si="52"/>
        <v>0</v>
      </c>
      <c r="AK437" s="192" t="str">
        <f>ご契約内容!$C$2</f>
        <v>エースサイクル</v>
      </c>
    </row>
    <row r="438" spans="1:37" ht="13.5" customHeight="1">
      <c r="A438" s="101" t="s">
        <v>2100</v>
      </c>
      <c r="B438" s="136" t="s">
        <v>2073</v>
      </c>
      <c r="C438" s="103" t="s">
        <v>2101</v>
      </c>
      <c r="D438" s="106"/>
      <c r="E438" s="140"/>
      <c r="F438" s="105" t="s">
        <v>2075</v>
      </c>
      <c r="G438" s="127"/>
      <c r="H438" s="138" t="s">
        <v>1954</v>
      </c>
      <c r="I438" s="139"/>
      <c r="J438" s="108">
        <v>175000</v>
      </c>
      <c r="K438" s="109"/>
      <c r="L438" s="110" t="s">
        <v>98</v>
      </c>
      <c r="M438" s="1"/>
      <c r="N438" s="111" t="str">
        <f t="shared" si="46"/>
        <v/>
      </c>
      <c r="O438" s="13" t="s">
        <v>247</v>
      </c>
      <c r="P438" s="110" t="s">
        <v>98</v>
      </c>
      <c r="Q438" s="1"/>
      <c r="R438" s="111" t="str">
        <f t="shared" si="47"/>
        <v/>
      </c>
      <c r="S438" s="13" t="s">
        <v>248</v>
      </c>
      <c r="T438" s="110" t="s">
        <v>98</v>
      </c>
      <c r="U438" s="1"/>
      <c r="V438" s="111" t="str">
        <f t="shared" si="48"/>
        <v/>
      </c>
      <c r="W438" s="13" t="s">
        <v>249</v>
      </c>
      <c r="X438" s="110" t="s">
        <v>98</v>
      </c>
      <c r="Y438" s="1"/>
      <c r="Z438" s="111" t="str">
        <f t="shared" si="49"/>
        <v/>
      </c>
      <c r="AA438" s="13" t="s">
        <v>250</v>
      </c>
      <c r="AB438" s="110" t="s">
        <v>98</v>
      </c>
      <c r="AC438" s="1"/>
      <c r="AD438" s="111" t="str">
        <f t="shared" si="50"/>
        <v/>
      </c>
      <c r="AE438" s="13" t="s">
        <v>251</v>
      </c>
      <c r="AF438" s="110" t="s">
        <v>98</v>
      </c>
      <c r="AG438" s="1"/>
      <c r="AH438" s="111" t="str">
        <f t="shared" si="51"/>
        <v/>
      </c>
      <c r="AI438" s="13" t="s">
        <v>252</v>
      </c>
      <c r="AJ438" s="113">
        <f t="shared" si="52"/>
        <v>0</v>
      </c>
      <c r="AK438" s="192" t="str">
        <f>ご契約内容!$C$2</f>
        <v>エースサイクル</v>
      </c>
    </row>
    <row r="439" spans="1:37" ht="13.5" customHeight="1">
      <c r="A439" s="101" t="s">
        <v>2102</v>
      </c>
      <c r="B439" s="136" t="s">
        <v>2073</v>
      </c>
      <c r="C439" s="103" t="s">
        <v>2103</v>
      </c>
      <c r="D439" s="106"/>
      <c r="E439" s="140"/>
      <c r="F439" s="105" t="s">
        <v>2075</v>
      </c>
      <c r="G439" s="127"/>
      <c r="H439" s="138" t="s">
        <v>1954</v>
      </c>
      <c r="I439" s="139"/>
      <c r="J439" s="108">
        <v>120000</v>
      </c>
      <c r="K439" s="109"/>
      <c r="L439" s="110" t="s">
        <v>98</v>
      </c>
      <c r="M439" s="1"/>
      <c r="N439" s="111" t="str">
        <f t="shared" si="46"/>
        <v/>
      </c>
      <c r="O439" s="13" t="s">
        <v>247</v>
      </c>
      <c r="P439" s="110" t="s">
        <v>98</v>
      </c>
      <c r="Q439" s="1"/>
      <c r="R439" s="111" t="str">
        <f t="shared" si="47"/>
        <v/>
      </c>
      <c r="S439" s="13" t="s">
        <v>248</v>
      </c>
      <c r="T439" s="110" t="s">
        <v>98</v>
      </c>
      <c r="U439" s="1"/>
      <c r="V439" s="111" t="str">
        <f t="shared" si="48"/>
        <v/>
      </c>
      <c r="W439" s="13" t="s">
        <v>249</v>
      </c>
      <c r="X439" s="110" t="s">
        <v>77</v>
      </c>
      <c r="Y439" s="1"/>
      <c r="Z439" s="111" t="str">
        <f t="shared" si="49"/>
        <v/>
      </c>
      <c r="AA439" s="13" t="s">
        <v>250</v>
      </c>
      <c r="AB439" s="110" t="s">
        <v>77</v>
      </c>
      <c r="AC439" s="1"/>
      <c r="AD439" s="111" t="str">
        <f t="shared" si="50"/>
        <v/>
      </c>
      <c r="AE439" s="13" t="s">
        <v>251</v>
      </c>
      <c r="AF439" s="110" t="s">
        <v>77</v>
      </c>
      <c r="AG439" s="1"/>
      <c r="AH439" s="111" t="str">
        <f t="shared" si="51"/>
        <v/>
      </c>
      <c r="AI439" s="13" t="s">
        <v>252</v>
      </c>
      <c r="AJ439" s="113">
        <f t="shared" si="52"/>
        <v>0</v>
      </c>
      <c r="AK439" s="192" t="str">
        <f>ご契約内容!$C$2</f>
        <v>エースサイクル</v>
      </c>
    </row>
    <row r="440" spans="1:37" ht="13.5" customHeight="1">
      <c r="A440" s="101" t="s">
        <v>2104</v>
      </c>
      <c r="B440" s="136" t="s">
        <v>2073</v>
      </c>
      <c r="C440" s="103" t="s">
        <v>2105</v>
      </c>
      <c r="D440" s="106"/>
      <c r="E440" s="140"/>
      <c r="F440" s="105" t="s">
        <v>2075</v>
      </c>
      <c r="G440" s="127"/>
      <c r="H440" s="138" t="s">
        <v>1954</v>
      </c>
      <c r="I440" s="139"/>
      <c r="J440" s="108">
        <v>175000</v>
      </c>
      <c r="K440" s="109"/>
      <c r="L440" s="110" t="s">
        <v>98</v>
      </c>
      <c r="M440" s="1"/>
      <c r="N440" s="111" t="str">
        <f t="shared" si="46"/>
        <v/>
      </c>
      <c r="O440" s="13" t="s">
        <v>247</v>
      </c>
      <c r="P440" s="110" t="s">
        <v>98</v>
      </c>
      <c r="Q440" s="1"/>
      <c r="R440" s="111" t="str">
        <f t="shared" si="47"/>
        <v/>
      </c>
      <c r="S440" s="13" t="s">
        <v>248</v>
      </c>
      <c r="T440" s="110" t="s">
        <v>98</v>
      </c>
      <c r="U440" s="1"/>
      <c r="V440" s="111" t="str">
        <f t="shared" si="48"/>
        <v/>
      </c>
      <c r="W440" s="13" t="s">
        <v>249</v>
      </c>
      <c r="X440" s="110" t="s">
        <v>77</v>
      </c>
      <c r="Y440" s="1"/>
      <c r="Z440" s="111" t="str">
        <f t="shared" si="49"/>
        <v/>
      </c>
      <c r="AA440" s="13" t="s">
        <v>250</v>
      </c>
      <c r="AB440" s="110" t="s">
        <v>77</v>
      </c>
      <c r="AC440" s="1"/>
      <c r="AD440" s="111" t="str">
        <f t="shared" si="50"/>
        <v/>
      </c>
      <c r="AE440" s="13" t="s">
        <v>251</v>
      </c>
      <c r="AF440" s="110" t="s">
        <v>77</v>
      </c>
      <c r="AG440" s="1"/>
      <c r="AH440" s="111" t="str">
        <f t="shared" si="51"/>
        <v/>
      </c>
      <c r="AI440" s="13" t="s">
        <v>252</v>
      </c>
      <c r="AJ440" s="113">
        <f t="shared" si="52"/>
        <v>0</v>
      </c>
      <c r="AK440" s="192" t="str">
        <f>ご契約内容!$C$2</f>
        <v>エースサイクル</v>
      </c>
    </row>
    <row r="441" spans="1:37" ht="13.5" customHeight="1">
      <c r="A441" s="101" t="s">
        <v>2106</v>
      </c>
      <c r="B441" s="136" t="s">
        <v>2073</v>
      </c>
      <c r="C441" s="103" t="s">
        <v>2107</v>
      </c>
      <c r="D441" s="106"/>
      <c r="E441" s="140"/>
      <c r="F441" s="105" t="s">
        <v>2075</v>
      </c>
      <c r="G441" s="127"/>
      <c r="H441" s="138" t="s">
        <v>1954</v>
      </c>
      <c r="I441" s="139"/>
      <c r="J441" s="108">
        <v>120000</v>
      </c>
      <c r="K441" s="109"/>
      <c r="L441" s="110" t="s">
        <v>77</v>
      </c>
      <c r="M441" s="1"/>
      <c r="N441" s="111" t="str">
        <f t="shared" si="46"/>
        <v/>
      </c>
      <c r="O441" s="13" t="s">
        <v>247</v>
      </c>
      <c r="P441" s="110" t="s">
        <v>98</v>
      </c>
      <c r="Q441" s="1"/>
      <c r="R441" s="111" t="str">
        <f t="shared" si="47"/>
        <v/>
      </c>
      <c r="S441" s="13" t="s">
        <v>248</v>
      </c>
      <c r="T441" s="110" t="s">
        <v>98</v>
      </c>
      <c r="U441" s="1"/>
      <c r="V441" s="111" t="str">
        <f t="shared" si="48"/>
        <v/>
      </c>
      <c r="W441" s="13" t="s">
        <v>249</v>
      </c>
      <c r="X441" s="110" t="s">
        <v>98</v>
      </c>
      <c r="Y441" s="1"/>
      <c r="Z441" s="111" t="str">
        <f t="shared" si="49"/>
        <v/>
      </c>
      <c r="AA441" s="13" t="s">
        <v>250</v>
      </c>
      <c r="AB441" s="110" t="s">
        <v>77</v>
      </c>
      <c r="AC441" s="1"/>
      <c r="AD441" s="111" t="str">
        <f t="shared" si="50"/>
        <v/>
      </c>
      <c r="AE441" s="13" t="s">
        <v>251</v>
      </c>
      <c r="AF441" s="110" t="s">
        <v>77</v>
      </c>
      <c r="AG441" s="1"/>
      <c r="AH441" s="111" t="str">
        <f t="shared" si="51"/>
        <v/>
      </c>
      <c r="AI441" s="13" t="s">
        <v>252</v>
      </c>
      <c r="AJ441" s="113">
        <f t="shared" si="52"/>
        <v>0</v>
      </c>
      <c r="AK441" s="192" t="str">
        <f>ご契約内容!$C$2</f>
        <v>エースサイクル</v>
      </c>
    </row>
    <row r="442" spans="1:37" ht="13.5" customHeight="1">
      <c r="A442" s="101" t="s">
        <v>2108</v>
      </c>
      <c r="B442" s="136" t="s">
        <v>2073</v>
      </c>
      <c r="C442" s="103" t="s">
        <v>2109</v>
      </c>
      <c r="D442" s="106"/>
      <c r="E442" s="140"/>
      <c r="F442" s="105" t="s">
        <v>2075</v>
      </c>
      <c r="G442" s="127"/>
      <c r="H442" s="138" t="s">
        <v>1954</v>
      </c>
      <c r="I442" s="139"/>
      <c r="J442" s="108">
        <v>175000</v>
      </c>
      <c r="K442" s="109"/>
      <c r="L442" s="110" t="s">
        <v>77</v>
      </c>
      <c r="M442" s="1"/>
      <c r="N442" s="111" t="str">
        <f t="shared" si="46"/>
        <v/>
      </c>
      <c r="O442" s="13" t="s">
        <v>247</v>
      </c>
      <c r="P442" s="110" t="s">
        <v>98</v>
      </c>
      <c r="Q442" s="1"/>
      <c r="R442" s="111" t="str">
        <f t="shared" si="47"/>
        <v/>
      </c>
      <c r="S442" s="13" t="s">
        <v>248</v>
      </c>
      <c r="T442" s="110" t="s">
        <v>98</v>
      </c>
      <c r="U442" s="1"/>
      <c r="V442" s="111" t="str">
        <f t="shared" si="48"/>
        <v/>
      </c>
      <c r="W442" s="13" t="s">
        <v>249</v>
      </c>
      <c r="X442" s="110" t="s">
        <v>98</v>
      </c>
      <c r="Y442" s="1"/>
      <c r="Z442" s="111" t="str">
        <f t="shared" si="49"/>
        <v/>
      </c>
      <c r="AA442" s="13" t="s">
        <v>250</v>
      </c>
      <c r="AB442" s="110" t="s">
        <v>77</v>
      </c>
      <c r="AC442" s="1"/>
      <c r="AD442" s="111" t="str">
        <f t="shared" si="50"/>
        <v/>
      </c>
      <c r="AE442" s="13" t="s">
        <v>251</v>
      </c>
      <c r="AF442" s="110" t="s">
        <v>77</v>
      </c>
      <c r="AG442" s="1"/>
      <c r="AH442" s="111" t="str">
        <f t="shared" si="51"/>
        <v/>
      </c>
      <c r="AI442" s="13" t="s">
        <v>252</v>
      </c>
      <c r="AJ442" s="113">
        <f t="shared" si="52"/>
        <v>0</v>
      </c>
      <c r="AK442" s="192" t="str">
        <f>ご契約内容!$C$2</f>
        <v>エースサイクル</v>
      </c>
    </row>
    <row r="443" spans="1:37" ht="13.5" customHeight="1">
      <c r="A443" s="101" t="s">
        <v>2110</v>
      </c>
      <c r="B443" s="136" t="s">
        <v>2073</v>
      </c>
      <c r="C443" s="103" t="s">
        <v>2111</v>
      </c>
      <c r="D443" s="106"/>
      <c r="E443" s="140"/>
      <c r="F443" s="105" t="s">
        <v>2112</v>
      </c>
      <c r="G443" s="127"/>
      <c r="H443" s="138" t="s">
        <v>1954</v>
      </c>
      <c r="I443" s="139"/>
      <c r="J443" s="108">
        <v>130000</v>
      </c>
      <c r="K443" s="109" t="s">
        <v>568</v>
      </c>
      <c r="L443" s="110" t="s">
        <v>98</v>
      </c>
      <c r="M443" s="1"/>
      <c r="N443" s="111" t="str">
        <f t="shared" si="46"/>
        <v/>
      </c>
      <c r="O443" s="13" t="s">
        <v>247</v>
      </c>
      <c r="P443" s="110" t="s">
        <v>98</v>
      </c>
      <c r="Q443" s="1"/>
      <c r="R443" s="111" t="str">
        <f t="shared" si="47"/>
        <v/>
      </c>
      <c r="S443" s="13" t="s">
        <v>248</v>
      </c>
      <c r="T443" s="110" t="s">
        <v>98</v>
      </c>
      <c r="U443" s="1"/>
      <c r="V443" s="111" t="str">
        <f t="shared" si="48"/>
        <v/>
      </c>
      <c r="W443" s="13" t="s">
        <v>249</v>
      </c>
      <c r="X443" s="110" t="s">
        <v>98</v>
      </c>
      <c r="Y443" s="1"/>
      <c r="Z443" s="111" t="str">
        <f t="shared" si="49"/>
        <v/>
      </c>
      <c r="AA443" s="13" t="s">
        <v>250</v>
      </c>
      <c r="AB443" s="110" t="s">
        <v>98</v>
      </c>
      <c r="AC443" s="1"/>
      <c r="AD443" s="111" t="str">
        <f t="shared" si="50"/>
        <v/>
      </c>
      <c r="AE443" s="13" t="s">
        <v>251</v>
      </c>
      <c r="AF443" s="110" t="s">
        <v>98</v>
      </c>
      <c r="AG443" s="1"/>
      <c r="AH443" s="111" t="str">
        <f t="shared" si="51"/>
        <v/>
      </c>
      <c r="AI443" s="13" t="s">
        <v>252</v>
      </c>
      <c r="AJ443" s="113">
        <f t="shared" si="52"/>
        <v>0</v>
      </c>
      <c r="AK443" s="192" t="str">
        <f>ご契約内容!$C$2</f>
        <v>エースサイクル</v>
      </c>
    </row>
    <row r="444" spans="1:37" ht="13.5" customHeight="1">
      <c r="A444" s="101" t="s">
        <v>2113</v>
      </c>
      <c r="B444" s="136" t="s">
        <v>2073</v>
      </c>
      <c r="C444" s="103" t="s">
        <v>2114</v>
      </c>
      <c r="D444" s="106"/>
      <c r="E444" s="140"/>
      <c r="F444" s="105" t="s">
        <v>2115</v>
      </c>
      <c r="G444" s="127"/>
      <c r="H444" s="138" t="s">
        <v>1954</v>
      </c>
      <c r="I444" s="139"/>
      <c r="J444" s="108">
        <v>190000</v>
      </c>
      <c r="K444" s="109"/>
      <c r="L444" s="110" t="s">
        <v>77</v>
      </c>
      <c r="M444" s="1"/>
      <c r="N444" s="111" t="str">
        <f t="shared" si="46"/>
        <v/>
      </c>
      <c r="O444" s="13" t="s">
        <v>247</v>
      </c>
      <c r="P444" s="110" t="s">
        <v>98</v>
      </c>
      <c r="Q444" s="1"/>
      <c r="R444" s="111" t="str">
        <f t="shared" si="47"/>
        <v/>
      </c>
      <c r="S444" s="13" t="s">
        <v>248</v>
      </c>
      <c r="T444" s="110" t="s">
        <v>98</v>
      </c>
      <c r="U444" s="1"/>
      <c r="V444" s="111" t="str">
        <f t="shared" si="48"/>
        <v/>
      </c>
      <c r="W444" s="13" t="s">
        <v>249</v>
      </c>
      <c r="X444" s="110" t="s">
        <v>98</v>
      </c>
      <c r="Y444" s="1"/>
      <c r="Z444" s="111" t="str">
        <f t="shared" si="49"/>
        <v/>
      </c>
      <c r="AA444" s="13" t="s">
        <v>250</v>
      </c>
      <c r="AB444" s="110" t="s">
        <v>98</v>
      </c>
      <c r="AC444" s="1"/>
      <c r="AD444" s="111" t="str">
        <f t="shared" si="50"/>
        <v/>
      </c>
      <c r="AE444" s="13" t="s">
        <v>251</v>
      </c>
      <c r="AF444" s="110" t="s">
        <v>98</v>
      </c>
      <c r="AG444" s="1"/>
      <c r="AH444" s="111" t="str">
        <f t="shared" si="51"/>
        <v/>
      </c>
      <c r="AI444" s="13" t="s">
        <v>252</v>
      </c>
      <c r="AJ444" s="113">
        <f t="shared" si="52"/>
        <v>0</v>
      </c>
      <c r="AK444" s="192" t="str">
        <f>ご契約内容!$C$2</f>
        <v>エースサイクル</v>
      </c>
    </row>
    <row r="445" spans="1:37" ht="13.5" customHeight="1">
      <c r="A445" s="101" t="s">
        <v>2116</v>
      </c>
      <c r="B445" s="136" t="s">
        <v>2073</v>
      </c>
      <c r="C445" s="103" t="s">
        <v>2117</v>
      </c>
      <c r="D445" s="106"/>
      <c r="E445" s="140"/>
      <c r="F445" s="105" t="s">
        <v>2115</v>
      </c>
      <c r="G445" s="127"/>
      <c r="H445" s="138" t="s">
        <v>1954</v>
      </c>
      <c r="I445" s="139"/>
      <c r="J445" s="108">
        <v>190000</v>
      </c>
      <c r="K445" s="109"/>
      <c r="L445" s="110" t="s">
        <v>148</v>
      </c>
      <c r="M445" s="115"/>
      <c r="N445" s="116" t="str">
        <f t="shared" si="46"/>
        <v/>
      </c>
      <c r="O445" s="117" t="s">
        <v>247</v>
      </c>
      <c r="P445" s="110" t="s">
        <v>98</v>
      </c>
      <c r="Q445" s="1"/>
      <c r="R445" s="111" t="str">
        <f t="shared" si="47"/>
        <v/>
      </c>
      <c r="S445" s="13" t="s">
        <v>248</v>
      </c>
      <c r="T445" s="110" t="s">
        <v>98</v>
      </c>
      <c r="U445" s="1"/>
      <c r="V445" s="111" t="str">
        <f t="shared" si="48"/>
        <v/>
      </c>
      <c r="W445" s="13" t="s">
        <v>249</v>
      </c>
      <c r="X445" s="110" t="s">
        <v>98</v>
      </c>
      <c r="Y445" s="1"/>
      <c r="Z445" s="111" t="str">
        <f t="shared" si="49"/>
        <v/>
      </c>
      <c r="AA445" s="13" t="s">
        <v>250</v>
      </c>
      <c r="AB445" s="110" t="s">
        <v>98</v>
      </c>
      <c r="AC445" s="1"/>
      <c r="AD445" s="111" t="str">
        <f t="shared" si="50"/>
        <v/>
      </c>
      <c r="AE445" s="13" t="s">
        <v>251</v>
      </c>
      <c r="AF445" s="110" t="s">
        <v>98</v>
      </c>
      <c r="AG445" s="1"/>
      <c r="AH445" s="111" t="str">
        <f t="shared" si="51"/>
        <v/>
      </c>
      <c r="AI445" s="13" t="s">
        <v>252</v>
      </c>
      <c r="AJ445" s="113">
        <f t="shared" si="52"/>
        <v>0</v>
      </c>
      <c r="AK445" s="192" t="str">
        <f>ご契約内容!$C$2</f>
        <v>エースサイクル</v>
      </c>
    </row>
    <row r="446" spans="1:37" ht="13.5" customHeight="1">
      <c r="A446" s="101" t="s">
        <v>2118</v>
      </c>
      <c r="B446" s="136" t="s">
        <v>2073</v>
      </c>
      <c r="C446" s="103" t="s">
        <v>2119</v>
      </c>
      <c r="D446" s="106"/>
      <c r="E446" s="140"/>
      <c r="F446" s="105" t="s">
        <v>2075</v>
      </c>
      <c r="G446" s="127"/>
      <c r="H446" s="138" t="s">
        <v>1954</v>
      </c>
      <c r="I446" s="139"/>
      <c r="J446" s="108">
        <v>280000</v>
      </c>
      <c r="K446" s="109" t="s">
        <v>568</v>
      </c>
      <c r="L446" s="110" t="s">
        <v>77</v>
      </c>
      <c r="M446" s="1"/>
      <c r="N446" s="111" t="str">
        <f t="shared" si="46"/>
        <v/>
      </c>
      <c r="O446" s="13" t="s">
        <v>247</v>
      </c>
      <c r="P446" s="110" t="s">
        <v>77</v>
      </c>
      <c r="Q446" s="1"/>
      <c r="R446" s="111" t="str">
        <f t="shared" si="47"/>
        <v/>
      </c>
      <c r="S446" s="13" t="s">
        <v>248</v>
      </c>
      <c r="T446" s="110" t="s">
        <v>77</v>
      </c>
      <c r="U446" s="1"/>
      <c r="V446" s="111" t="str">
        <f t="shared" si="48"/>
        <v/>
      </c>
      <c r="W446" s="13" t="s">
        <v>249</v>
      </c>
      <c r="X446" s="110" t="s">
        <v>77</v>
      </c>
      <c r="Y446" s="1"/>
      <c r="Z446" s="111" t="str">
        <f t="shared" si="49"/>
        <v/>
      </c>
      <c r="AA446" s="13" t="s">
        <v>250</v>
      </c>
      <c r="AB446" s="110" t="s">
        <v>77</v>
      </c>
      <c r="AC446" s="1"/>
      <c r="AD446" s="111" t="str">
        <f t="shared" si="50"/>
        <v/>
      </c>
      <c r="AE446" s="13" t="s">
        <v>251</v>
      </c>
      <c r="AF446" s="110" t="s">
        <v>77</v>
      </c>
      <c r="AG446" s="1"/>
      <c r="AH446" s="111" t="str">
        <f t="shared" si="51"/>
        <v/>
      </c>
      <c r="AI446" s="13" t="s">
        <v>252</v>
      </c>
      <c r="AJ446" s="113">
        <f t="shared" si="52"/>
        <v>0</v>
      </c>
      <c r="AK446" s="192" t="str">
        <f>ご契約内容!$C$2</f>
        <v>エースサイクル</v>
      </c>
    </row>
    <row r="447" spans="1:37" ht="13.5" customHeight="1">
      <c r="A447" s="101" t="s">
        <v>2120</v>
      </c>
      <c r="B447" s="136" t="s">
        <v>2073</v>
      </c>
      <c r="C447" s="103" t="s">
        <v>2121</v>
      </c>
      <c r="D447" s="106"/>
      <c r="E447" s="140"/>
      <c r="F447" s="105" t="s">
        <v>2075</v>
      </c>
      <c r="G447" s="127"/>
      <c r="H447" s="138" t="s">
        <v>1954</v>
      </c>
      <c r="I447" s="139"/>
      <c r="J447" s="108">
        <v>280000</v>
      </c>
      <c r="K447" s="109" t="s">
        <v>568</v>
      </c>
      <c r="L447" s="110" t="s">
        <v>77</v>
      </c>
      <c r="M447" s="1"/>
      <c r="N447" s="111" t="str">
        <f t="shared" si="46"/>
        <v/>
      </c>
      <c r="O447" s="13" t="s">
        <v>247</v>
      </c>
      <c r="P447" s="110" t="s">
        <v>77</v>
      </c>
      <c r="Q447" s="1"/>
      <c r="R447" s="111" t="str">
        <f t="shared" si="47"/>
        <v/>
      </c>
      <c r="S447" s="13" t="s">
        <v>248</v>
      </c>
      <c r="T447" s="110" t="s">
        <v>77</v>
      </c>
      <c r="U447" s="1"/>
      <c r="V447" s="111" t="str">
        <f t="shared" si="48"/>
        <v/>
      </c>
      <c r="W447" s="13" t="s">
        <v>249</v>
      </c>
      <c r="X447" s="110" t="s">
        <v>77</v>
      </c>
      <c r="Y447" s="1"/>
      <c r="Z447" s="111" t="str">
        <f t="shared" si="49"/>
        <v/>
      </c>
      <c r="AA447" s="13" t="s">
        <v>250</v>
      </c>
      <c r="AB447" s="110" t="s">
        <v>77</v>
      </c>
      <c r="AC447" s="1"/>
      <c r="AD447" s="111" t="str">
        <f t="shared" si="50"/>
        <v/>
      </c>
      <c r="AE447" s="13" t="s">
        <v>251</v>
      </c>
      <c r="AF447" s="110" t="s">
        <v>77</v>
      </c>
      <c r="AG447" s="1"/>
      <c r="AH447" s="111" t="str">
        <f t="shared" si="51"/>
        <v/>
      </c>
      <c r="AI447" s="13" t="s">
        <v>252</v>
      </c>
      <c r="AJ447" s="113">
        <f t="shared" si="52"/>
        <v>0</v>
      </c>
      <c r="AK447" s="192" t="str">
        <f>ご契約内容!$C$2</f>
        <v>エースサイクル</v>
      </c>
    </row>
    <row r="448" spans="1:37" ht="13.5" customHeight="1">
      <c r="A448" s="101" t="s">
        <v>2122</v>
      </c>
      <c r="B448" s="136" t="s">
        <v>2073</v>
      </c>
      <c r="C448" s="103" t="s">
        <v>2123</v>
      </c>
      <c r="D448" s="106"/>
      <c r="E448" s="140"/>
      <c r="F448" s="105" t="s">
        <v>2115</v>
      </c>
      <c r="G448" s="127"/>
      <c r="H448" s="138" t="s">
        <v>2124</v>
      </c>
      <c r="I448" s="139"/>
      <c r="J448" s="108">
        <v>200000</v>
      </c>
      <c r="K448" s="109"/>
      <c r="L448" s="110" t="s">
        <v>77</v>
      </c>
      <c r="M448" s="1"/>
      <c r="N448" s="111" t="str">
        <f t="shared" si="46"/>
        <v/>
      </c>
      <c r="O448" s="13" t="s">
        <v>247</v>
      </c>
      <c r="P448" s="110" t="s">
        <v>77</v>
      </c>
      <c r="Q448" s="1"/>
      <c r="R448" s="111" t="str">
        <f t="shared" si="47"/>
        <v/>
      </c>
      <c r="S448" s="13" t="s">
        <v>248</v>
      </c>
      <c r="T448" s="110" t="s">
        <v>77</v>
      </c>
      <c r="U448" s="1"/>
      <c r="V448" s="111" t="str">
        <f t="shared" si="48"/>
        <v/>
      </c>
      <c r="W448" s="13" t="s">
        <v>249</v>
      </c>
      <c r="X448" s="110" t="s">
        <v>77</v>
      </c>
      <c r="Y448" s="1"/>
      <c r="Z448" s="111" t="str">
        <f t="shared" si="49"/>
        <v/>
      </c>
      <c r="AA448" s="13" t="s">
        <v>250</v>
      </c>
      <c r="AB448" s="110" t="s">
        <v>77</v>
      </c>
      <c r="AC448" s="1"/>
      <c r="AD448" s="111" t="str">
        <f t="shared" si="50"/>
        <v/>
      </c>
      <c r="AE448" s="13" t="s">
        <v>251</v>
      </c>
      <c r="AF448" s="110" t="s">
        <v>77</v>
      </c>
      <c r="AG448" s="1"/>
      <c r="AH448" s="111" t="str">
        <f t="shared" si="51"/>
        <v/>
      </c>
      <c r="AI448" s="13" t="s">
        <v>252</v>
      </c>
      <c r="AJ448" s="113">
        <f t="shared" si="52"/>
        <v>0</v>
      </c>
      <c r="AK448" s="192" t="str">
        <f>ご契約内容!$C$2</f>
        <v>エースサイクル</v>
      </c>
    </row>
    <row r="449" spans="1:37" ht="13.5" customHeight="1">
      <c r="A449" s="101" t="s">
        <v>2125</v>
      </c>
      <c r="B449" s="136" t="s">
        <v>2073</v>
      </c>
      <c r="C449" s="103" t="s">
        <v>2126</v>
      </c>
      <c r="D449" s="106"/>
      <c r="E449" s="140"/>
      <c r="F449" s="105" t="s">
        <v>2115</v>
      </c>
      <c r="G449" s="127"/>
      <c r="H449" s="138" t="s">
        <v>2124</v>
      </c>
      <c r="I449" s="139"/>
      <c r="J449" s="108">
        <v>200000</v>
      </c>
      <c r="K449" s="109"/>
      <c r="L449" s="110" t="s">
        <v>77</v>
      </c>
      <c r="M449" s="1"/>
      <c r="N449" s="111" t="str">
        <f t="shared" si="46"/>
        <v/>
      </c>
      <c r="O449" s="13" t="s">
        <v>247</v>
      </c>
      <c r="P449" s="110" t="s">
        <v>77</v>
      </c>
      <c r="Q449" s="1"/>
      <c r="R449" s="111" t="str">
        <f t="shared" si="47"/>
        <v/>
      </c>
      <c r="S449" s="13" t="s">
        <v>248</v>
      </c>
      <c r="T449" s="110" t="s">
        <v>77</v>
      </c>
      <c r="U449" s="1"/>
      <c r="V449" s="111" t="str">
        <f t="shared" si="48"/>
        <v/>
      </c>
      <c r="W449" s="13" t="s">
        <v>249</v>
      </c>
      <c r="X449" s="110" t="s">
        <v>77</v>
      </c>
      <c r="Y449" s="1"/>
      <c r="Z449" s="111" t="str">
        <f t="shared" si="49"/>
        <v/>
      </c>
      <c r="AA449" s="13" t="s">
        <v>250</v>
      </c>
      <c r="AB449" s="110" t="s">
        <v>77</v>
      </c>
      <c r="AC449" s="1"/>
      <c r="AD449" s="111" t="str">
        <f t="shared" si="50"/>
        <v/>
      </c>
      <c r="AE449" s="13" t="s">
        <v>251</v>
      </c>
      <c r="AF449" s="110" t="s">
        <v>77</v>
      </c>
      <c r="AG449" s="1"/>
      <c r="AH449" s="111" t="str">
        <f t="shared" si="51"/>
        <v/>
      </c>
      <c r="AI449" s="13" t="s">
        <v>252</v>
      </c>
      <c r="AJ449" s="113">
        <f t="shared" si="52"/>
        <v>0</v>
      </c>
      <c r="AK449" s="192" t="str">
        <f>ご契約内容!$C$2</f>
        <v>エースサイクル</v>
      </c>
    </row>
    <row r="450" spans="1:37" ht="13.5" customHeight="1">
      <c r="A450" s="101" t="s">
        <v>2127</v>
      </c>
      <c r="B450" s="136" t="s">
        <v>2073</v>
      </c>
      <c r="C450" s="103" t="s">
        <v>2128</v>
      </c>
      <c r="D450" s="106"/>
      <c r="E450" s="140"/>
      <c r="F450" s="105" t="s">
        <v>2115</v>
      </c>
      <c r="G450" s="127"/>
      <c r="H450" s="138" t="s">
        <v>2124</v>
      </c>
      <c r="I450" s="139"/>
      <c r="J450" s="108">
        <v>230000</v>
      </c>
      <c r="K450" s="109"/>
      <c r="L450" s="110" t="s">
        <v>77</v>
      </c>
      <c r="M450" s="1"/>
      <c r="N450" s="111" t="str">
        <f t="shared" si="46"/>
        <v/>
      </c>
      <c r="O450" s="13" t="s">
        <v>247</v>
      </c>
      <c r="P450" s="110" t="s">
        <v>77</v>
      </c>
      <c r="Q450" s="1"/>
      <c r="R450" s="111" t="str">
        <f t="shared" si="47"/>
        <v/>
      </c>
      <c r="S450" s="13" t="s">
        <v>248</v>
      </c>
      <c r="T450" s="110" t="s">
        <v>77</v>
      </c>
      <c r="U450" s="1"/>
      <c r="V450" s="111" t="str">
        <f t="shared" si="48"/>
        <v/>
      </c>
      <c r="W450" s="13" t="s">
        <v>249</v>
      </c>
      <c r="X450" s="110" t="s">
        <v>77</v>
      </c>
      <c r="Y450" s="1"/>
      <c r="Z450" s="111" t="str">
        <f t="shared" si="49"/>
        <v/>
      </c>
      <c r="AA450" s="13" t="s">
        <v>250</v>
      </c>
      <c r="AB450" s="110" t="s">
        <v>77</v>
      </c>
      <c r="AC450" s="1"/>
      <c r="AD450" s="111" t="str">
        <f t="shared" si="50"/>
        <v/>
      </c>
      <c r="AE450" s="13" t="s">
        <v>251</v>
      </c>
      <c r="AF450" s="110" t="s">
        <v>77</v>
      </c>
      <c r="AG450" s="1"/>
      <c r="AH450" s="111" t="str">
        <f t="shared" si="51"/>
        <v/>
      </c>
      <c r="AI450" s="13" t="s">
        <v>252</v>
      </c>
      <c r="AJ450" s="113">
        <f t="shared" si="52"/>
        <v>0</v>
      </c>
      <c r="AK450" s="192" t="str">
        <f>ご契約内容!$C$2</f>
        <v>エースサイクル</v>
      </c>
    </row>
    <row r="451" spans="1:37" ht="13.5" customHeight="1">
      <c r="A451" s="101" t="s">
        <v>2129</v>
      </c>
      <c r="B451" s="136" t="s">
        <v>2073</v>
      </c>
      <c r="C451" s="103" t="s">
        <v>2130</v>
      </c>
      <c r="D451" s="106"/>
      <c r="E451" s="140"/>
      <c r="F451" s="105" t="s">
        <v>2115</v>
      </c>
      <c r="G451" s="127"/>
      <c r="H451" s="138" t="s">
        <v>2124</v>
      </c>
      <c r="I451" s="139"/>
      <c r="J451" s="108">
        <v>140000</v>
      </c>
      <c r="K451" s="109" t="s">
        <v>568</v>
      </c>
      <c r="L451" s="110" t="s">
        <v>77</v>
      </c>
      <c r="M451" s="1"/>
      <c r="N451" s="111" t="str">
        <f t="shared" si="46"/>
        <v/>
      </c>
      <c r="O451" s="13" t="s">
        <v>247</v>
      </c>
      <c r="P451" s="110" t="s">
        <v>77</v>
      </c>
      <c r="Q451" s="1"/>
      <c r="R451" s="111" t="str">
        <f t="shared" si="47"/>
        <v/>
      </c>
      <c r="S451" s="13" t="s">
        <v>248</v>
      </c>
      <c r="T451" s="110" t="s">
        <v>77</v>
      </c>
      <c r="U451" s="1"/>
      <c r="V451" s="111" t="str">
        <f t="shared" si="48"/>
        <v/>
      </c>
      <c r="W451" s="13" t="s">
        <v>249</v>
      </c>
      <c r="X451" s="110" t="s">
        <v>77</v>
      </c>
      <c r="Y451" s="1"/>
      <c r="Z451" s="111" t="str">
        <f t="shared" si="49"/>
        <v/>
      </c>
      <c r="AA451" s="13" t="s">
        <v>250</v>
      </c>
      <c r="AB451" s="110" t="s">
        <v>77</v>
      </c>
      <c r="AC451" s="1"/>
      <c r="AD451" s="111" t="str">
        <f t="shared" si="50"/>
        <v/>
      </c>
      <c r="AE451" s="13" t="s">
        <v>251</v>
      </c>
      <c r="AF451" s="110" t="s">
        <v>77</v>
      </c>
      <c r="AG451" s="1"/>
      <c r="AH451" s="111" t="str">
        <f t="shared" si="51"/>
        <v/>
      </c>
      <c r="AI451" s="13" t="s">
        <v>252</v>
      </c>
      <c r="AJ451" s="113">
        <f t="shared" si="52"/>
        <v>0</v>
      </c>
      <c r="AK451" s="192" t="str">
        <f>ご契約内容!$C$2</f>
        <v>エースサイクル</v>
      </c>
    </row>
    <row r="452" spans="1:37" ht="13.5" customHeight="1">
      <c r="A452" s="101" t="s">
        <v>2131</v>
      </c>
      <c r="B452" s="136" t="s">
        <v>2073</v>
      </c>
      <c r="C452" s="103" t="s">
        <v>2132</v>
      </c>
      <c r="D452" s="106"/>
      <c r="E452" s="140"/>
      <c r="F452" s="105" t="s">
        <v>1350</v>
      </c>
      <c r="G452" s="127"/>
      <c r="H452" s="138" t="s">
        <v>2124</v>
      </c>
      <c r="I452" s="139"/>
      <c r="J452" s="108">
        <v>81000</v>
      </c>
      <c r="K452" s="109" t="s">
        <v>568</v>
      </c>
      <c r="L452" s="110" t="s">
        <v>77</v>
      </c>
      <c r="M452" s="1"/>
      <c r="N452" s="111" t="str">
        <f t="shared" ref="N452:N477" si="53">IF(M452="","",$J452*$A$4*M452)</f>
        <v/>
      </c>
      <c r="O452" s="13" t="s">
        <v>247</v>
      </c>
      <c r="P452" s="110" t="s">
        <v>77</v>
      </c>
      <c r="Q452" s="1"/>
      <c r="R452" s="111" t="str">
        <f t="shared" ref="R452:R477" si="54">IF(Q452="","",$J452*$A$4*Q452)</f>
        <v/>
      </c>
      <c r="S452" s="13" t="s">
        <v>248</v>
      </c>
      <c r="T452" s="110" t="s">
        <v>77</v>
      </c>
      <c r="U452" s="1"/>
      <c r="V452" s="111" t="str">
        <f t="shared" ref="V452:V477" si="55">IF(U452="","",$J452*$A$4*U452)</f>
        <v/>
      </c>
      <c r="W452" s="13" t="s">
        <v>249</v>
      </c>
      <c r="X452" s="110" t="s">
        <v>77</v>
      </c>
      <c r="Y452" s="1"/>
      <c r="Z452" s="111" t="str">
        <f t="shared" ref="Z452:Z477" si="56">IF(Y452="","",$J452*$A$4*Y452)</f>
        <v/>
      </c>
      <c r="AA452" s="13" t="s">
        <v>250</v>
      </c>
      <c r="AB452" s="110" t="s">
        <v>77</v>
      </c>
      <c r="AC452" s="1"/>
      <c r="AD452" s="111" t="str">
        <f t="shared" ref="AD452:AD477" si="57">IF(AC452="","",$J452*$A$4*AC452)</f>
        <v/>
      </c>
      <c r="AE452" s="13" t="s">
        <v>251</v>
      </c>
      <c r="AF452" s="110" t="s">
        <v>77</v>
      </c>
      <c r="AG452" s="1"/>
      <c r="AH452" s="111" t="str">
        <f t="shared" ref="AH452:AH477" si="58">IF(AG452="","",$J452*$A$4*AG452)</f>
        <v/>
      </c>
      <c r="AI452" s="13" t="s">
        <v>252</v>
      </c>
      <c r="AJ452" s="113">
        <f t="shared" si="52"/>
        <v>0</v>
      </c>
      <c r="AK452" s="192" t="str">
        <f>ご契約内容!$C$2</f>
        <v>エースサイクル</v>
      </c>
    </row>
    <row r="453" spans="1:37" ht="13.5" customHeight="1">
      <c r="A453" s="101" t="s">
        <v>2133</v>
      </c>
      <c r="B453" s="136" t="s">
        <v>2073</v>
      </c>
      <c r="C453" s="103" t="s">
        <v>2134</v>
      </c>
      <c r="D453" s="106"/>
      <c r="E453" s="140"/>
      <c r="F453" s="105" t="s">
        <v>2115</v>
      </c>
      <c r="G453" s="127"/>
      <c r="H453" s="138" t="s">
        <v>2135</v>
      </c>
      <c r="I453" s="139"/>
      <c r="J453" s="108">
        <v>230000</v>
      </c>
      <c r="K453" s="109" t="s">
        <v>568</v>
      </c>
      <c r="L453" s="110" t="s">
        <v>77</v>
      </c>
      <c r="M453" s="1"/>
      <c r="N453" s="111" t="str">
        <f t="shared" si="53"/>
        <v/>
      </c>
      <c r="O453" s="13" t="s">
        <v>247</v>
      </c>
      <c r="P453" s="110" t="s">
        <v>77</v>
      </c>
      <c r="Q453" s="1"/>
      <c r="R453" s="111" t="str">
        <f t="shared" si="54"/>
        <v/>
      </c>
      <c r="S453" s="13" t="s">
        <v>248</v>
      </c>
      <c r="T453" s="110" t="s">
        <v>77</v>
      </c>
      <c r="U453" s="1"/>
      <c r="V453" s="111" t="str">
        <f t="shared" si="55"/>
        <v/>
      </c>
      <c r="W453" s="13" t="s">
        <v>249</v>
      </c>
      <c r="X453" s="110" t="s">
        <v>77</v>
      </c>
      <c r="Y453" s="1"/>
      <c r="Z453" s="111" t="str">
        <f t="shared" si="56"/>
        <v/>
      </c>
      <c r="AA453" s="13" t="s">
        <v>250</v>
      </c>
      <c r="AB453" s="110" t="s">
        <v>148</v>
      </c>
      <c r="AC453" s="115"/>
      <c r="AD453" s="116" t="str">
        <f t="shared" si="57"/>
        <v/>
      </c>
      <c r="AE453" s="117" t="s">
        <v>251</v>
      </c>
      <c r="AF453" s="110" t="s">
        <v>148</v>
      </c>
      <c r="AG453" s="115"/>
      <c r="AH453" s="116" t="str">
        <f t="shared" si="58"/>
        <v/>
      </c>
      <c r="AI453" s="117" t="s">
        <v>252</v>
      </c>
      <c r="AJ453" s="113">
        <f t="shared" si="52"/>
        <v>0</v>
      </c>
      <c r="AK453" s="192" t="str">
        <f>ご契約内容!$C$2</f>
        <v>エースサイクル</v>
      </c>
    </row>
    <row r="454" spans="1:37" ht="13.5" customHeight="1">
      <c r="A454" s="101" t="s">
        <v>2136</v>
      </c>
      <c r="B454" s="136" t="s">
        <v>2073</v>
      </c>
      <c r="C454" s="103" t="s">
        <v>2137</v>
      </c>
      <c r="D454" s="106"/>
      <c r="E454" s="140"/>
      <c r="F454" s="105" t="s">
        <v>1350</v>
      </c>
      <c r="G454" s="127"/>
      <c r="H454" s="138" t="s">
        <v>2135</v>
      </c>
      <c r="I454" s="139"/>
      <c r="J454" s="108">
        <v>81000</v>
      </c>
      <c r="K454" s="109" t="s">
        <v>568</v>
      </c>
      <c r="L454" s="110" t="s">
        <v>77</v>
      </c>
      <c r="M454" s="1"/>
      <c r="N454" s="111" t="str">
        <f t="shared" si="53"/>
        <v/>
      </c>
      <c r="O454" s="13" t="s">
        <v>247</v>
      </c>
      <c r="P454" s="110" t="s">
        <v>77</v>
      </c>
      <c r="Q454" s="1"/>
      <c r="R454" s="111" t="str">
        <f t="shared" si="54"/>
        <v/>
      </c>
      <c r="S454" s="13" t="s">
        <v>248</v>
      </c>
      <c r="T454" s="110" t="s">
        <v>77</v>
      </c>
      <c r="U454" s="1"/>
      <c r="V454" s="111" t="str">
        <f t="shared" si="55"/>
        <v/>
      </c>
      <c r="W454" s="13" t="s">
        <v>249</v>
      </c>
      <c r="X454" s="110" t="s">
        <v>77</v>
      </c>
      <c r="Y454" s="1"/>
      <c r="Z454" s="111" t="str">
        <f t="shared" si="56"/>
        <v/>
      </c>
      <c r="AA454" s="13" t="s">
        <v>250</v>
      </c>
      <c r="AB454" s="110" t="s">
        <v>77</v>
      </c>
      <c r="AC454" s="1"/>
      <c r="AD454" s="111" t="str">
        <f t="shared" si="57"/>
        <v/>
      </c>
      <c r="AE454" s="13" t="s">
        <v>251</v>
      </c>
      <c r="AF454" s="110" t="s">
        <v>77</v>
      </c>
      <c r="AG454" s="1"/>
      <c r="AH454" s="111" t="str">
        <f t="shared" si="58"/>
        <v/>
      </c>
      <c r="AI454" s="13" t="s">
        <v>252</v>
      </c>
      <c r="AJ454" s="113">
        <f t="shared" si="52"/>
        <v>0</v>
      </c>
      <c r="AK454" s="192" t="str">
        <f>ご契約内容!$C$2</f>
        <v>エースサイクル</v>
      </c>
    </row>
    <row r="455" spans="1:37" ht="13.5" customHeight="1">
      <c r="A455" s="101" t="s">
        <v>2138</v>
      </c>
      <c r="B455" s="136" t="s">
        <v>2139</v>
      </c>
      <c r="C455" s="103" t="s">
        <v>2140</v>
      </c>
      <c r="D455" s="106"/>
      <c r="E455" s="140"/>
      <c r="F455" s="105" t="s">
        <v>594</v>
      </c>
      <c r="G455" s="127"/>
      <c r="H455" s="138" t="s">
        <v>2141</v>
      </c>
      <c r="I455" s="139"/>
      <c r="J455" s="108">
        <v>1300</v>
      </c>
      <c r="K455" s="109"/>
      <c r="L455" s="110" t="s">
        <v>98</v>
      </c>
      <c r="M455" s="1"/>
      <c r="N455" s="111" t="str">
        <f t="shared" si="53"/>
        <v/>
      </c>
      <c r="O455" s="13" t="s">
        <v>247</v>
      </c>
      <c r="P455" s="110" t="s">
        <v>98</v>
      </c>
      <c r="Q455" s="1"/>
      <c r="R455" s="111" t="str">
        <f t="shared" si="54"/>
        <v/>
      </c>
      <c r="S455" s="13" t="s">
        <v>248</v>
      </c>
      <c r="T455" s="110" t="s">
        <v>98</v>
      </c>
      <c r="U455" s="1"/>
      <c r="V455" s="111" t="str">
        <f t="shared" si="55"/>
        <v/>
      </c>
      <c r="W455" s="13" t="s">
        <v>249</v>
      </c>
      <c r="X455" s="110" t="s">
        <v>77</v>
      </c>
      <c r="Y455" s="1"/>
      <c r="Z455" s="111" t="str">
        <f t="shared" si="56"/>
        <v/>
      </c>
      <c r="AA455" s="13" t="s">
        <v>250</v>
      </c>
      <c r="AB455" s="110" t="s">
        <v>77</v>
      </c>
      <c r="AC455" s="1"/>
      <c r="AD455" s="111" t="str">
        <f t="shared" si="57"/>
        <v/>
      </c>
      <c r="AE455" s="13" t="s">
        <v>251</v>
      </c>
      <c r="AF455" s="110" t="s">
        <v>77</v>
      </c>
      <c r="AG455" s="1"/>
      <c r="AH455" s="111" t="str">
        <f t="shared" si="58"/>
        <v/>
      </c>
      <c r="AI455" s="13" t="s">
        <v>252</v>
      </c>
      <c r="AJ455" s="113">
        <f t="shared" si="52"/>
        <v>0</v>
      </c>
      <c r="AK455" s="192" t="str">
        <f>ご契約内容!$C$2</f>
        <v>エースサイクル</v>
      </c>
    </row>
    <row r="456" spans="1:37" ht="13.5" customHeight="1">
      <c r="A456" s="101" t="s">
        <v>2142</v>
      </c>
      <c r="B456" s="136" t="s">
        <v>2139</v>
      </c>
      <c r="C456" s="103" t="s">
        <v>2143</v>
      </c>
      <c r="D456" s="106"/>
      <c r="E456" s="140"/>
      <c r="F456" s="105" t="s">
        <v>594</v>
      </c>
      <c r="G456" s="127"/>
      <c r="H456" s="138" t="s">
        <v>2144</v>
      </c>
      <c r="I456" s="139"/>
      <c r="J456" s="108">
        <v>1350</v>
      </c>
      <c r="K456" s="109"/>
      <c r="L456" s="110" t="s">
        <v>98</v>
      </c>
      <c r="M456" s="1"/>
      <c r="N456" s="111" t="str">
        <f t="shared" si="53"/>
        <v/>
      </c>
      <c r="O456" s="13" t="s">
        <v>247</v>
      </c>
      <c r="P456" s="110" t="s">
        <v>98</v>
      </c>
      <c r="Q456" s="1"/>
      <c r="R456" s="111" t="str">
        <f t="shared" si="54"/>
        <v/>
      </c>
      <c r="S456" s="13" t="s">
        <v>248</v>
      </c>
      <c r="T456" s="110" t="s">
        <v>98</v>
      </c>
      <c r="U456" s="1"/>
      <c r="V456" s="111" t="str">
        <f t="shared" si="55"/>
        <v/>
      </c>
      <c r="W456" s="13" t="s">
        <v>249</v>
      </c>
      <c r="X456" s="110" t="s">
        <v>98</v>
      </c>
      <c r="Y456" s="1"/>
      <c r="Z456" s="111" t="str">
        <f t="shared" si="56"/>
        <v/>
      </c>
      <c r="AA456" s="13" t="s">
        <v>250</v>
      </c>
      <c r="AB456" s="110" t="s">
        <v>98</v>
      </c>
      <c r="AC456" s="1"/>
      <c r="AD456" s="111" t="str">
        <f t="shared" si="57"/>
        <v/>
      </c>
      <c r="AE456" s="13" t="s">
        <v>251</v>
      </c>
      <c r="AF456" s="110" t="s">
        <v>98</v>
      </c>
      <c r="AG456" s="1"/>
      <c r="AH456" s="111" t="str">
        <f t="shared" si="58"/>
        <v/>
      </c>
      <c r="AI456" s="13" t="s">
        <v>252</v>
      </c>
      <c r="AJ456" s="113">
        <f t="shared" si="52"/>
        <v>0</v>
      </c>
      <c r="AK456" s="192" t="str">
        <f>ご契約内容!$C$2</f>
        <v>エースサイクル</v>
      </c>
    </row>
    <row r="457" spans="1:37" ht="13.5" customHeight="1">
      <c r="A457" s="101" t="s">
        <v>2145</v>
      </c>
      <c r="B457" s="136" t="s">
        <v>2139</v>
      </c>
      <c r="C457" s="103" t="s">
        <v>2146</v>
      </c>
      <c r="D457" s="106"/>
      <c r="E457" s="140"/>
      <c r="F457" s="105" t="s">
        <v>2147</v>
      </c>
      <c r="G457" s="127"/>
      <c r="H457" s="138" t="s">
        <v>2148</v>
      </c>
      <c r="I457" s="139"/>
      <c r="J457" s="108">
        <v>1850</v>
      </c>
      <c r="K457" s="109"/>
      <c r="L457" s="110" t="s">
        <v>98</v>
      </c>
      <c r="M457" s="1"/>
      <c r="N457" s="111" t="str">
        <f t="shared" si="53"/>
        <v/>
      </c>
      <c r="O457" s="13" t="s">
        <v>247</v>
      </c>
      <c r="P457" s="110" t="s">
        <v>98</v>
      </c>
      <c r="Q457" s="1"/>
      <c r="R457" s="111" t="str">
        <f t="shared" si="54"/>
        <v/>
      </c>
      <c r="S457" s="13" t="s">
        <v>248</v>
      </c>
      <c r="T457" s="110" t="s">
        <v>98</v>
      </c>
      <c r="U457" s="1"/>
      <c r="V457" s="111" t="str">
        <f t="shared" si="55"/>
        <v/>
      </c>
      <c r="W457" s="13" t="s">
        <v>249</v>
      </c>
      <c r="X457" s="110" t="s">
        <v>98</v>
      </c>
      <c r="Y457" s="1"/>
      <c r="Z457" s="111" t="str">
        <f t="shared" si="56"/>
        <v/>
      </c>
      <c r="AA457" s="13" t="s">
        <v>250</v>
      </c>
      <c r="AB457" s="110" t="s">
        <v>98</v>
      </c>
      <c r="AC457" s="1"/>
      <c r="AD457" s="111" t="str">
        <f t="shared" si="57"/>
        <v/>
      </c>
      <c r="AE457" s="13" t="s">
        <v>251</v>
      </c>
      <c r="AF457" s="110" t="s">
        <v>98</v>
      </c>
      <c r="AG457" s="1"/>
      <c r="AH457" s="111" t="str">
        <f t="shared" si="58"/>
        <v/>
      </c>
      <c r="AI457" s="13" t="s">
        <v>252</v>
      </c>
      <c r="AJ457" s="113">
        <f t="shared" si="52"/>
        <v>0</v>
      </c>
      <c r="AK457" s="192" t="str">
        <f>ご契約内容!$C$2</f>
        <v>エースサイクル</v>
      </c>
    </row>
    <row r="458" spans="1:37" ht="13.5" customHeight="1">
      <c r="A458" s="101" t="s">
        <v>2149</v>
      </c>
      <c r="B458" s="136" t="s">
        <v>2139</v>
      </c>
      <c r="C458" s="103" t="s">
        <v>2146</v>
      </c>
      <c r="D458" s="106"/>
      <c r="E458" s="140"/>
      <c r="F458" s="105" t="s">
        <v>2150</v>
      </c>
      <c r="G458" s="127"/>
      <c r="H458" s="138" t="s">
        <v>2148</v>
      </c>
      <c r="I458" s="139"/>
      <c r="J458" s="108">
        <v>1850</v>
      </c>
      <c r="K458" s="109"/>
      <c r="L458" s="110" t="s">
        <v>98</v>
      </c>
      <c r="M458" s="1"/>
      <c r="N458" s="111" t="str">
        <f t="shared" si="53"/>
        <v/>
      </c>
      <c r="O458" s="13" t="s">
        <v>247</v>
      </c>
      <c r="P458" s="110" t="s">
        <v>98</v>
      </c>
      <c r="Q458" s="1"/>
      <c r="R458" s="111" t="str">
        <f t="shared" si="54"/>
        <v/>
      </c>
      <c r="S458" s="13" t="s">
        <v>248</v>
      </c>
      <c r="T458" s="110" t="s">
        <v>98</v>
      </c>
      <c r="U458" s="1"/>
      <c r="V458" s="111" t="str">
        <f t="shared" si="55"/>
        <v/>
      </c>
      <c r="W458" s="13" t="s">
        <v>249</v>
      </c>
      <c r="X458" s="110" t="s">
        <v>98</v>
      </c>
      <c r="Y458" s="1"/>
      <c r="Z458" s="111" t="str">
        <f t="shared" si="56"/>
        <v/>
      </c>
      <c r="AA458" s="13" t="s">
        <v>250</v>
      </c>
      <c r="AB458" s="110" t="s">
        <v>98</v>
      </c>
      <c r="AC458" s="1"/>
      <c r="AD458" s="111" t="str">
        <f t="shared" si="57"/>
        <v/>
      </c>
      <c r="AE458" s="13" t="s">
        <v>251</v>
      </c>
      <c r="AF458" s="110" t="s">
        <v>98</v>
      </c>
      <c r="AG458" s="1"/>
      <c r="AH458" s="111" t="str">
        <f t="shared" si="58"/>
        <v/>
      </c>
      <c r="AI458" s="13" t="s">
        <v>252</v>
      </c>
      <c r="AJ458" s="113">
        <f t="shared" si="52"/>
        <v>0</v>
      </c>
      <c r="AK458" s="192" t="str">
        <f>ご契約内容!$C$2</f>
        <v>エースサイクル</v>
      </c>
    </row>
    <row r="459" spans="1:37" ht="13.5" customHeight="1">
      <c r="A459" s="101" t="s">
        <v>2151</v>
      </c>
      <c r="B459" s="136" t="s">
        <v>2139</v>
      </c>
      <c r="C459" s="103" t="s">
        <v>2146</v>
      </c>
      <c r="D459" s="106"/>
      <c r="E459" s="140"/>
      <c r="F459" s="105" t="s">
        <v>2152</v>
      </c>
      <c r="G459" s="127"/>
      <c r="H459" s="138" t="s">
        <v>2148</v>
      </c>
      <c r="I459" s="139"/>
      <c r="J459" s="108">
        <v>1850</v>
      </c>
      <c r="K459" s="109"/>
      <c r="L459" s="110" t="s">
        <v>98</v>
      </c>
      <c r="M459" s="1"/>
      <c r="N459" s="111" t="str">
        <f t="shared" si="53"/>
        <v/>
      </c>
      <c r="O459" s="13" t="s">
        <v>247</v>
      </c>
      <c r="P459" s="110" t="s">
        <v>98</v>
      </c>
      <c r="Q459" s="1"/>
      <c r="R459" s="111" t="str">
        <f t="shared" si="54"/>
        <v/>
      </c>
      <c r="S459" s="13" t="s">
        <v>248</v>
      </c>
      <c r="T459" s="110" t="s">
        <v>98</v>
      </c>
      <c r="U459" s="1"/>
      <c r="V459" s="111" t="str">
        <f t="shared" si="55"/>
        <v/>
      </c>
      <c r="W459" s="13" t="s">
        <v>249</v>
      </c>
      <c r="X459" s="110" t="s">
        <v>98</v>
      </c>
      <c r="Y459" s="1"/>
      <c r="Z459" s="111" t="str">
        <f t="shared" si="56"/>
        <v/>
      </c>
      <c r="AA459" s="13" t="s">
        <v>250</v>
      </c>
      <c r="AB459" s="110" t="s">
        <v>98</v>
      </c>
      <c r="AC459" s="1"/>
      <c r="AD459" s="111" t="str">
        <f t="shared" si="57"/>
        <v/>
      </c>
      <c r="AE459" s="13" t="s">
        <v>251</v>
      </c>
      <c r="AF459" s="110" t="s">
        <v>98</v>
      </c>
      <c r="AG459" s="1"/>
      <c r="AH459" s="111" t="str">
        <f t="shared" si="58"/>
        <v/>
      </c>
      <c r="AI459" s="13" t="s">
        <v>252</v>
      </c>
      <c r="AJ459" s="113">
        <f t="shared" si="52"/>
        <v>0</v>
      </c>
      <c r="AK459" s="192" t="str">
        <f>ご契約内容!$C$2</f>
        <v>エースサイクル</v>
      </c>
    </row>
    <row r="460" spans="1:37" ht="13.5" customHeight="1">
      <c r="A460" s="101" t="s">
        <v>2153</v>
      </c>
      <c r="B460" s="136" t="s">
        <v>2139</v>
      </c>
      <c r="C460" s="103" t="s">
        <v>2146</v>
      </c>
      <c r="D460" s="106"/>
      <c r="E460" s="140"/>
      <c r="F460" s="105" t="s">
        <v>2154</v>
      </c>
      <c r="G460" s="127"/>
      <c r="H460" s="138" t="s">
        <v>2148</v>
      </c>
      <c r="I460" s="139"/>
      <c r="J460" s="108">
        <v>1850</v>
      </c>
      <c r="K460" s="109"/>
      <c r="L460" s="110" t="s">
        <v>98</v>
      </c>
      <c r="M460" s="1"/>
      <c r="N460" s="111" t="str">
        <f t="shared" si="53"/>
        <v/>
      </c>
      <c r="O460" s="13" t="s">
        <v>247</v>
      </c>
      <c r="P460" s="110" t="s">
        <v>98</v>
      </c>
      <c r="Q460" s="1"/>
      <c r="R460" s="111" t="str">
        <f t="shared" si="54"/>
        <v/>
      </c>
      <c r="S460" s="13" t="s">
        <v>248</v>
      </c>
      <c r="T460" s="110" t="s">
        <v>98</v>
      </c>
      <c r="U460" s="1"/>
      <c r="V460" s="111" t="str">
        <f t="shared" si="55"/>
        <v/>
      </c>
      <c r="W460" s="13" t="s">
        <v>249</v>
      </c>
      <c r="X460" s="110" t="s">
        <v>98</v>
      </c>
      <c r="Y460" s="1"/>
      <c r="Z460" s="111" t="str">
        <f t="shared" si="56"/>
        <v/>
      </c>
      <c r="AA460" s="13" t="s">
        <v>250</v>
      </c>
      <c r="AB460" s="110" t="s">
        <v>98</v>
      </c>
      <c r="AC460" s="1"/>
      <c r="AD460" s="111" t="str">
        <f t="shared" si="57"/>
        <v/>
      </c>
      <c r="AE460" s="13" t="s">
        <v>251</v>
      </c>
      <c r="AF460" s="110" t="s">
        <v>98</v>
      </c>
      <c r="AG460" s="1"/>
      <c r="AH460" s="111" t="str">
        <f t="shared" si="58"/>
        <v/>
      </c>
      <c r="AI460" s="13" t="s">
        <v>252</v>
      </c>
      <c r="AJ460" s="113">
        <f t="shared" si="52"/>
        <v>0</v>
      </c>
      <c r="AK460" s="192" t="str">
        <f>ご契約内容!$C$2</f>
        <v>エースサイクル</v>
      </c>
    </row>
    <row r="461" spans="1:37" ht="13.5" customHeight="1">
      <c r="A461" s="101" t="s">
        <v>2155</v>
      </c>
      <c r="B461" s="136" t="s">
        <v>2139</v>
      </c>
      <c r="C461" s="103" t="s">
        <v>2146</v>
      </c>
      <c r="D461" s="106"/>
      <c r="E461" s="140"/>
      <c r="F461" s="105" t="s">
        <v>2156</v>
      </c>
      <c r="G461" s="127"/>
      <c r="H461" s="138" t="s">
        <v>2148</v>
      </c>
      <c r="I461" s="139"/>
      <c r="J461" s="108">
        <v>1850</v>
      </c>
      <c r="K461" s="109"/>
      <c r="L461" s="110" t="s">
        <v>98</v>
      </c>
      <c r="M461" s="1"/>
      <c r="N461" s="111" t="str">
        <f t="shared" si="53"/>
        <v/>
      </c>
      <c r="O461" s="13" t="s">
        <v>247</v>
      </c>
      <c r="P461" s="110" t="s">
        <v>98</v>
      </c>
      <c r="Q461" s="1"/>
      <c r="R461" s="111" t="str">
        <f t="shared" si="54"/>
        <v/>
      </c>
      <c r="S461" s="13" t="s">
        <v>248</v>
      </c>
      <c r="T461" s="110" t="s">
        <v>98</v>
      </c>
      <c r="U461" s="1"/>
      <c r="V461" s="111" t="str">
        <f t="shared" si="55"/>
        <v/>
      </c>
      <c r="W461" s="13" t="s">
        <v>249</v>
      </c>
      <c r="X461" s="110" t="s">
        <v>98</v>
      </c>
      <c r="Y461" s="1"/>
      <c r="Z461" s="111" t="str">
        <f t="shared" si="56"/>
        <v/>
      </c>
      <c r="AA461" s="13" t="s">
        <v>250</v>
      </c>
      <c r="AB461" s="110" t="s">
        <v>98</v>
      </c>
      <c r="AC461" s="1"/>
      <c r="AD461" s="111" t="str">
        <f t="shared" si="57"/>
        <v/>
      </c>
      <c r="AE461" s="13" t="s">
        <v>251</v>
      </c>
      <c r="AF461" s="110" t="s">
        <v>98</v>
      </c>
      <c r="AG461" s="1"/>
      <c r="AH461" s="111" t="str">
        <f t="shared" si="58"/>
        <v/>
      </c>
      <c r="AI461" s="13" t="s">
        <v>252</v>
      </c>
      <c r="AJ461" s="113">
        <f t="shared" si="52"/>
        <v>0</v>
      </c>
      <c r="AK461" s="192" t="str">
        <f>ご契約内容!$C$2</f>
        <v>エースサイクル</v>
      </c>
    </row>
    <row r="462" spans="1:37" ht="13.5" customHeight="1">
      <c r="A462" s="101" t="s">
        <v>2157</v>
      </c>
      <c r="B462" s="136" t="s">
        <v>2139</v>
      </c>
      <c r="C462" s="103" t="s">
        <v>2146</v>
      </c>
      <c r="D462" s="106"/>
      <c r="E462" s="140"/>
      <c r="F462" s="105" t="s">
        <v>2158</v>
      </c>
      <c r="G462" s="127"/>
      <c r="H462" s="138" t="s">
        <v>2148</v>
      </c>
      <c r="I462" s="139"/>
      <c r="J462" s="108">
        <v>1850</v>
      </c>
      <c r="K462" s="109"/>
      <c r="L462" s="110" t="s">
        <v>98</v>
      </c>
      <c r="M462" s="1"/>
      <c r="N462" s="111" t="str">
        <f t="shared" si="53"/>
        <v/>
      </c>
      <c r="O462" s="13" t="s">
        <v>247</v>
      </c>
      <c r="P462" s="110" t="s">
        <v>98</v>
      </c>
      <c r="Q462" s="1"/>
      <c r="R462" s="111" t="str">
        <f t="shared" si="54"/>
        <v/>
      </c>
      <c r="S462" s="13" t="s">
        <v>248</v>
      </c>
      <c r="T462" s="110" t="s">
        <v>98</v>
      </c>
      <c r="U462" s="1"/>
      <c r="V462" s="111" t="str">
        <f t="shared" si="55"/>
        <v/>
      </c>
      <c r="W462" s="13" t="s">
        <v>249</v>
      </c>
      <c r="X462" s="110" t="s">
        <v>98</v>
      </c>
      <c r="Y462" s="1"/>
      <c r="Z462" s="111" t="str">
        <f t="shared" si="56"/>
        <v/>
      </c>
      <c r="AA462" s="13" t="s">
        <v>250</v>
      </c>
      <c r="AB462" s="110" t="s">
        <v>98</v>
      </c>
      <c r="AC462" s="1"/>
      <c r="AD462" s="111" t="str">
        <f t="shared" si="57"/>
        <v/>
      </c>
      <c r="AE462" s="13" t="s">
        <v>251</v>
      </c>
      <c r="AF462" s="110" t="s">
        <v>98</v>
      </c>
      <c r="AG462" s="1"/>
      <c r="AH462" s="111" t="str">
        <f t="shared" si="58"/>
        <v/>
      </c>
      <c r="AI462" s="13" t="s">
        <v>252</v>
      </c>
      <c r="AJ462" s="113">
        <f t="shared" si="52"/>
        <v>0</v>
      </c>
      <c r="AK462" s="192" t="str">
        <f>ご契約内容!$C$2</f>
        <v>エースサイクル</v>
      </c>
    </row>
    <row r="463" spans="1:37" ht="13.5" customHeight="1">
      <c r="A463" s="101" t="s">
        <v>2159</v>
      </c>
      <c r="B463" s="136" t="s">
        <v>2139</v>
      </c>
      <c r="C463" s="103" t="s">
        <v>2160</v>
      </c>
      <c r="D463" s="106"/>
      <c r="E463" s="140"/>
      <c r="F463" s="105" t="s">
        <v>2152</v>
      </c>
      <c r="G463" s="127"/>
      <c r="H463" s="138" t="s">
        <v>2148</v>
      </c>
      <c r="I463" s="139"/>
      <c r="J463" s="108">
        <v>22200</v>
      </c>
      <c r="K463" s="109"/>
      <c r="L463" s="110" t="s">
        <v>98</v>
      </c>
      <c r="M463" s="1"/>
      <c r="N463" s="111" t="str">
        <f t="shared" si="53"/>
        <v/>
      </c>
      <c r="O463" s="13" t="s">
        <v>247</v>
      </c>
      <c r="P463" s="110" t="s">
        <v>98</v>
      </c>
      <c r="Q463" s="1"/>
      <c r="R463" s="111" t="str">
        <f t="shared" si="54"/>
        <v/>
      </c>
      <c r="S463" s="13" t="s">
        <v>248</v>
      </c>
      <c r="T463" s="110" t="s">
        <v>98</v>
      </c>
      <c r="U463" s="1"/>
      <c r="V463" s="111" t="str">
        <f t="shared" si="55"/>
        <v/>
      </c>
      <c r="W463" s="13" t="s">
        <v>249</v>
      </c>
      <c r="X463" s="110" t="s">
        <v>98</v>
      </c>
      <c r="Y463" s="1"/>
      <c r="Z463" s="111" t="str">
        <f t="shared" si="56"/>
        <v/>
      </c>
      <c r="AA463" s="13" t="s">
        <v>250</v>
      </c>
      <c r="AB463" s="110" t="s">
        <v>98</v>
      </c>
      <c r="AC463" s="1"/>
      <c r="AD463" s="111" t="str">
        <f t="shared" si="57"/>
        <v/>
      </c>
      <c r="AE463" s="13" t="s">
        <v>251</v>
      </c>
      <c r="AF463" s="110" t="s">
        <v>98</v>
      </c>
      <c r="AG463" s="1"/>
      <c r="AH463" s="111" t="str">
        <f t="shared" si="58"/>
        <v/>
      </c>
      <c r="AI463" s="13" t="s">
        <v>252</v>
      </c>
      <c r="AJ463" s="113">
        <f t="shared" si="52"/>
        <v>0</v>
      </c>
      <c r="AK463" s="192" t="str">
        <f>ご契約内容!$C$2</f>
        <v>エースサイクル</v>
      </c>
    </row>
    <row r="464" spans="1:37" ht="13.5" customHeight="1">
      <c r="A464" s="101" t="s">
        <v>2161</v>
      </c>
      <c r="B464" s="136" t="s">
        <v>2139</v>
      </c>
      <c r="C464" s="103" t="s">
        <v>2160</v>
      </c>
      <c r="D464" s="106"/>
      <c r="E464" s="140"/>
      <c r="F464" s="105" t="s">
        <v>2154</v>
      </c>
      <c r="G464" s="127"/>
      <c r="H464" s="138" t="s">
        <v>2148</v>
      </c>
      <c r="I464" s="139"/>
      <c r="J464" s="108">
        <v>22200</v>
      </c>
      <c r="K464" s="109"/>
      <c r="L464" s="110" t="s">
        <v>98</v>
      </c>
      <c r="M464" s="1"/>
      <c r="N464" s="111" t="str">
        <f t="shared" si="53"/>
        <v/>
      </c>
      <c r="O464" s="13" t="s">
        <v>247</v>
      </c>
      <c r="P464" s="110" t="s">
        <v>98</v>
      </c>
      <c r="Q464" s="1"/>
      <c r="R464" s="111" t="str">
        <f t="shared" si="54"/>
        <v/>
      </c>
      <c r="S464" s="13" t="s">
        <v>248</v>
      </c>
      <c r="T464" s="110" t="s">
        <v>98</v>
      </c>
      <c r="U464" s="1"/>
      <c r="V464" s="111" t="str">
        <f t="shared" si="55"/>
        <v/>
      </c>
      <c r="W464" s="13" t="s">
        <v>249</v>
      </c>
      <c r="X464" s="110" t="s">
        <v>98</v>
      </c>
      <c r="Y464" s="1"/>
      <c r="Z464" s="111" t="str">
        <f t="shared" si="56"/>
        <v/>
      </c>
      <c r="AA464" s="13" t="s">
        <v>250</v>
      </c>
      <c r="AB464" s="110" t="s">
        <v>98</v>
      </c>
      <c r="AC464" s="1"/>
      <c r="AD464" s="111" t="str">
        <f t="shared" si="57"/>
        <v/>
      </c>
      <c r="AE464" s="13" t="s">
        <v>251</v>
      </c>
      <c r="AF464" s="110" t="s">
        <v>98</v>
      </c>
      <c r="AG464" s="1"/>
      <c r="AH464" s="111" t="str">
        <f t="shared" si="58"/>
        <v/>
      </c>
      <c r="AI464" s="13" t="s">
        <v>252</v>
      </c>
      <c r="AJ464" s="113">
        <f t="shared" si="52"/>
        <v>0</v>
      </c>
      <c r="AK464" s="192" t="str">
        <f>ご契約内容!$C$2</f>
        <v>エースサイクル</v>
      </c>
    </row>
    <row r="465" spans="1:37" ht="13.5" customHeight="1">
      <c r="A465" s="101" t="s">
        <v>2162</v>
      </c>
      <c r="B465" s="136" t="s">
        <v>2139</v>
      </c>
      <c r="C465" s="103" t="s">
        <v>2160</v>
      </c>
      <c r="D465" s="106"/>
      <c r="E465" s="140"/>
      <c r="F465" s="105" t="s">
        <v>2158</v>
      </c>
      <c r="G465" s="127"/>
      <c r="H465" s="138" t="s">
        <v>2148</v>
      </c>
      <c r="I465" s="139"/>
      <c r="J465" s="108">
        <v>22200</v>
      </c>
      <c r="K465" s="109"/>
      <c r="L465" s="110" t="s">
        <v>98</v>
      </c>
      <c r="M465" s="1"/>
      <c r="N465" s="111" t="str">
        <f t="shared" si="53"/>
        <v/>
      </c>
      <c r="O465" s="13" t="s">
        <v>247</v>
      </c>
      <c r="P465" s="110" t="s">
        <v>98</v>
      </c>
      <c r="Q465" s="1"/>
      <c r="R465" s="111" t="str">
        <f t="shared" si="54"/>
        <v/>
      </c>
      <c r="S465" s="13" t="s">
        <v>248</v>
      </c>
      <c r="T465" s="110" t="s">
        <v>98</v>
      </c>
      <c r="U465" s="1"/>
      <c r="V465" s="111" t="str">
        <f t="shared" si="55"/>
        <v/>
      </c>
      <c r="W465" s="13" t="s">
        <v>249</v>
      </c>
      <c r="X465" s="110" t="s">
        <v>98</v>
      </c>
      <c r="Y465" s="1"/>
      <c r="Z465" s="111" t="str">
        <f t="shared" si="56"/>
        <v/>
      </c>
      <c r="AA465" s="13" t="s">
        <v>250</v>
      </c>
      <c r="AB465" s="110" t="s">
        <v>98</v>
      </c>
      <c r="AC465" s="1"/>
      <c r="AD465" s="111" t="str">
        <f t="shared" si="57"/>
        <v/>
      </c>
      <c r="AE465" s="13" t="s">
        <v>251</v>
      </c>
      <c r="AF465" s="110" t="s">
        <v>98</v>
      </c>
      <c r="AG465" s="1"/>
      <c r="AH465" s="111" t="str">
        <f t="shared" si="58"/>
        <v/>
      </c>
      <c r="AI465" s="13" t="s">
        <v>252</v>
      </c>
      <c r="AJ465" s="113">
        <f t="shared" si="52"/>
        <v>0</v>
      </c>
      <c r="AK465" s="192" t="str">
        <f>ご契約内容!$C$2</f>
        <v>エースサイクル</v>
      </c>
    </row>
    <row r="466" spans="1:37" ht="13.5" customHeight="1">
      <c r="A466" s="101" t="s">
        <v>2163</v>
      </c>
      <c r="B466" s="136" t="s">
        <v>2139</v>
      </c>
      <c r="C466" s="103" t="s">
        <v>2164</v>
      </c>
      <c r="D466" s="106"/>
      <c r="E466" s="140"/>
      <c r="F466" s="105" t="s">
        <v>2165</v>
      </c>
      <c r="G466" s="127"/>
      <c r="H466" s="138" t="s">
        <v>2166</v>
      </c>
      <c r="I466" s="139"/>
      <c r="J466" s="108">
        <v>1100</v>
      </c>
      <c r="K466" s="109"/>
      <c r="L466" s="110" t="s">
        <v>98</v>
      </c>
      <c r="M466" s="1"/>
      <c r="N466" s="111" t="str">
        <f t="shared" si="53"/>
        <v/>
      </c>
      <c r="O466" s="13" t="s">
        <v>247</v>
      </c>
      <c r="P466" s="110" t="s">
        <v>98</v>
      </c>
      <c r="Q466" s="1"/>
      <c r="R466" s="111" t="str">
        <f t="shared" si="54"/>
        <v/>
      </c>
      <c r="S466" s="13" t="s">
        <v>248</v>
      </c>
      <c r="T466" s="110" t="s">
        <v>98</v>
      </c>
      <c r="U466" s="1"/>
      <c r="V466" s="111" t="str">
        <f t="shared" si="55"/>
        <v/>
      </c>
      <c r="W466" s="13" t="s">
        <v>249</v>
      </c>
      <c r="X466" s="110" t="s">
        <v>98</v>
      </c>
      <c r="Y466" s="1"/>
      <c r="Z466" s="111" t="str">
        <f t="shared" si="56"/>
        <v/>
      </c>
      <c r="AA466" s="13" t="s">
        <v>250</v>
      </c>
      <c r="AB466" s="110" t="s">
        <v>98</v>
      </c>
      <c r="AC466" s="1"/>
      <c r="AD466" s="111" t="str">
        <f t="shared" si="57"/>
        <v/>
      </c>
      <c r="AE466" s="13" t="s">
        <v>251</v>
      </c>
      <c r="AF466" s="110" t="s">
        <v>98</v>
      </c>
      <c r="AG466" s="1"/>
      <c r="AH466" s="111" t="str">
        <f t="shared" si="58"/>
        <v/>
      </c>
      <c r="AI466" s="13" t="s">
        <v>252</v>
      </c>
      <c r="AJ466" s="113">
        <f t="shared" si="52"/>
        <v>0</v>
      </c>
      <c r="AK466" s="192" t="str">
        <f>ご契約内容!$C$2</f>
        <v>エースサイクル</v>
      </c>
    </row>
    <row r="467" spans="1:37" ht="13.5" customHeight="1">
      <c r="A467" s="101" t="s">
        <v>2167</v>
      </c>
      <c r="B467" s="136" t="s">
        <v>2139</v>
      </c>
      <c r="C467" s="103" t="s">
        <v>2164</v>
      </c>
      <c r="D467" s="106"/>
      <c r="E467" s="140"/>
      <c r="F467" s="105" t="s">
        <v>2168</v>
      </c>
      <c r="G467" s="127"/>
      <c r="H467" s="138" t="s">
        <v>2166</v>
      </c>
      <c r="I467" s="139"/>
      <c r="J467" s="108">
        <v>1100</v>
      </c>
      <c r="K467" s="109"/>
      <c r="L467" s="110" t="s">
        <v>77</v>
      </c>
      <c r="M467" s="1"/>
      <c r="N467" s="111" t="str">
        <f t="shared" si="53"/>
        <v/>
      </c>
      <c r="O467" s="13" t="s">
        <v>247</v>
      </c>
      <c r="P467" s="110" t="s">
        <v>77</v>
      </c>
      <c r="Q467" s="1"/>
      <c r="R467" s="111" t="str">
        <f t="shared" si="54"/>
        <v/>
      </c>
      <c r="S467" s="13" t="s">
        <v>248</v>
      </c>
      <c r="T467" s="110" t="s">
        <v>77</v>
      </c>
      <c r="U467" s="1"/>
      <c r="V467" s="111" t="str">
        <f t="shared" si="55"/>
        <v/>
      </c>
      <c r="W467" s="13" t="s">
        <v>249</v>
      </c>
      <c r="X467" s="110" t="s">
        <v>77</v>
      </c>
      <c r="Y467" s="1"/>
      <c r="Z467" s="111" t="str">
        <f t="shared" si="56"/>
        <v/>
      </c>
      <c r="AA467" s="13" t="s">
        <v>250</v>
      </c>
      <c r="AB467" s="110" t="s">
        <v>148</v>
      </c>
      <c r="AC467" s="115"/>
      <c r="AD467" s="116" t="str">
        <f t="shared" si="57"/>
        <v/>
      </c>
      <c r="AE467" s="117" t="s">
        <v>251</v>
      </c>
      <c r="AF467" s="110" t="s">
        <v>148</v>
      </c>
      <c r="AG467" s="115"/>
      <c r="AH467" s="116" t="str">
        <f t="shared" si="58"/>
        <v/>
      </c>
      <c r="AI467" s="117" t="s">
        <v>252</v>
      </c>
      <c r="AJ467" s="113">
        <f t="shared" si="52"/>
        <v>0</v>
      </c>
      <c r="AK467" s="192" t="str">
        <f>ご契約内容!$C$2</f>
        <v>エースサイクル</v>
      </c>
    </row>
    <row r="468" spans="1:37" ht="13.5" customHeight="1">
      <c r="A468" s="101" t="s">
        <v>2169</v>
      </c>
      <c r="B468" s="136" t="s">
        <v>2139</v>
      </c>
      <c r="C468" s="103" t="s">
        <v>2164</v>
      </c>
      <c r="D468" s="106"/>
      <c r="E468" s="140"/>
      <c r="F468" s="105" t="s">
        <v>2170</v>
      </c>
      <c r="G468" s="127"/>
      <c r="H468" s="138" t="s">
        <v>2166</v>
      </c>
      <c r="I468" s="139"/>
      <c r="J468" s="108">
        <v>1100</v>
      </c>
      <c r="K468" s="109"/>
      <c r="L468" s="110" t="s">
        <v>98</v>
      </c>
      <c r="M468" s="1"/>
      <c r="N468" s="111" t="str">
        <f t="shared" si="53"/>
        <v/>
      </c>
      <c r="O468" s="13" t="s">
        <v>247</v>
      </c>
      <c r="P468" s="110" t="s">
        <v>98</v>
      </c>
      <c r="Q468" s="1"/>
      <c r="R468" s="111" t="str">
        <f t="shared" si="54"/>
        <v/>
      </c>
      <c r="S468" s="13" t="s">
        <v>248</v>
      </c>
      <c r="T468" s="110" t="s">
        <v>98</v>
      </c>
      <c r="U468" s="1"/>
      <c r="V468" s="111" t="str">
        <f t="shared" si="55"/>
        <v/>
      </c>
      <c r="W468" s="13" t="s">
        <v>249</v>
      </c>
      <c r="X468" s="110" t="s">
        <v>98</v>
      </c>
      <c r="Y468" s="1"/>
      <c r="Z468" s="111" t="str">
        <f t="shared" si="56"/>
        <v/>
      </c>
      <c r="AA468" s="13" t="s">
        <v>250</v>
      </c>
      <c r="AB468" s="110" t="s">
        <v>98</v>
      </c>
      <c r="AC468" s="1"/>
      <c r="AD468" s="111" t="str">
        <f t="shared" si="57"/>
        <v/>
      </c>
      <c r="AE468" s="13" t="s">
        <v>251</v>
      </c>
      <c r="AF468" s="110" t="s">
        <v>98</v>
      </c>
      <c r="AG468" s="1"/>
      <c r="AH468" s="111" t="str">
        <f t="shared" si="58"/>
        <v/>
      </c>
      <c r="AI468" s="13" t="s">
        <v>252</v>
      </c>
      <c r="AJ468" s="113">
        <f t="shared" si="52"/>
        <v>0</v>
      </c>
      <c r="AK468" s="192" t="str">
        <f>ご契約内容!$C$2</f>
        <v>エースサイクル</v>
      </c>
    </row>
    <row r="469" spans="1:37" ht="13.5" customHeight="1">
      <c r="A469" s="101" t="s">
        <v>2171</v>
      </c>
      <c r="B469" s="136" t="s">
        <v>2139</v>
      </c>
      <c r="C469" s="103" t="s">
        <v>2164</v>
      </c>
      <c r="D469" s="106"/>
      <c r="E469" s="140"/>
      <c r="F469" s="105" t="s">
        <v>2172</v>
      </c>
      <c r="G469" s="127"/>
      <c r="H469" s="138" t="s">
        <v>2166</v>
      </c>
      <c r="I469" s="139"/>
      <c r="J469" s="108">
        <v>1100</v>
      </c>
      <c r="K469" s="109"/>
      <c r="L469" s="110" t="s">
        <v>98</v>
      </c>
      <c r="M469" s="1"/>
      <c r="N469" s="111" t="str">
        <f t="shared" si="53"/>
        <v/>
      </c>
      <c r="O469" s="13" t="s">
        <v>247</v>
      </c>
      <c r="P469" s="110" t="s">
        <v>98</v>
      </c>
      <c r="Q469" s="1"/>
      <c r="R469" s="111" t="str">
        <f t="shared" si="54"/>
        <v/>
      </c>
      <c r="S469" s="13" t="s">
        <v>248</v>
      </c>
      <c r="T469" s="110" t="s">
        <v>98</v>
      </c>
      <c r="U469" s="1"/>
      <c r="V469" s="111" t="str">
        <f t="shared" si="55"/>
        <v/>
      </c>
      <c r="W469" s="13" t="s">
        <v>249</v>
      </c>
      <c r="X469" s="110" t="s">
        <v>98</v>
      </c>
      <c r="Y469" s="1"/>
      <c r="Z469" s="111" t="str">
        <f t="shared" si="56"/>
        <v/>
      </c>
      <c r="AA469" s="13" t="s">
        <v>250</v>
      </c>
      <c r="AB469" s="110" t="s">
        <v>98</v>
      </c>
      <c r="AC469" s="1"/>
      <c r="AD469" s="111" t="str">
        <f t="shared" si="57"/>
        <v/>
      </c>
      <c r="AE469" s="13" t="s">
        <v>251</v>
      </c>
      <c r="AF469" s="110" t="s">
        <v>98</v>
      </c>
      <c r="AG469" s="1"/>
      <c r="AH469" s="111" t="str">
        <f t="shared" si="58"/>
        <v/>
      </c>
      <c r="AI469" s="13" t="s">
        <v>252</v>
      </c>
      <c r="AJ469" s="113">
        <f t="shared" si="52"/>
        <v>0</v>
      </c>
      <c r="AK469" s="192" t="str">
        <f>ご契約内容!$C$2</f>
        <v>エースサイクル</v>
      </c>
    </row>
    <row r="470" spans="1:37" ht="13.5" customHeight="1">
      <c r="A470" s="101" t="s">
        <v>2173</v>
      </c>
      <c r="B470" s="136" t="s">
        <v>2139</v>
      </c>
      <c r="C470" s="103" t="s">
        <v>2164</v>
      </c>
      <c r="D470" s="106"/>
      <c r="E470" s="140"/>
      <c r="F470" s="105" t="s">
        <v>2174</v>
      </c>
      <c r="G470" s="127"/>
      <c r="H470" s="138" t="s">
        <v>2166</v>
      </c>
      <c r="I470" s="139"/>
      <c r="J470" s="108">
        <v>1100</v>
      </c>
      <c r="K470" s="109"/>
      <c r="L470" s="110" t="s">
        <v>98</v>
      </c>
      <c r="M470" s="1"/>
      <c r="N470" s="111" t="str">
        <f t="shared" si="53"/>
        <v/>
      </c>
      <c r="O470" s="13" t="s">
        <v>247</v>
      </c>
      <c r="P470" s="110" t="s">
        <v>98</v>
      </c>
      <c r="Q470" s="1"/>
      <c r="R470" s="111" t="str">
        <f t="shared" si="54"/>
        <v/>
      </c>
      <c r="S470" s="13" t="s">
        <v>248</v>
      </c>
      <c r="T470" s="110" t="s">
        <v>98</v>
      </c>
      <c r="U470" s="1"/>
      <c r="V470" s="111" t="str">
        <f t="shared" si="55"/>
        <v/>
      </c>
      <c r="W470" s="13" t="s">
        <v>249</v>
      </c>
      <c r="X470" s="110" t="s">
        <v>98</v>
      </c>
      <c r="Y470" s="1"/>
      <c r="Z470" s="111" t="str">
        <f t="shared" si="56"/>
        <v/>
      </c>
      <c r="AA470" s="13" t="s">
        <v>250</v>
      </c>
      <c r="AB470" s="110" t="s">
        <v>98</v>
      </c>
      <c r="AC470" s="1"/>
      <c r="AD470" s="111" t="str">
        <f t="shared" si="57"/>
        <v/>
      </c>
      <c r="AE470" s="13" t="s">
        <v>251</v>
      </c>
      <c r="AF470" s="110" t="s">
        <v>98</v>
      </c>
      <c r="AG470" s="1"/>
      <c r="AH470" s="111" t="str">
        <f t="shared" si="58"/>
        <v/>
      </c>
      <c r="AI470" s="13" t="s">
        <v>252</v>
      </c>
      <c r="AJ470" s="113">
        <f t="shared" si="52"/>
        <v>0</v>
      </c>
      <c r="AK470" s="192" t="str">
        <f>ご契約内容!$C$2</f>
        <v>エースサイクル</v>
      </c>
    </row>
    <row r="471" spans="1:37" ht="13.5" customHeight="1">
      <c r="A471" s="101" t="s">
        <v>2175</v>
      </c>
      <c r="B471" s="136" t="s">
        <v>2139</v>
      </c>
      <c r="C471" s="103" t="s">
        <v>2164</v>
      </c>
      <c r="D471" s="106"/>
      <c r="E471" s="140"/>
      <c r="F471" s="105" t="s">
        <v>2176</v>
      </c>
      <c r="G471" s="127"/>
      <c r="H471" s="138" t="s">
        <v>2166</v>
      </c>
      <c r="I471" s="139"/>
      <c r="J471" s="108">
        <v>1100</v>
      </c>
      <c r="K471" s="109"/>
      <c r="L471" s="110" t="s">
        <v>98</v>
      </c>
      <c r="M471" s="1"/>
      <c r="N471" s="111" t="str">
        <f t="shared" si="53"/>
        <v/>
      </c>
      <c r="O471" s="13" t="s">
        <v>247</v>
      </c>
      <c r="P471" s="110" t="s">
        <v>98</v>
      </c>
      <c r="Q471" s="1"/>
      <c r="R471" s="111" t="str">
        <f t="shared" si="54"/>
        <v/>
      </c>
      <c r="S471" s="13" t="s">
        <v>248</v>
      </c>
      <c r="T471" s="110" t="s">
        <v>98</v>
      </c>
      <c r="U471" s="1"/>
      <c r="V471" s="111" t="str">
        <f t="shared" si="55"/>
        <v/>
      </c>
      <c r="W471" s="13" t="s">
        <v>249</v>
      </c>
      <c r="X471" s="110" t="s">
        <v>98</v>
      </c>
      <c r="Y471" s="1"/>
      <c r="Z471" s="111" t="str">
        <f t="shared" si="56"/>
        <v/>
      </c>
      <c r="AA471" s="13" t="s">
        <v>250</v>
      </c>
      <c r="AB471" s="110" t="s">
        <v>98</v>
      </c>
      <c r="AC471" s="1"/>
      <c r="AD471" s="111" t="str">
        <f t="shared" si="57"/>
        <v/>
      </c>
      <c r="AE471" s="13" t="s">
        <v>251</v>
      </c>
      <c r="AF471" s="110" t="s">
        <v>98</v>
      </c>
      <c r="AG471" s="1"/>
      <c r="AH471" s="111" t="str">
        <f t="shared" si="58"/>
        <v/>
      </c>
      <c r="AI471" s="13" t="s">
        <v>252</v>
      </c>
      <c r="AJ471" s="113">
        <f t="shared" si="52"/>
        <v>0</v>
      </c>
      <c r="AK471" s="192" t="str">
        <f>ご契約内容!$C$2</f>
        <v>エースサイクル</v>
      </c>
    </row>
    <row r="472" spans="1:37" ht="13.5" customHeight="1">
      <c r="A472" s="101" t="s">
        <v>2177</v>
      </c>
      <c r="B472" s="136" t="s">
        <v>2139</v>
      </c>
      <c r="C472" s="103" t="s">
        <v>2164</v>
      </c>
      <c r="D472" s="106"/>
      <c r="E472" s="140"/>
      <c r="F472" s="105" t="s">
        <v>2178</v>
      </c>
      <c r="G472" s="127"/>
      <c r="H472" s="138" t="s">
        <v>2166</v>
      </c>
      <c r="I472" s="139"/>
      <c r="J472" s="108">
        <v>1100</v>
      </c>
      <c r="K472" s="109"/>
      <c r="L472" s="110" t="s">
        <v>98</v>
      </c>
      <c r="M472" s="1"/>
      <c r="N472" s="111" t="str">
        <f t="shared" si="53"/>
        <v/>
      </c>
      <c r="O472" s="13" t="s">
        <v>247</v>
      </c>
      <c r="P472" s="110" t="s">
        <v>98</v>
      </c>
      <c r="Q472" s="1"/>
      <c r="R472" s="111" t="str">
        <f t="shared" si="54"/>
        <v/>
      </c>
      <c r="S472" s="13" t="s">
        <v>248</v>
      </c>
      <c r="T472" s="110" t="s">
        <v>98</v>
      </c>
      <c r="U472" s="1"/>
      <c r="V472" s="111" t="str">
        <f t="shared" si="55"/>
        <v/>
      </c>
      <c r="W472" s="13" t="s">
        <v>249</v>
      </c>
      <c r="X472" s="110" t="s">
        <v>98</v>
      </c>
      <c r="Y472" s="1"/>
      <c r="Z472" s="111" t="str">
        <f t="shared" si="56"/>
        <v/>
      </c>
      <c r="AA472" s="13" t="s">
        <v>250</v>
      </c>
      <c r="AB472" s="110" t="s">
        <v>98</v>
      </c>
      <c r="AC472" s="1"/>
      <c r="AD472" s="111" t="str">
        <f t="shared" si="57"/>
        <v/>
      </c>
      <c r="AE472" s="13" t="s">
        <v>251</v>
      </c>
      <c r="AF472" s="110" t="s">
        <v>98</v>
      </c>
      <c r="AG472" s="1"/>
      <c r="AH472" s="111" t="str">
        <f t="shared" si="58"/>
        <v/>
      </c>
      <c r="AI472" s="13" t="s">
        <v>252</v>
      </c>
      <c r="AJ472" s="113">
        <f t="shared" si="52"/>
        <v>0</v>
      </c>
      <c r="AK472" s="192" t="str">
        <f>ご契約内容!$C$2</f>
        <v>エースサイクル</v>
      </c>
    </row>
    <row r="473" spans="1:37" ht="13.5" customHeight="1">
      <c r="A473" s="101" t="s">
        <v>2179</v>
      </c>
      <c r="B473" s="136" t="s">
        <v>2139</v>
      </c>
      <c r="C473" s="103" t="s">
        <v>2164</v>
      </c>
      <c r="D473" s="106"/>
      <c r="E473" s="140"/>
      <c r="F473" s="105" t="s">
        <v>2180</v>
      </c>
      <c r="G473" s="127"/>
      <c r="H473" s="138" t="s">
        <v>2166</v>
      </c>
      <c r="I473" s="139"/>
      <c r="J473" s="108">
        <v>1100</v>
      </c>
      <c r="K473" s="109"/>
      <c r="L473" s="110" t="s">
        <v>98</v>
      </c>
      <c r="M473" s="1"/>
      <c r="N473" s="111" t="str">
        <f t="shared" si="53"/>
        <v/>
      </c>
      <c r="O473" s="13" t="s">
        <v>247</v>
      </c>
      <c r="P473" s="110" t="s">
        <v>98</v>
      </c>
      <c r="Q473" s="1"/>
      <c r="R473" s="111" t="str">
        <f t="shared" si="54"/>
        <v/>
      </c>
      <c r="S473" s="13" t="s">
        <v>248</v>
      </c>
      <c r="T473" s="110" t="s">
        <v>98</v>
      </c>
      <c r="U473" s="1"/>
      <c r="V473" s="111" t="str">
        <f t="shared" si="55"/>
        <v/>
      </c>
      <c r="W473" s="13" t="s">
        <v>249</v>
      </c>
      <c r="X473" s="110" t="s">
        <v>98</v>
      </c>
      <c r="Y473" s="1"/>
      <c r="Z473" s="111" t="str">
        <f t="shared" si="56"/>
        <v/>
      </c>
      <c r="AA473" s="13" t="s">
        <v>250</v>
      </c>
      <c r="AB473" s="110" t="s">
        <v>98</v>
      </c>
      <c r="AC473" s="1"/>
      <c r="AD473" s="111" t="str">
        <f t="shared" si="57"/>
        <v/>
      </c>
      <c r="AE473" s="13" t="s">
        <v>251</v>
      </c>
      <c r="AF473" s="110" t="s">
        <v>98</v>
      </c>
      <c r="AG473" s="1"/>
      <c r="AH473" s="111" t="str">
        <f t="shared" si="58"/>
        <v/>
      </c>
      <c r="AI473" s="13" t="s">
        <v>252</v>
      </c>
      <c r="AJ473" s="113">
        <f t="shared" si="52"/>
        <v>0</v>
      </c>
      <c r="AK473" s="192" t="str">
        <f>ご契約内容!$C$2</f>
        <v>エースサイクル</v>
      </c>
    </row>
    <row r="474" spans="1:37" ht="13.5" customHeight="1">
      <c r="A474" s="101" t="s">
        <v>2181</v>
      </c>
      <c r="B474" s="136" t="s">
        <v>2139</v>
      </c>
      <c r="C474" s="103" t="s">
        <v>2182</v>
      </c>
      <c r="D474" s="106"/>
      <c r="E474" s="140"/>
      <c r="F474" s="105" t="s">
        <v>1965</v>
      </c>
      <c r="G474" s="127"/>
      <c r="H474" s="138" t="s">
        <v>2141</v>
      </c>
      <c r="I474" s="139"/>
      <c r="J474" s="108">
        <v>1300</v>
      </c>
      <c r="K474" s="109"/>
      <c r="L474" s="110" t="s">
        <v>98</v>
      </c>
      <c r="M474" s="1"/>
      <c r="N474" s="111" t="str">
        <f t="shared" si="53"/>
        <v/>
      </c>
      <c r="O474" s="13" t="s">
        <v>247</v>
      </c>
      <c r="P474" s="110" t="s">
        <v>98</v>
      </c>
      <c r="Q474" s="1"/>
      <c r="R474" s="111" t="str">
        <f t="shared" si="54"/>
        <v/>
      </c>
      <c r="S474" s="13" t="s">
        <v>248</v>
      </c>
      <c r="T474" s="110" t="s">
        <v>98</v>
      </c>
      <c r="U474" s="1"/>
      <c r="V474" s="111" t="str">
        <f t="shared" si="55"/>
        <v/>
      </c>
      <c r="W474" s="13" t="s">
        <v>249</v>
      </c>
      <c r="X474" s="110" t="s">
        <v>98</v>
      </c>
      <c r="Y474" s="1"/>
      <c r="Z474" s="111" t="str">
        <f t="shared" si="56"/>
        <v/>
      </c>
      <c r="AA474" s="13" t="s">
        <v>250</v>
      </c>
      <c r="AB474" s="110" t="s">
        <v>98</v>
      </c>
      <c r="AC474" s="1"/>
      <c r="AD474" s="111" t="str">
        <f t="shared" si="57"/>
        <v/>
      </c>
      <c r="AE474" s="13" t="s">
        <v>251</v>
      </c>
      <c r="AF474" s="110" t="s">
        <v>98</v>
      </c>
      <c r="AG474" s="1"/>
      <c r="AH474" s="111" t="str">
        <f t="shared" si="58"/>
        <v/>
      </c>
      <c r="AI474" s="13" t="s">
        <v>252</v>
      </c>
      <c r="AJ474" s="113">
        <f t="shared" si="52"/>
        <v>0</v>
      </c>
      <c r="AK474" s="192" t="str">
        <f>ご契約内容!$C$2</f>
        <v>エースサイクル</v>
      </c>
    </row>
    <row r="475" spans="1:37" ht="13.5" customHeight="1">
      <c r="A475" s="101" t="s">
        <v>2183</v>
      </c>
      <c r="B475" s="136" t="s">
        <v>2139</v>
      </c>
      <c r="C475" s="103" t="s">
        <v>2182</v>
      </c>
      <c r="D475" s="106"/>
      <c r="E475" s="140"/>
      <c r="F475" s="105" t="s">
        <v>1965</v>
      </c>
      <c r="G475" s="127"/>
      <c r="H475" s="138" t="s">
        <v>2144</v>
      </c>
      <c r="I475" s="139"/>
      <c r="J475" s="108">
        <v>1350</v>
      </c>
      <c r="K475" s="109"/>
      <c r="L475" s="110" t="s">
        <v>128</v>
      </c>
      <c r="M475" s="1"/>
      <c r="N475" s="111" t="str">
        <f t="shared" si="53"/>
        <v/>
      </c>
      <c r="O475" s="13" t="s">
        <v>247</v>
      </c>
      <c r="P475" s="110" t="s">
        <v>128</v>
      </c>
      <c r="Q475" s="1"/>
      <c r="R475" s="111" t="str">
        <f t="shared" si="54"/>
        <v/>
      </c>
      <c r="S475" s="13" t="s">
        <v>248</v>
      </c>
      <c r="T475" s="110" t="s">
        <v>128</v>
      </c>
      <c r="U475" s="1"/>
      <c r="V475" s="111" t="str">
        <f t="shared" si="55"/>
        <v/>
      </c>
      <c r="W475" s="13" t="s">
        <v>249</v>
      </c>
      <c r="X475" s="110" t="s">
        <v>128</v>
      </c>
      <c r="Y475" s="1"/>
      <c r="Z475" s="111" t="str">
        <f t="shared" si="56"/>
        <v/>
      </c>
      <c r="AA475" s="13" t="s">
        <v>250</v>
      </c>
      <c r="AB475" s="110" t="s">
        <v>128</v>
      </c>
      <c r="AC475" s="1"/>
      <c r="AD475" s="111" t="str">
        <f t="shared" si="57"/>
        <v/>
      </c>
      <c r="AE475" s="13" t="s">
        <v>251</v>
      </c>
      <c r="AF475" s="110" t="s">
        <v>128</v>
      </c>
      <c r="AG475" s="1"/>
      <c r="AH475" s="111" t="str">
        <f t="shared" si="58"/>
        <v/>
      </c>
      <c r="AI475" s="13" t="s">
        <v>252</v>
      </c>
      <c r="AJ475" s="113">
        <f t="shared" si="52"/>
        <v>0</v>
      </c>
      <c r="AK475" s="192" t="str">
        <f>ご契約内容!$C$2</f>
        <v>エースサイクル</v>
      </c>
    </row>
    <row r="476" spans="1:37" ht="13.5" customHeight="1">
      <c r="A476" s="101" t="s">
        <v>2184</v>
      </c>
      <c r="B476" s="136" t="s">
        <v>2139</v>
      </c>
      <c r="C476" s="103" t="s">
        <v>2185</v>
      </c>
      <c r="D476" s="106"/>
      <c r="E476" s="140"/>
      <c r="F476" s="105" t="s">
        <v>1965</v>
      </c>
      <c r="G476" s="127"/>
      <c r="H476" s="138" t="s">
        <v>2141</v>
      </c>
      <c r="I476" s="139"/>
      <c r="J476" s="108">
        <v>1300</v>
      </c>
      <c r="K476" s="109"/>
      <c r="L476" s="110" t="s">
        <v>98</v>
      </c>
      <c r="M476" s="1"/>
      <c r="N476" s="111" t="str">
        <f t="shared" si="53"/>
        <v/>
      </c>
      <c r="O476" s="13" t="s">
        <v>247</v>
      </c>
      <c r="P476" s="110" t="s">
        <v>98</v>
      </c>
      <c r="Q476" s="1"/>
      <c r="R476" s="111" t="str">
        <f t="shared" si="54"/>
        <v/>
      </c>
      <c r="S476" s="13" t="s">
        <v>248</v>
      </c>
      <c r="T476" s="110" t="s">
        <v>98</v>
      </c>
      <c r="U476" s="1"/>
      <c r="V476" s="111" t="str">
        <f t="shared" si="55"/>
        <v/>
      </c>
      <c r="W476" s="13" t="s">
        <v>249</v>
      </c>
      <c r="X476" s="110" t="s">
        <v>98</v>
      </c>
      <c r="Y476" s="1"/>
      <c r="Z476" s="111" t="str">
        <f t="shared" si="56"/>
        <v/>
      </c>
      <c r="AA476" s="13" t="s">
        <v>250</v>
      </c>
      <c r="AB476" s="110" t="s">
        <v>98</v>
      </c>
      <c r="AC476" s="1"/>
      <c r="AD476" s="111" t="str">
        <f t="shared" si="57"/>
        <v/>
      </c>
      <c r="AE476" s="13" t="s">
        <v>251</v>
      </c>
      <c r="AF476" s="110" t="s">
        <v>98</v>
      </c>
      <c r="AG476" s="1"/>
      <c r="AH476" s="111" t="str">
        <f t="shared" si="58"/>
        <v/>
      </c>
      <c r="AI476" s="13" t="s">
        <v>252</v>
      </c>
      <c r="AJ476" s="113">
        <f t="shared" si="52"/>
        <v>0</v>
      </c>
      <c r="AK476" s="192" t="str">
        <f>ご契約内容!$C$2</f>
        <v>エースサイクル</v>
      </c>
    </row>
    <row r="477" spans="1:37" ht="13.5" customHeight="1">
      <c r="A477" s="101" t="s">
        <v>2186</v>
      </c>
      <c r="B477" s="136" t="s">
        <v>2139</v>
      </c>
      <c r="C477" s="103" t="s">
        <v>2187</v>
      </c>
      <c r="D477" s="106"/>
      <c r="E477" s="140"/>
      <c r="F477" s="105" t="s">
        <v>2188</v>
      </c>
      <c r="G477" s="127"/>
      <c r="H477" s="138" t="s">
        <v>2148</v>
      </c>
      <c r="I477" s="139"/>
      <c r="J477" s="108">
        <v>1700</v>
      </c>
      <c r="K477" s="109"/>
      <c r="L477" s="110" t="s">
        <v>98</v>
      </c>
      <c r="M477" s="1"/>
      <c r="N477" s="111" t="str">
        <f t="shared" si="53"/>
        <v/>
      </c>
      <c r="O477" s="13" t="s">
        <v>247</v>
      </c>
      <c r="P477" s="110" t="s">
        <v>98</v>
      </c>
      <c r="Q477" s="1"/>
      <c r="R477" s="111" t="str">
        <f t="shared" si="54"/>
        <v/>
      </c>
      <c r="S477" s="13" t="s">
        <v>248</v>
      </c>
      <c r="T477" s="110" t="s">
        <v>98</v>
      </c>
      <c r="U477" s="1"/>
      <c r="V477" s="111" t="str">
        <f t="shared" si="55"/>
        <v/>
      </c>
      <c r="W477" s="13" t="s">
        <v>249</v>
      </c>
      <c r="X477" s="110" t="s">
        <v>98</v>
      </c>
      <c r="Y477" s="1"/>
      <c r="Z477" s="111" t="str">
        <f t="shared" si="56"/>
        <v/>
      </c>
      <c r="AA477" s="13" t="s">
        <v>250</v>
      </c>
      <c r="AB477" s="110" t="s">
        <v>98</v>
      </c>
      <c r="AC477" s="1"/>
      <c r="AD477" s="111" t="str">
        <f t="shared" si="57"/>
        <v/>
      </c>
      <c r="AE477" s="13" t="s">
        <v>251</v>
      </c>
      <c r="AF477" s="110" t="s">
        <v>98</v>
      </c>
      <c r="AG477" s="1"/>
      <c r="AH477" s="111" t="str">
        <f t="shared" si="58"/>
        <v/>
      </c>
      <c r="AI477" s="13" t="s">
        <v>252</v>
      </c>
      <c r="AJ477" s="113">
        <f t="shared" si="52"/>
        <v>0</v>
      </c>
      <c r="AK477" s="192" t="str">
        <f>ご契約内容!$C$2</f>
        <v>エースサイクル</v>
      </c>
    </row>
  </sheetData>
  <sheetProtection sheet="1" selectLockedCells="1" autoFilter="0"/>
  <autoFilter ref="A6:AJ477">
    <filterColumn colId="2" showButton="0"/>
    <filterColumn colId="3" showButton="0"/>
    <filterColumn colId="5" showButton="0"/>
    <filterColumn colId="7" showButton="0"/>
  </autoFilter>
  <mergeCells count="3">
    <mergeCell ref="C6:E6"/>
    <mergeCell ref="F6:G6"/>
    <mergeCell ref="H6:I6"/>
  </mergeCells>
  <phoneticPr fontId="3"/>
  <dataValidations count="6">
    <dataValidation type="list" allowBlank="1" showInputMessage="1" showErrorMessage="1" sqref="O7:O477">
      <formula1>OCT</formula1>
    </dataValidation>
    <dataValidation type="list" allowBlank="1" showInputMessage="1" showErrorMessage="1" sqref="S7:S477">
      <formula1>NOV</formula1>
    </dataValidation>
    <dataValidation type="list" allowBlank="1" showInputMessage="1" showErrorMessage="1" sqref="W7:W477">
      <formula1>DEC</formula1>
    </dataValidation>
    <dataValidation type="list" allowBlank="1" showInputMessage="1" showErrorMessage="1" sqref="AI7:AI477">
      <formula1>MAR</formula1>
    </dataValidation>
    <dataValidation type="list" allowBlank="1" showInputMessage="1" showErrorMessage="1" sqref="AE7:AE477">
      <formula1>FEB</formula1>
    </dataValidation>
    <dataValidation type="list" allowBlank="1" showInputMessage="1" showErrorMessage="1" sqref="AA7:AA477">
      <formula1>JAN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AK18"/>
  <sheetViews>
    <sheetView zoomScaleNormal="100" workbookViewId="0">
      <pane xSplit="11" ySplit="6" topLeftCell="L7" activePane="bottomRight" state="frozen"/>
      <selection activeCell="C4" sqref="C4:D4"/>
      <selection pane="topRight" activeCell="C4" sqref="C4:D4"/>
      <selection pane="bottomLeft" activeCell="C4" sqref="C4:D4"/>
      <selection pane="bottomRight" activeCell="M7" sqref="M7"/>
    </sheetView>
  </sheetViews>
  <sheetFormatPr defaultColWidth="15.5546875" defaultRowHeight="12"/>
  <cols>
    <col min="1" max="2" width="11.5546875" style="98" customWidth="1"/>
    <col min="3" max="11" width="11.5546875" style="121" customWidth="1"/>
    <col min="12" max="12" width="6.5546875" style="122" customWidth="1"/>
    <col min="13" max="13" width="6.5546875" style="123" customWidth="1"/>
    <col min="14" max="14" width="10.6640625" style="123" customWidth="1"/>
    <col min="15" max="15" width="7.5546875" style="124" customWidth="1"/>
    <col min="16" max="17" width="6.5546875" style="125" customWidth="1"/>
    <col min="18" max="18" width="10.6640625" style="98" customWidth="1"/>
    <col min="19" max="19" width="7.5546875" style="126" customWidth="1"/>
    <col min="20" max="21" width="6.5546875" style="98" customWidth="1"/>
    <col min="22" max="22" width="10.6640625" style="98" customWidth="1"/>
    <col min="23" max="23" width="7.5546875" style="126" customWidth="1"/>
    <col min="24" max="24" width="6.5546875" style="122" customWidth="1"/>
    <col min="25" max="25" width="6.5546875" style="123" customWidth="1"/>
    <col min="26" max="26" width="10.6640625" style="123" customWidth="1"/>
    <col min="27" max="27" width="7.5546875" style="124" customWidth="1"/>
    <col min="28" max="29" width="6.5546875" style="125" customWidth="1"/>
    <col min="30" max="30" width="10.6640625" style="98" customWidth="1"/>
    <col min="31" max="31" width="7.5546875" style="126" customWidth="1"/>
    <col min="32" max="33" width="6.5546875" style="98" customWidth="1"/>
    <col min="34" max="34" width="10.6640625" style="98" customWidth="1"/>
    <col min="35" max="35" width="7.5546875" style="126" customWidth="1"/>
    <col min="36" max="36" width="5.21875" style="98" bestFit="1" customWidth="1"/>
    <col min="37" max="37" width="15.5546875" style="190"/>
    <col min="38" max="16384" width="15.5546875" style="98"/>
  </cols>
  <sheetData>
    <row r="1" spans="1:37" s="78" customFormat="1">
      <c r="A1" s="75" t="s">
        <v>39</v>
      </c>
      <c r="B1" s="76" t="s">
        <v>40</v>
      </c>
      <c r="C1" s="77" t="s">
        <v>41</v>
      </c>
      <c r="D1" s="77" t="s">
        <v>42</v>
      </c>
      <c r="E1" s="77" t="s">
        <v>43</v>
      </c>
      <c r="F1" s="77" t="s">
        <v>44</v>
      </c>
      <c r="G1" s="77" t="s">
        <v>45</v>
      </c>
      <c r="H1" s="77" t="s">
        <v>46</v>
      </c>
      <c r="I1" s="77" t="s">
        <v>47</v>
      </c>
      <c r="J1" s="77" t="s">
        <v>48</v>
      </c>
      <c r="K1" s="77" t="s">
        <v>49</v>
      </c>
      <c r="M1" s="78" t="s">
        <v>50</v>
      </c>
      <c r="O1" s="79"/>
      <c r="S1" s="80"/>
      <c r="W1" s="80"/>
      <c r="AA1" s="79"/>
      <c r="AE1" s="80"/>
      <c r="AI1" s="80"/>
      <c r="AK1" s="189"/>
    </row>
    <row r="2" spans="1:37" s="78" customFormat="1">
      <c r="A2" s="81">
        <f>ご契約内容!C3</f>
        <v>4</v>
      </c>
      <c r="B2" s="82" t="s">
        <v>538</v>
      </c>
      <c r="C2" s="131">
        <f>ライダーギア!C2</f>
        <v>0</v>
      </c>
      <c r="D2" s="131">
        <f>ライダーギア!D2</f>
        <v>0</v>
      </c>
      <c r="E2" s="131">
        <f>ライダーギア!E2</f>
        <v>0</v>
      </c>
      <c r="F2" s="131">
        <f>SUM(C2:E2)</f>
        <v>0</v>
      </c>
      <c r="G2" s="131">
        <f>ライダーギア!G2</f>
        <v>0</v>
      </c>
      <c r="H2" s="131">
        <f>ライダーギア!H2</f>
        <v>0</v>
      </c>
      <c r="I2" s="131">
        <f>ライダーギア!I2</f>
        <v>0</v>
      </c>
      <c r="J2" s="131">
        <f>SUM(G2:I2)</f>
        <v>0</v>
      </c>
      <c r="K2" s="132">
        <f>SUM(F2,J2)</f>
        <v>0</v>
      </c>
      <c r="M2" s="85" t="s">
        <v>54</v>
      </c>
      <c r="N2" s="86"/>
      <c r="O2" s="79"/>
      <c r="S2" s="80"/>
      <c r="W2" s="80"/>
      <c r="Y2" s="85"/>
      <c r="Z2" s="86"/>
      <c r="AA2" s="79"/>
      <c r="AE2" s="80"/>
      <c r="AI2" s="80"/>
      <c r="AK2" s="189"/>
    </row>
    <row r="3" spans="1:37" s="78" customFormat="1">
      <c r="A3" s="77" t="s">
        <v>55</v>
      </c>
      <c r="B3" s="133" t="s">
        <v>539</v>
      </c>
      <c r="C3" s="88">
        <f>ライダーギア!C3</f>
        <v>57582</v>
      </c>
      <c r="D3" s="88">
        <f>ライダーギア!D3</f>
        <v>26460</v>
      </c>
      <c r="E3" s="88">
        <f>ライダーギア!E3</f>
        <v>0</v>
      </c>
      <c r="F3" s="88">
        <f t="shared" ref="F3:F5" si="0">SUM(C3:E3)</f>
        <v>84042</v>
      </c>
      <c r="G3" s="88">
        <f>ライダーギア!G3</f>
        <v>15498</v>
      </c>
      <c r="H3" s="88">
        <f>ライダーギア!H3</f>
        <v>6930</v>
      </c>
      <c r="I3" s="88">
        <f>ライダーギア!I3</f>
        <v>5040</v>
      </c>
      <c r="J3" s="88">
        <f t="shared" ref="J3:J5" si="1">SUM(G3:I3)</f>
        <v>27468</v>
      </c>
      <c r="K3" s="89">
        <f t="shared" ref="K3:K5" si="2">SUM(F3,J3)</f>
        <v>111510</v>
      </c>
      <c r="M3" s="90" t="s">
        <v>57</v>
      </c>
      <c r="N3" s="86"/>
      <c r="O3" s="79"/>
      <c r="S3" s="80"/>
      <c r="W3" s="80"/>
      <c r="Y3" s="90"/>
      <c r="Z3" s="86"/>
      <c r="AA3" s="79"/>
      <c r="AE3" s="80"/>
      <c r="AI3" s="80"/>
      <c r="AK3" s="189"/>
    </row>
    <row r="4" spans="1:37" s="78" customFormat="1">
      <c r="A4" s="91" t="str">
        <f>ご契約内容!H4</f>
        <v>63%</v>
      </c>
      <c r="B4" s="82" t="s">
        <v>540</v>
      </c>
      <c r="C4" s="131">
        <f>ライダーギア!C4</f>
        <v>0</v>
      </c>
      <c r="D4" s="131">
        <f>ライダーギア!D4</f>
        <v>0</v>
      </c>
      <c r="E4" s="131">
        <f>ライダーギア!E4</f>
        <v>0</v>
      </c>
      <c r="F4" s="131">
        <f t="shared" si="0"/>
        <v>0</v>
      </c>
      <c r="G4" s="131">
        <f>ライダーギア!G4</f>
        <v>0</v>
      </c>
      <c r="H4" s="131">
        <f>ライダーギア!H4</f>
        <v>0</v>
      </c>
      <c r="I4" s="131">
        <f>ライダーギア!I4</f>
        <v>0</v>
      </c>
      <c r="J4" s="131">
        <f t="shared" si="1"/>
        <v>0</v>
      </c>
      <c r="K4" s="132">
        <f t="shared" si="2"/>
        <v>0</v>
      </c>
      <c r="L4" s="97" t="s">
        <v>41</v>
      </c>
      <c r="M4" s="95"/>
      <c r="N4" s="96"/>
      <c r="O4" s="196"/>
      <c r="P4" s="97" t="s">
        <v>59</v>
      </c>
      <c r="Q4" s="95"/>
      <c r="R4" s="96"/>
      <c r="S4" s="196"/>
      <c r="T4" s="97" t="s">
        <v>43</v>
      </c>
      <c r="U4" s="95"/>
      <c r="V4" s="96"/>
      <c r="W4" s="196"/>
      <c r="X4" s="94" t="s">
        <v>45</v>
      </c>
      <c r="Y4" s="95"/>
      <c r="Z4" s="96"/>
      <c r="AA4" s="95"/>
      <c r="AB4" s="97" t="s">
        <v>46</v>
      </c>
      <c r="AC4" s="95"/>
      <c r="AD4" s="96"/>
      <c r="AE4" s="196"/>
      <c r="AF4" s="97" t="s">
        <v>47</v>
      </c>
      <c r="AG4" s="95"/>
      <c r="AH4" s="96"/>
      <c r="AI4" s="196"/>
      <c r="AK4" s="189"/>
    </row>
    <row r="5" spans="1:37" ht="12.6" thickBot="1">
      <c r="A5" s="203"/>
      <c r="B5" s="211" t="s">
        <v>541</v>
      </c>
      <c r="C5" s="205">
        <f>ライダーギア!C5</f>
        <v>57582</v>
      </c>
      <c r="D5" s="205">
        <f>ライダーギア!D5</f>
        <v>26460</v>
      </c>
      <c r="E5" s="205">
        <f>ライダーギア!E5</f>
        <v>0</v>
      </c>
      <c r="F5" s="205">
        <f t="shared" si="0"/>
        <v>84042</v>
      </c>
      <c r="G5" s="205">
        <f>ライダーギア!G5</f>
        <v>15498</v>
      </c>
      <c r="H5" s="205">
        <f>ライダーギア!H5</f>
        <v>6930</v>
      </c>
      <c r="I5" s="205">
        <f>ライダーギア!I5</f>
        <v>5040</v>
      </c>
      <c r="J5" s="205">
        <f t="shared" si="1"/>
        <v>27468</v>
      </c>
      <c r="K5" s="206">
        <f t="shared" si="2"/>
        <v>111510</v>
      </c>
      <c r="L5" s="207"/>
      <c r="M5" s="208">
        <f>SUM(M7:M18)</f>
        <v>0</v>
      </c>
      <c r="N5" s="209">
        <f>SUM(N7:N18)</f>
        <v>0</v>
      </c>
      <c r="O5" s="210"/>
      <c r="P5" s="207"/>
      <c r="Q5" s="208">
        <f>SUM(Q7:Q18)</f>
        <v>0</v>
      </c>
      <c r="R5" s="209">
        <f>SUM(R7:R18)</f>
        <v>0</v>
      </c>
      <c r="S5" s="210"/>
      <c r="T5" s="207"/>
      <c r="U5" s="208">
        <f>SUM(U7:U18)</f>
        <v>0</v>
      </c>
      <c r="V5" s="209">
        <f>SUM(V7:V18)</f>
        <v>0</v>
      </c>
      <c r="W5" s="210"/>
      <c r="X5" s="203"/>
      <c r="Y5" s="208">
        <f>SUM(Y7:Y18)</f>
        <v>0</v>
      </c>
      <c r="Z5" s="209">
        <f>SUM(Z7:Z18)</f>
        <v>0</v>
      </c>
      <c r="AA5" s="203"/>
      <c r="AB5" s="207"/>
      <c r="AC5" s="208">
        <f>SUM(AC7:AC18)</f>
        <v>0</v>
      </c>
      <c r="AD5" s="209">
        <f>SUM(AD7:AD18)</f>
        <v>0</v>
      </c>
      <c r="AE5" s="210"/>
      <c r="AF5" s="207"/>
      <c r="AG5" s="208">
        <f>SUM(AG7:AG18)</f>
        <v>0</v>
      </c>
      <c r="AH5" s="209">
        <f>SUM(AH7:AH18)</f>
        <v>0</v>
      </c>
      <c r="AI5" s="210"/>
    </row>
    <row r="6" spans="1:37" s="100" customFormat="1" ht="24.6" thickBot="1">
      <c r="A6" s="198" t="s">
        <v>61</v>
      </c>
      <c r="B6" s="199" t="s">
        <v>62</v>
      </c>
      <c r="C6" s="267" t="s">
        <v>63</v>
      </c>
      <c r="D6" s="268"/>
      <c r="E6" s="269" t="s">
        <v>2189</v>
      </c>
      <c r="F6" s="270"/>
      <c r="G6" s="270"/>
      <c r="H6" s="271"/>
      <c r="I6" s="200" t="s">
        <v>65</v>
      </c>
      <c r="J6" s="201" t="s">
        <v>66</v>
      </c>
      <c r="K6" s="202" t="s">
        <v>67</v>
      </c>
      <c r="L6" s="194" t="s">
        <v>68</v>
      </c>
      <c r="M6" s="194" t="s">
        <v>542</v>
      </c>
      <c r="N6" s="195" t="s">
        <v>70</v>
      </c>
      <c r="O6" s="194" t="s">
        <v>71</v>
      </c>
      <c r="P6" s="194" t="s">
        <v>68</v>
      </c>
      <c r="Q6" s="194" t="s">
        <v>542</v>
      </c>
      <c r="R6" s="195" t="s">
        <v>70</v>
      </c>
      <c r="S6" s="194" t="s">
        <v>71</v>
      </c>
      <c r="T6" s="194" t="s">
        <v>68</v>
      </c>
      <c r="U6" s="194" t="s">
        <v>542</v>
      </c>
      <c r="V6" s="195" t="s">
        <v>70</v>
      </c>
      <c r="W6" s="194" t="s">
        <v>71</v>
      </c>
      <c r="X6" s="194" t="s">
        <v>68</v>
      </c>
      <c r="Y6" s="194" t="s">
        <v>542</v>
      </c>
      <c r="Z6" s="195" t="s">
        <v>70</v>
      </c>
      <c r="AA6" s="194" t="s">
        <v>71</v>
      </c>
      <c r="AB6" s="194" t="s">
        <v>68</v>
      </c>
      <c r="AC6" s="194" t="s">
        <v>542</v>
      </c>
      <c r="AD6" s="195" t="s">
        <v>70</v>
      </c>
      <c r="AE6" s="194" t="s">
        <v>71</v>
      </c>
      <c r="AF6" s="194" t="s">
        <v>68</v>
      </c>
      <c r="AG6" s="194" t="s">
        <v>542</v>
      </c>
      <c r="AH6" s="195" t="s">
        <v>70</v>
      </c>
      <c r="AI6" s="194" t="s">
        <v>71</v>
      </c>
      <c r="AJ6" s="99" t="s">
        <v>543</v>
      </c>
      <c r="AK6" s="191"/>
    </row>
    <row r="7" spans="1:37" s="114" customFormat="1" ht="15" customHeight="1">
      <c r="A7" s="141" t="s">
        <v>1627</v>
      </c>
      <c r="B7" s="142" t="s">
        <v>1624</v>
      </c>
      <c r="C7" s="143" t="s">
        <v>1628</v>
      </c>
      <c r="D7" s="144"/>
      <c r="E7" s="145" t="s">
        <v>2190</v>
      </c>
      <c r="F7" s="146"/>
      <c r="G7" s="147"/>
      <c r="H7" s="148"/>
      <c r="I7" s="149" t="s">
        <v>1442</v>
      </c>
      <c r="J7" s="150">
        <v>4700</v>
      </c>
      <c r="K7" s="151" t="s">
        <v>2191</v>
      </c>
      <c r="L7" s="152" t="s">
        <v>98</v>
      </c>
      <c r="M7" s="14"/>
      <c r="N7" s="153" t="str">
        <f t="shared" ref="N7:N18" si="3">IF(M7="","",$J7*$A$4*M7)</f>
        <v/>
      </c>
      <c r="O7" s="15" t="s">
        <v>247</v>
      </c>
      <c r="P7" s="152" t="s">
        <v>98</v>
      </c>
      <c r="Q7" s="14"/>
      <c r="R7" s="153" t="str">
        <f t="shared" ref="R7:R18" si="4">IF(Q7="","",$J7*$A$4*Q7)</f>
        <v/>
      </c>
      <c r="S7" s="15" t="s">
        <v>248</v>
      </c>
      <c r="T7" s="152" t="s">
        <v>98</v>
      </c>
      <c r="U7" s="14"/>
      <c r="V7" s="153" t="str">
        <f t="shared" ref="V7:V18" si="5">IF(U7="","",$J7*$A$4*U7)</f>
        <v/>
      </c>
      <c r="W7" s="15" t="s">
        <v>249</v>
      </c>
      <c r="X7" s="152" t="s">
        <v>98</v>
      </c>
      <c r="Y7" s="14"/>
      <c r="Z7" s="153" t="str">
        <f t="shared" ref="Z7:Z18" si="6">IF(Y7="","",$J7*$A$4*Y7)</f>
        <v/>
      </c>
      <c r="AA7" s="15" t="s">
        <v>250</v>
      </c>
      <c r="AB7" s="152" t="s">
        <v>98</v>
      </c>
      <c r="AC7" s="14"/>
      <c r="AD7" s="153" t="str">
        <f t="shared" ref="AD7:AD18" si="7">IF(AC7="","",$J7*$A$4*AC7)</f>
        <v/>
      </c>
      <c r="AE7" s="15" t="s">
        <v>251</v>
      </c>
      <c r="AF7" s="152" t="s">
        <v>98</v>
      </c>
      <c r="AG7" s="14"/>
      <c r="AH7" s="153" t="str">
        <f t="shared" ref="AH7:AH18" si="8">IF(AG7="","",$J7*$A$4*AG7)</f>
        <v/>
      </c>
      <c r="AI7" s="154" t="s">
        <v>252</v>
      </c>
      <c r="AJ7" s="155">
        <f>SUM(M7,Q7,U7,Y7,AC7,AG7)</f>
        <v>0</v>
      </c>
      <c r="AK7" s="192" t="str">
        <f>ご契約内容!$C$2</f>
        <v>エースサイクル</v>
      </c>
    </row>
    <row r="8" spans="1:37" s="114" customFormat="1" ht="15" customHeight="1" thickBot="1">
      <c r="A8" s="156" t="s">
        <v>1632</v>
      </c>
      <c r="B8" s="157" t="s">
        <v>1624</v>
      </c>
      <c r="C8" s="158" t="s">
        <v>2192</v>
      </c>
      <c r="D8" s="159"/>
      <c r="E8" s="160" t="s">
        <v>2193</v>
      </c>
      <c r="F8" s="161"/>
      <c r="G8" s="162"/>
      <c r="H8" s="163"/>
      <c r="I8" s="164" t="s">
        <v>1442</v>
      </c>
      <c r="J8" s="165">
        <v>3700</v>
      </c>
      <c r="K8" s="166" t="s">
        <v>568</v>
      </c>
      <c r="L8" s="167" t="s">
        <v>98</v>
      </c>
      <c r="M8" s="16"/>
      <c r="N8" s="168" t="str">
        <f t="shared" si="3"/>
        <v/>
      </c>
      <c r="O8" s="17" t="s">
        <v>247</v>
      </c>
      <c r="P8" s="167" t="s">
        <v>98</v>
      </c>
      <c r="Q8" s="16"/>
      <c r="R8" s="168" t="str">
        <f t="shared" si="4"/>
        <v/>
      </c>
      <c r="S8" s="17" t="s">
        <v>248</v>
      </c>
      <c r="T8" s="167" t="s">
        <v>98</v>
      </c>
      <c r="U8" s="16"/>
      <c r="V8" s="168" t="str">
        <f t="shared" si="5"/>
        <v/>
      </c>
      <c r="W8" s="17" t="s">
        <v>249</v>
      </c>
      <c r="X8" s="167" t="s">
        <v>98</v>
      </c>
      <c r="Y8" s="16"/>
      <c r="Z8" s="168" t="str">
        <f t="shared" si="6"/>
        <v/>
      </c>
      <c r="AA8" s="17" t="s">
        <v>250</v>
      </c>
      <c r="AB8" s="167" t="s">
        <v>98</v>
      </c>
      <c r="AC8" s="16"/>
      <c r="AD8" s="168" t="str">
        <f t="shared" si="7"/>
        <v/>
      </c>
      <c r="AE8" s="17" t="s">
        <v>251</v>
      </c>
      <c r="AF8" s="167" t="s">
        <v>98</v>
      </c>
      <c r="AG8" s="16"/>
      <c r="AH8" s="168" t="str">
        <f t="shared" si="8"/>
        <v/>
      </c>
      <c r="AI8" s="169" t="s">
        <v>252</v>
      </c>
      <c r="AJ8" s="170">
        <f t="shared" ref="AJ8:AJ18" si="9">SUM(M8,Q8,U8,Y8,AC8,AG8)</f>
        <v>0</v>
      </c>
      <c r="AK8" s="192" t="str">
        <f>ご契約内容!$C$2</f>
        <v>エースサイクル</v>
      </c>
    </row>
    <row r="9" spans="1:37" s="114" customFormat="1" ht="15" customHeight="1">
      <c r="A9" s="141" t="s">
        <v>1991</v>
      </c>
      <c r="B9" s="142" t="s">
        <v>2194</v>
      </c>
      <c r="C9" s="143" t="s">
        <v>2195</v>
      </c>
      <c r="D9" s="144"/>
      <c r="E9" s="145" t="s">
        <v>2196</v>
      </c>
      <c r="F9" s="146"/>
      <c r="G9" s="147"/>
      <c r="H9" s="148"/>
      <c r="I9" s="149"/>
      <c r="J9" s="150">
        <v>800</v>
      </c>
      <c r="K9" s="151" t="s">
        <v>2191</v>
      </c>
      <c r="L9" s="152" t="s">
        <v>98</v>
      </c>
      <c r="M9" s="14"/>
      <c r="N9" s="153" t="str">
        <f t="shared" si="3"/>
        <v/>
      </c>
      <c r="O9" s="15" t="s">
        <v>247</v>
      </c>
      <c r="P9" s="152" t="s">
        <v>98</v>
      </c>
      <c r="Q9" s="14"/>
      <c r="R9" s="153" t="str">
        <f t="shared" si="4"/>
        <v/>
      </c>
      <c r="S9" s="15" t="s">
        <v>248</v>
      </c>
      <c r="T9" s="152" t="s">
        <v>98</v>
      </c>
      <c r="U9" s="14"/>
      <c r="V9" s="153" t="str">
        <f t="shared" si="5"/>
        <v/>
      </c>
      <c r="W9" s="15" t="s">
        <v>249</v>
      </c>
      <c r="X9" s="152" t="s">
        <v>98</v>
      </c>
      <c r="Y9" s="14"/>
      <c r="Z9" s="153" t="str">
        <f t="shared" si="6"/>
        <v/>
      </c>
      <c r="AA9" s="15" t="s">
        <v>250</v>
      </c>
      <c r="AB9" s="152" t="s">
        <v>98</v>
      </c>
      <c r="AC9" s="14"/>
      <c r="AD9" s="153" t="str">
        <f t="shared" si="7"/>
        <v/>
      </c>
      <c r="AE9" s="15" t="s">
        <v>251</v>
      </c>
      <c r="AF9" s="152" t="s">
        <v>98</v>
      </c>
      <c r="AG9" s="14"/>
      <c r="AH9" s="153" t="str">
        <f t="shared" si="8"/>
        <v/>
      </c>
      <c r="AI9" s="154" t="s">
        <v>252</v>
      </c>
      <c r="AJ9" s="155">
        <f t="shared" si="9"/>
        <v>0</v>
      </c>
      <c r="AK9" s="192" t="str">
        <f>ご契約内容!$C$2</f>
        <v>エースサイクル</v>
      </c>
    </row>
    <row r="10" spans="1:37" s="114" customFormat="1" ht="15" customHeight="1">
      <c r="A10" s="171" t="s">
        <v>1993</v>
      </c>
      <c r="B10" s="102" t="s">
        <v>2194</v>
      </c>
      <c r="C10" s="172" t="s">
        <v>2197</v>
      </c>
      <c r="D10" s="173"/>
      <c r="E10" s="105" t="s">
        <v>2198</v>
      </c>
      <c r="F10" s="134"/>
      <c r="G10" s="174"/>
      <c r="H10" s="120"/>
      <c r="I10" s="136"/>
      <c r="J10" s="175">
        <v>1000</v>
      </c>
      <c r="K10" s="176" t="s">
        <v>2191</v>
      </c>
      <c r="L10" s="110" t="s">
        <v>98</v>
      </c>
      <c r="M10" s="1"/>
      <c r="N10" s="111" t="str">
        <f t="shared" si="3"/>
        <v/>
      </c>
      <c r="O10" s="13" t="s">
        <v>247</v>
      </c>
      <c r="P10" s="110" t="s">
        <v>98</v>
      </c>
      <c r="Q10" s="1"/>
      <c r="R10" s="111" t="str">
        <f t="shared" si="4"/>
        <v/>
      </c>
      <c r="S10" s="13" t="s">
        <v>248</v>
      </c>
      <c r="T10" s="110" t="s">
        <v>98</v>
      </c>
      <c r="U10" s="1"/>
      <c r="V10" s="111" t="str">
        <f t="shared" si="5"/>
        <v/>
      </c>
      <c r="W10" s="13" t="s">
        <v>249</v>
      </c>
      <c r="X10" s="110" t="s">
        <v>98</v>
      </c>
      <c r="Y10" s="1"/>
      <c r="Z10" s="111" t="str">
        <f t="shared" si="6"/>
        <v/>
      </c>
      <c r="AA10" s="13" t="s">
        <v>250</v>
      </c>
      <c r="AB10" s="110" t="s">
        <v>98</v>
      </c>
      <c r="AC10" s="1"/>
      <c r="AD10" s="111" t="str">
        <f t="shared" si="7"/>
        <v/>
      </c>
      <c r="AE10" s="13" t="s">
        <v>251</v>
      </c>
      <c r="AF10" s="110" t="s">
        <v>98</v>
      </c>
      <c r="AG10" s="1"/>
      <c r="AH10" s="111" t="str">
        <f t="shared" si="8"/>
        <v/>
      </c>
      <c r="AI10" s="112" t="s">
        <v>252</v>
      </c>
      <c r="AJ10" s="177">
        <f t="shared" si="9"/>
        <v>0</v>
      </c>
      <c r="AK10" s="192" t="str">
        <f>ご契約内容!$C$2</f>
        <v>エースサイクル</v>
      </c>
    </row>
    <row r="11" spans="1:37" s="114" customFormat="1" ht="15" customHeight="1">
      <c r="A11" s="171" t="s">
        <v>1995</v>
      </c>
      <c r="B11" s="102" t="s">
        <v>2194</v>
      </c>
      <c r="C11" s="172" t="s">
        <v>2199</v>
      </c>
      <c r="D11" s="173"/>
      <c r="E11" s="105" t="s">
        <v>2200</v>
      </c>
      <c r="F11" s="134"/>
      <c r="G11" s="174"/>
      <c r="H11" s="120"/>
      <c r="I11" s="136"/>
      <c r="J11" s="175">
        <v>1000</v>
      </c>
      <c r="K11" s="176" t="s">
        <v>2191</v>
      </c>
      <c r="L11" s="110" t="s">
        <v>98</v>
      </c>
      <c r="M11" s="1"/>
      <c r="N11" s="111" t="str">
        <f t="shared" si="3"/>
        <v/>
      </c>
      <c r="O11" s="13" t="s">
        <v>247</v>
      </c>
      <c r="P11" s="110" t="s">
        <v>98</v>
      </c>
      <c r="Q11" s="1"/>
      <c r="R11" s="111" t="str">
        <f t="shared" si="4"/>
        <v/>
      </c>
      <c r="S11" s="13" t="s">
        <v>248</v>
      </c>
      <c r="T11" s="110" t="s">
        <v>98</v>
      </c>
      <c r="U11" s="1"/>
      <c r="V11" s="111" t="str">
        <f t="shared" si="5"/>
        <v/>
      </c>
      <c r="W11" s="13" t="s">
        <v>249</v>
      </c>
      <c r="X11" s="110" t="s">
        <v>98</v>
      </c>
      <c r="Y11" s="1"/>
      <c r="Z11" s="111" t="str">
        <f t="shared" si="6"/>
        <v/>
      </c>
      <c r="AA11" s="13" t="s">
        <v>250</v>
      </c>
      <c r="AB11" s="110" t="s">
        <v>98</v>
      </c>
      <c r="AC11" s="1"/>
      <c r="AD11" s="111" t="str">
        <f t="shared" si="7"/>
        <v/>
      </c>
      <c r="AE11" s="13" t="s">
        <v>251</v>
      </c>
      <c r="AF11" s="110" t="s">
        <v>98</v>
      </c>
      <c r="AG11" s="1"/>
      <c r="AH11" s="111" t="str">
        <f t="shared" si="8"/>
        <v/>
      </c>
      <c r="AI11" s="112" t="s">
        <v>252</v>
      </c>
      <c r="AJ11" s="177">
        <f t="shared" si="9"/>
        <v>0</v>
      </c>
      <c r="AK11" s="192" t="str">
        <f>ご契約内容!$C$2</f>
        <v>エースサイクル</v>
      </c>
    </row>
    <row r="12" spans="1:37" s="114" customFormat="1" ht="15" customHeight="1">
      <c r="A12" s="178" t="s">
        <v>1997</v>
      </c>
      <c r="B12" s="179" t="s">
        <v>2194</v>
      </c>
      <c r="C12" s="180" t="s">
        <v>2195</v>
      </c>
      <c r="D12" s="181"/>
      <c r="E12" s="182" t="s">
        <v>2201</v>
      </c>
      <c r="F12" s="183"/>
      <c r="G12" s="184"/>
      <c r="H12" s="185"/>
      <c r="I12" s="186"/>
      <c r="J12" s="187">
        <v>800</v>
      </c>
      <c r="K12" s="188" t="s">
        <v>2191</v>
      </c>
      <c r="L12" s="110" t="s">
        <v>98</v>
      </c>
      <c r="M12" s="18"/>
      <c r="N12" s="111" t="str">
        <f t="shared" si="3"/>
        <v/>
      </c>
      <c r="O12" s="13" t="s">
        <v>247</v>
      </c>
      <c r="P12" s="110" t="s">
        <v>98</v>
      </c>
      <c r="Q12" s="18"/>
      <c r="R12" s="111" t="str">
        <f t="shared" si="4"/>
        <v/>
      </c>
      <c r="S12" s="13" t="s">
        <v>248</v>
      </c>
      <c r="T12" s="110" t="s">
        <v>98</v>
      </c>
      <c r="U12" s="18"/>
      <c r="V12" s="111" t="str">
        <f t="shared" si="5"/>
        <v/>
      </c>
      <c r="W12" s="13" t="s">
        <v>249</v>
      </c>
      <c r="X12" s="110" t="s">
        <v>98</v>
      </c>
      <c r="Y12" s="18"/>
      <c r="Z12" s="111" t="str">
        <f t="shared" si="6"/>
        <v/>
      </c>
      <c r="AA12" s="13" t="s">
        <v>250</v>
      </c>
      <c r="AB12" s="110" t="s">
        <v>98</v>
      </c>
      <c r="AC12" s="18"/>
      <c r="AD12" s="111" t="str">
        <f t="shared" si="7"/>
        <v/>
      </c>
      <c r="AE12" s="13" t="s">
        <v>251</v>
      </c>
      <c r="AF12" s="110" t="s">
        <v>98</v>
      </c>
      <c r="AG12" s="18"/>
      <c r="AH12" s="111" t="str">
        <f t="shared" si="8"/>
        <v/>
      </c>
      <c r="AI12" s="112" t="s">
        <v>252</v>
      </c>
      <c r="AJ12" s="177">
        <f t="shared" si="9"/>
        <v>0</v>
      </c>
      <c r="AK12" s="192" t="str">
        <f>ご契約内容!$C$2</f>
        <v>エースサイクル</v>
      </c>
    </row>
    <row r="13" spans="1:37" s="114" customFormat="1" ht="15" customHeight="1">
      <c r="A13" s="178" t="s">
        <v>2020</v>
      </c>
      <c r="B13" s="179" t="s">
        <v>2194</v>
      </c>
      <c r="C13" s="180" t="s">
        <v>2021</v>
      </c>
      <c r="D13" s="181"/>
      <c r="E13" s="182" t="s">
        <v>2202</v>
      </c>
      <c r="F13" s="183"/>
      <c r="G13" s="184"/>
      <c r="H13" s="185"/>
      <c r="I13" s="186"/>
      <c r="J13" s="187">
        <v>1200</v>
      </c>
      <c r="K13" s="188" t="s">
        <v>568</v>
      </c>
      <c r="L13" s="110" t="s">
        <v>98</v>
      </c>
      <c r="M13" s="18"/>
      <c r="N13" s="111" t="str">
        <f t="shared" si="3"/>
        <v/>
      </c>
      <c r="O13" s="13" t="s">
        <v>247</v>
      </c>
      <c r="P13" s="110" t="s">
        <v>98</v>
      </c>
      <c r="Q13" s="18"/>
      <c r="R13" s="111" t="str">
        <f t="shared" si="4"/>
        <v/>
      </c>
      <c r="S13" s="13" t="s">
        <v>248</v>
      </c>
      <c r="T13" s="110" t="s">
        <v>98</v>
      </c>
      <c r="U13" s="18"/>
      <c r="V13" s="111" t="str">
        <f t="shared" si="5"/>
        <v/>
      </c>
      <c r="W13" s="13" t="s">
        <v>249</v>
      </c>
      <c r="X13" s="110" t="s">
        <v>98</v>
      </c>
      <c r="Y13" s="18"/>
      <c r="Z13" s="111" t="str">
        <f t="shared" si="6"/>
        <v/>
      </c>
      <c r="AA13" s="13" t="s">
        <v>250</v>
      </c>
      <c r="AB13" s="110" t="s">
        <v>98</v>
      </c>
      <c r="AC13" s="18"/>
      <c r="AD13" s="111" t="str">
        <f t="shared" si="7"/>
        <v/>
      </c>
      <c r="AE13" s="13" t="s">
        <v>251</v>
      </c>
      <c r="AF13" s="110" t="s">
        <v>98</v>
      </c>
      <c r="AG13" s="18"/>
      <c r="AH13" s="111" t="str">
        <f t="shared" si="8"/>
        <v/>
      </c>
      <c r="AI13" s="112" t="s">
        <v>252</v>
      </c>
      <c r="AJ13" s="177">
        <f t="shared" si="9"/>
        <v>0</v>
      </c>
      <c r="AK13" s="192" t="str">
        <f>ご契約内容!$C$2</f>
        <v>エースサイクル</v>
      </c>
    </row>
    <row r="14" spans="1:37" s="114" customFormat="1" ht="15" customHeight="1">
      <c r="A14" s="171" t="s">
        <v>2023</v>
      </c>
      <c r="B14" s="102" t="s">
        <v>2194</v>
      </c>
      <c r="C14" s="172" t="s">
        <v>2021</v>
      </c>
      <c r="D14" s="173"/>
      <c r="E14" s="105" t="s">
        <v>2203</v>
      </c>
      <c r="F14" s="134"/>
      <c r="G14" s="174"/>
      <c r="H14" s="120"/>
      <c r="I14" s="136"/>
      <c r="J14" s="175">
        <v>1300</v>
      </c>
      <c r="K14" s="176" t="s">
        <v>568</v>
      </c>
      <c r="L14" s="110" t="s">
        <v>98</v>
      </c>
      <c r="M14" s="1"/>
      <c r="N14" s="111" t="str">
        <f t="shared" si="3"/>
        <v/>
      </c>
      <c r="O14" s="13" t="s">
        <v>247</v>
      </c>
      <c r="P14" s="110" t="s">
        <v>98</v>
      </c>
      <c r="Q14" s="1"/>
      <c r="R14" s="111" t="str">
        <f t="shared" si="4"/>
        <v/>
      </c>
      <c r="S14" s="13" t="s">
        <v>248</v>
      </c>
      <c r="T14" s="110" t="s">
        <v>98</v>
      </c>
      <c r="U14" s="1"/>
      <c r="V14" s="111" t="str">
        <f t="shared" si="5"/>
        <v/>
      </c>
      <c r="W14" s="13" t="s">
        <v>249</v>
      </c>
      <c r="X14" s="110" t="s">
        <v>98</v>
      </c>
      <c r="Y14" s="1"/>
      <c r="Z14" s="111" t="str">
        <f t="shared" si="6"/>
        <v/>
      </c>
      <c r="AA14" s="13" t="s">
        <v>250</v>
      </c>
      <c r="AB14" s="110" t="s">
        <v>98</v>
      </c>
      <c r="AC14" s="1"/>
      <c r="AD14" s="111" t="str">
        <f t="shared" si="7"/>
        <v/>
      </c>
      <c r="AE14" s="13" t="s">
        <v>251</v>
      </c>
      <c r="AF14" s="110" t="s">
        <v>98</v>
      </c>
      <c r="AG14" s="1"/>
      <c r="AH14" s="111" t="str">
        <f t="shared" si="8"/>
        <v/>
      </c>
      <c r="AI14" s="112" t="s">
        <v>252</v>
      </c>
      <c r="AJ14" s="177">
        <f t="shared" si="9"/>
        <v>0</v>
      </c>
      <c r="AK14" s="192" t="str">
        <f>ご契約内容!$C$2</f>
        <v>エースサイクル</v>
      </c>
    </row>
    <row r="15" spans="1:37" s="114" customFormat="1" ht="15" customHeight="1">
      <c r="A15" s="171" t="s">
        <v>2025</v>
      </c>
      <c r="B15" s="102" t="s">
        <v>2194</v>
      </c>
      <c r="C15" s="172" t="s">
        <v>2021</v>
      </c>
      <c r="D15" s="173"/>
      <c r="E15" s="105" t="s">
        <v>2204</v>
      </c>
      <c r="F15" s="134"/>
      <c r="G15" s="174"/>
      <c r="H15" s="120"/>
      <c r="I15" s="136"/>
      <c r="J15" s="175">
        <v>1500</v>
      </c>
      <c r="K15" s="176" t="s">
        <v>568</v>
      </c>
      <c r="L15" s="110" t="s">
        <v>98</v>
      </c>
      <c r="M15" s="1"/>
      <c r="N15" s="111" t="str">
        <f t="shared" si="3"/>
        <v/>
      </c>
      <c r="O15" s="13" t="s">
        <v>247</v>
      </c>
      <c r="P15" s="110" t="s">
        <v>98</v>
      </c>
      <c r="Q15" s="1"/>
      <c r="R15" s="111" t="str">
        <f t="shared" si="4"/>
        <v/>
      </c>
      <c r="S15" s="13" t="s">
        <v>248</v>
      </c>
      <c r="T15" s="110" t="s">
        <v>98</v>
      </c>
      <c r="U15" s="1"/>
      <c r="V15" s="111" t="str">
        <f t="shared" si="5"/>
        <v/>
      </c>
      <c r="W15" s="13" t="s">
        <v>249</v>
      </c>
      <c r="X15" s="110" t="s">
        <v>98</v>
      </c>
      <c r="Y15" s="1"/>
      <c r="Z15" s="111" t="str">
        <f t="shared" si="6"/>
        <v/>
      </c>
      <c r="AA15" s="13" t="s">
        <v>250</v>
      </c>
      <c r="AB15" s="110" t="s">
        <v>98</v>
      </c>
      <c r="AC15" s="1"/>
      <c r="AD15" s="111" t="str">
        <f t="shared" si="7"/>
        <v/>
      </c>
      <c r="AE15" s="13" t="s">
        <v>251</v>
      </c>
      <c r="AF15" s="110" t="s">
        <v>98</v>
      </c>
      <c r="AG15" s="1"/>
      <c r="AH15" s="111" t="str">
        <f t="shared" si="8"/>
        <v/>
      </c>
      <c r="AI15" s="112" t="s">
        <v>252</v>
      </c>
      <c r="AJ15" s="177">
        <f t="shared" si="9"/>
        <v>0</v>
      </c>
      <c r="AK15" s="192" t="str">
        <f>ご契約内容!$C$2</f>
        <v>エースサイクル</v>
      </c>
    </row>
    <row r="16" spans="1:37" s="114" customFormat="1" ht="15" customHeight="1">
      <c r="A16" s="171" t="s">
        <v>2028</v>
      </c>
      <c r="B16" s="102" t="s">
        <v>2194</v>
      </c>
      <c r="C16" s="172" t="s">
        <v>2021</v>
      </c>
      <c r="D16" s="173"/>
      <c r="E16" s="105" t="s">
        <v>2205</v>
      </c>
      <c r="F16" s="134"/>
      <c r="G16" s="174"/>
      <c r="H16" s="120"/>
      <c r="I16" s="136"/>
      <c r="J16" s="175">
        <v>1200</v>
      </c>
      <c r="K16" s="176" t="s">
        <v>2191</v>
      </c>
      <c r="L16" s="110" t="s">
        <v>98</v>
      </c>
      <c r="M16" s="1"/>
      <c r="N16" s="111" t="str">
        <f t="shared" si="3"/>
        <v/>
      </c>
      <c r="O16" s="13" t="s">
        <v>247</v>
      </c>
      <c r="P16" s="110" t="s">
        <v>98</v>
      </c>
      <c r="Q16" s="1"/>
      <c r="R16" s="111" t="str">
        <f t="shared" si="4"/>
        <v/>
      </c>
      <c r="S16" s="13" t="s">
        <v>248</v>
      </c>
      <c r="T16" s="110" t="s">
        <v>98</v>
      </c>
      <c r="U16" s="1"/>
      <c r="V16" s="111" t="str">
        <f t="shared" si="5"/>
        <v/>
      </c>
      <c r="W16" s="13" t="s">
        <v>249</v>
      </c>
      <c r="X16" s="110" t="s">
        <v>98</v>
      </c>
      <c r="Y16" s="1"/>
      <c r="Z16" s="111" t="str">
        <f t="shared" si="6"/>
        <v/>
      </c>
      <c r="AA16" s="13" t="s">
        <v>250</v>
      </c>
      <c r="AB16" s="110" t="s">
        <v>98</v>
      </c>
      <c r="AC16" s="1"/>
      <c r="AD16" s="111" t="str">
        <f t="shared" si="7"/>
        <v/>
      </c>
      <c r="AE16" s="13" t="s">
        <v>251</v>
      </c>
      <c r="AF16" s="110" t="s">
        <v>98</v>
      </c>
      <c r="AG16" s="1"/>
      <c r="AH16" s="111" t="str">
        <f t="shared" si="8"/>
        <v/>
      </c>
      <c r="AI16" s="112" t="s">
        <v>252</v>
      </c>
      <c r="AJ16" s="177">
        <f t="shared" si="9"/>
        <v>0</v>
      </c>
      <c r="AK16" s="192" t="str">
        <f>ご契約内容!$C$2</f>
        <v>エースサイクル</v>
      </c>
    </row>
    <row r="17" spans="1:37" s="114" customFormat="1" ht="15" customHeight="1">
      <c r="A17" s="171" t="s">
        <v>2030</v>
      </c>
      <c r="B17" s="102" t="s">
        <v>2194</v>
      </c>
      <c r="C17" s="172" t="s">
        <v>2021</v>
      </c>
      <c r="D17" s="173"/>
      <c r="E17" s="105" t="s">
        <v>2206</v>
      </c>
      <c r="F17" s="134"/>
      <c r="G17" s="174"/>
      <c r="H17" s="120"/>
      <c r="I17" s="136"/>
      <c r="J17" s="175">
        <v>1200</v>
      </c>
      <c r="K17" s="176" t="s">
        <v>2191</v>
      </c>
      <c r="L17" s="110" t="s">
        <v>98</v>
      </c>
      <c r="M17" s="1"/>
      <c r="N17" s="111" t="str">
        <f t="shared" si="3"/>
        <v/>
      </c>
      <c r="O17" s="13" t="s">
        <v>247</v>
      </c>
      <c r="P17" s="110" t="s">
        <v>98</v>
      </c>
      <c r="Q17" s="1"/>
      <c r="R17" s="111" t="str">
        <f t="shared" si="4"/>
        <v/>
      </c>
      <c r="S17" s="13" t="s">
        <v>248</v>
      </c>
      <c r="T17" s="110" t="s">
        <v>98</v>
      </c>
      <c r="U17" s="1"/>
      <c r="V17" s="111" t="str">
        <f t="shared" si="5"/>
        <v/>
      </c>
      <c r="W17" s="13" t="s">
        <v>249</v>
      </c>
      <c r="X17" s="110" t="s">
        <v>98</v>
      </c>
      <c r="Y17" s="1"/>
      <c r="Z17" s="111" t="str">
        <f t="shared" si="6"/>
        <v/>
      </c>
      <c r="AA17" s="13" t="s">
        <v>250</v>
      </c>
      <c r="AB17" s="110" t="s">
        <v>98</v>
      </c>
      <c r="AC17" s="1"/>
      <c r="AD17" s="111" t="str">
        <f t="shared" si="7"/>
        <v/>
      </c>
      <c r="AE17" s="13" t="s">
        <v>251</v>
      </c>
      <c r="AF17" s="110" t="s">
        <v>98</v>
      </c>
      <c r="AG17" s="1"/>
      <c r="AH17" s="111" t="str">
        <f t="shared" si="8"/>
        <v/>
      </c>
      <c r="AI17" s="112" t="s">
        <v>252</v>
      </c>
      <c r="AJ17" s="177">
        <f t="shared" si="9"/>
        <v>0</v>
      </c>
      <c r="AK17" s="192" t="str">
        <f>ご契約内容!$C$2</f>
        <v>エースサイクル</v>
      </c>
    </row>
    <row r="18" spans="1:37" s="114" customFormat="1" ht="15" customHeight="1" thickBot="1">
      <c r="A18" s="156" t="s">
        <v>2027</v>
      </c>
      <c r="B18" s="157" t="s">
        <v>2194</v>
      </c>
      <c r="C18" s="158" t="s">
        <v>2021</v>
      </c>
      <c r="D18" s="159"/>
      <c r="E18" s="160" t="s">
        <v>2207</v>
      </c>
      <c r="F18" s="161"/>
      <c r="G18" s="162"/>
      <c r="H18" s="163"/>
      <c r="I18" s="164"/>
      <c r="J18" s="165">
        <v>1200</v>
      </c>
      <c r="K18" s="166" t="s">
        <v>2191</v>
      </c>
      <c r="L18" s="167" t="s">
        <v>98</v>
      </c>
      <c r="M18" s="16"/>
      <c r="N18" s="168" t="str">
        <f t="shared" si="3"/>
        <v/>
      </c>
      <c r="O18" s="17" t="s">
        <v>247</v>
      </c>
      <c r="P18" s="167" t="s">
        <v>98</v>
      </c>
      <c r="Q18" s="16"/>
      <c r="R18" s="168" t="str">
        <f t="shared" si="4"/>
        <v/>
      </c>
      <c r="S18" s="17" t="s">
        <v>248</v>
      </c>
      <c r="T18" s="167" t="s">
        <v>98</v>
      </c>
      <c r="U18" s="16"/>
      <c r="V18" s="168" t="str">
        <f t="shared" si="5"/>
        <v/>
      </c>
      <c r="W18" s="17" t="s">
        <v>249</v>
      </c>
      <c r="X18" s="167" t="s">
        <v>98</v>
      </c>
      <c r="Y18" s="16"/>
      <c r="Z18" s="168" t="str">
        <f t="shared" si="6"/>
        <v/>
      </c>
      <c r="AA18" s="17" t="s">
        <v>250</v>
      </c>
      <c r="AB18" s="167" t="s">
        <v>98</v>
      </c>
      <c r="AC18" s="16"/>
      <c r="AD18" s="168" t="str">
        <f t="shared" si="7"/>
        <v/>
      </c>
      <c r="AE18" s="17" t="s">
        <v>251</v>
      </c>
      <c r="AF18" s="167" t="s">
        <v>98</v>
      </c>
      <c r="AG18" s="16"/>
      <c r="AH18" s="168" t="str">
        <f t="shared" si="8"/>
        <v/>
      </c>
      <c r="AI18" s="169" t="s">
        <v>252</v>
      </c>
      <c r="AJ18" s="170">
        <f t="shared" si="9"/>
        <v>0</v>
      </c>
      <c r="AK18" s="192" t="str">
        <f>ご契約内容!$C$2</f>
        <v>エースサイクル</v>
      </c>
    </row>
  </sheetData>
  <sheetProtection sheet="1" selectLockedCells="1" autoFilter="0"/>
  <mergeCells count="2">
    <mergeCell ref="C6:D6"/>
    <mergeCell ref="E6:H6"/>
  </mergeCells>
  <phoneticPr fontId="3"/>
  <conditionalFormatting sqref="M6:O6 Q6:S6 U6:W6 Y6:AA6 AC6:AE6 AG6:AI6">
    <cfRule type="expression" dxfId="3" priority="4">
      <formula>$L6="×"</formula>
    </cfRule>
  </conditionalFormatting>
  <conditionalFormatting sqref="Q6:S6">
    <cfRule type="expression" dxfId="2" priority="3">
      <formula>$P6="×"</formula>
    </cfRule>
  </conditionalFormatting>
  <conditionalFormatting sqref="U6:W6">
    <cfRule type="expression" dxfId="1" priority="2">
      <formula>$T6="×"</formula>
    </cfRule>
  </conditionalFormatting>
  <conditionalFormatting sqref="Y6:AA6">
    <cfRule type="expression" dxfId="0" priority="1">
      <formula>X6="×"</formula>
    </cfRule>
  </conditionalFormatting>
  <dataValidations count="8">
    <dataValidation type="list" allowBlank="1" showInputMessage="1" showErrorMessage="1" sqref="W7:W18">
      <formula1>DEC</formula1>
    </dataValidation>
    <dataValidation type="list" allowBlank="1" showInputMessage="1" showErrorMessage="1" sqref="S7:S18">
      <formula1>NOV</formula1>
    </dataValidation>
    <dataValidation type="list" allowBlank="1" showInputMessage="1" showErrorMessage="1" sqref="O7:O18">
      <formula1>OCT</formula1>
    </dataValidation>
    <dataValidation type="list" allowBlank="1" showInputMessage="1" showErrorMessage="1" sqref="AI7:AI18">
      <formula1>MAR</formula1>
    </dataValidation>
    <dataValidation type="list" allowBlank="1" showInputMessage="1" showErrorMessage="1" sqref="AE7:AE18">
      <formula1>FEB</formula1>
    </dataValidation>
    <dataValidation type="list" allowBlank="1" showInputMessage="1" showErrorMessage="1" sqref="AA7:AA18">
      <formula1>JAN</formula1>
    </dataValidation>
    <dataValidation type="list" allowBlank="1" showInputMessage="1" showErrorMessage="1" sqref="M9:M18 AC9:AC18 Q9:Q18 U9:U18 Y9:Y18 AG9:AG18">
      <formula1>"50,100,150,200,250,300,350,400,450,500"</formula1>
    </dataValidation>
    <dataValidation type="list" allowBlank="1" showInputMessage="1" showErrorMessage="1" sqref="M7:M8 AC7:AC8 Q7:Q8 U7:U8 Y7:Y8 AG7:AG8">
      <formula1>"24,48,72,96"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13"/>
  <sheetViews>
    <sheetView workbookViewId="0">
      <selection activeCell="A3" sqref="A3:F3"/>
    </sheetView>
  </sheetViews>
  <sheetFormatPr defaultColWidth="9" defaultRowHeight="12"/>
  <cols>
    <col min="1" max="1" width="10.44140625" style="3" customWidth="1"/>
    <col min="2" max="2" width="11.5546875" style="3" customWidth="1"/>
    <col min="3" max="5" width="10.88671875" style="2" customWidth="1"/>
    <col min="6" max="16384" width="9" style="2"/>
  </cols>
  <sheetData>
    <row r="1" spans="1:6">
      <c r="A1" s="3" t="s">
        <v>247</v>
      </c>
      <c r="B1" s="3" t="s">
        <v>248</v>
      </c>
      <c r="C1" s="3" t="s">
        <v>249</v>
      </c>
      <c r="D1" s="3" t="s">
        <v>250</v>
      </c>
      <c r="E1" s="3" t="s">
        <v>251</v>
      </c>
      <c r="F1" s="3" t="s">
        <v>252</v>
      </c>
    </row>
    <row r="2" spans="1:6">
      <c r="A2" s="3" t="s">
        <v>2208</v>
      </c>
      <c r="B2" s="3" t="s">
        <v>2209</v>
      </c>
      <c r="C2" s="3" t="s">
        <v>2210</v>
      </c>
      <c r="D2" s="3" t="s">
        <v>2211</v>
      </c>
      <c r="E2" s="3" t="s">
        <v>2212</v>
      </c>
      <c r="F2" s="3" t="s">
        <v>2213</v>
      </c>
    </row>
    <row r="3" spans="1:6">
      <c r="A3" s="3" t="s">
        <v>2214</v>
      </c>
      <c r="B3" s="3" t="s">
        <v>2215</v>
      </c>
      <c r="C3" s="2" t="s">
        <v>2216</v>
      </c>
      <c r="D3" s="3" t="s">
        <v>2217</v>
      </c>
      <c r="E3" s="3" t="s">
        <v>2218</v>
      </c>
      <c r="F3" s="3" t="s">
        <v>2219</v>
      </c>
    </row>
    <row r="4" spans="1:6">
      <c r="A4" s="2" t="s">
        <v>2216</v>
      </c>
      <c r="B4" s="2" t="s">
        <v>2216</v>
      </c>
      <c r="C4" s="3"/>
      <c r="D4" s="2" t="s">
        <v>2216</v>
      </c>
      <c r="E4" s="2" t="s">
        <v>2216</v>
      </c>
      <c r="F4" s="2" t="s">
        <v>2216</v>
      </c>
    </row>
    <row r="7" spans="1:6">
      <c r="A7" s="4"/>
    </row>
    <row r="9" spans="1:6">
      <c r="B9" s="4"/>
    </row>
    <row r="10" spans="1:6">
      <c r="B10" s="4"/>
    </row>
    <row r="13" spans="1:6">
      <c r="A13" s="4"/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ご契約内容</vt:lpstr>
      <vt:lpstr>SW Bike</vt:lpstr>
      <vt:lpstr>Road Bike</vt:lpstr>
      <vt:lpstr>MTB Cross Bike</vt:lpstr>
      <vt:lpstr>ライダーギア</vt:lpstr>
      <vt:lpstr>エキップメント</vt:lpstr>
      <vt:lpstr>EQバルク</vt:lpstr>
      <vt:lpstr>DATE DATA</vt:lpstr>
      <vt:lpstr>DEC</vt:lpstr>
      <vt:lpstr>FEB</vt:lpstr>
      <vt:lpstr>JAN</vt:lpstr>
      <vt:lpstr>MAR</vt:lpstr>
      <vt:lpstr>NOV</vt:lpstr>
      <vt:lpstr>OCT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Jinn Shimomatsu</dc:creator>
  <cp:lastModifiedBy>ace cycle</cp:lastModifiedBy>
  <cp:revision/>
  <dcterms:created xsi:type="dcterms:W3CDTF">2017-08-30T10:52:29Z</dcterms:created>
  <dcterms:modified xsi:type="dcterms:W3CDTF">2018-09-08T02:49:16Z</dcterms:modified>
</cp:coreProperties>
</file>