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0" windowWidth="1041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<sst xmlns="http://schemas.openxmlformats.org/spreadsheetml/2006/main" count="42" uniqueCount="41">
  <si>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使用フード</t>
  </si>
  <si>
    <t>ペットエータ</t>
  </si>
  <si>
    <t>ペットゼータ</t>
  </si>
  <si>
    <t>装備箇所</t>
  </si>
  <si>
    <t>MND+値</t>
  </si>
  <si>
    <t>武器1</t>
  </si>
  <si>
    <t>武器2</t>
  </si>
  <si>
    <t>頭</t>
  </si>
  <si>
    <t>首</t>
  </si>
  <si>
    <t>胴</t>
  </si>
  <si>
    <t>手</t>
  </si>
  <si>
    <t>腰</t>
  </si>
  <si>
    <t>脚</t>
  </si>
  <si>
    <t>足</t>
  </si>
  <si>
    <t>右耳</t>
  </si>
  <si>
    <t>左耳</t>
  </si>
  <si>
    <t>右指</t>
  </si>
  <si>
    <t>左指</t>
  </si>
  <si>
    <t>背</t>
  </si>
  <si>
    <t>合計</t>
  </si>
  <si>
    <t>回復量</t>
  </si>
  <si>
    <t>特殊加算値</t>
  </si>
  <si>
    <t>MND基礎値</t>
  </si>
  <si>
    <t>MND加算値</t>
  </si>
  <si>
    <t>ペットエータ</t>
  </si>
  <si>
    <t>ペットゼータ</t>
  </si>
  <si>
    <t>素のMND値を入力</t>
  </si>
  <si>
    <t>増加量</t>
  </si>
  <si>
    <t>効果上昇装備</t>
  </si>
  <si>
    <t>ﾏｲﾅｽ値</t>
  </si>
  <si>
    <t>基本量</t>
  </si>
  <si>
    <t>MND値</t>
  </si>
  <si>
    <t>いたわる使用時MND値(自動計算)</t>
  </si>
  <si>
    <t>瞬間回復量</t>
  </si>
  <si>
    <t>いたわる 瞬間回復量</t>
  </si>
  <si>
    <t>*リジェネ回復量はエータは不明（420?） ゼータは360。</t>
  </si>
  <si>
    <t>*リジェネ分の数値は加算されていません。</t>
  </si>
  <si>
    <t>*ペットエータはMND110以上、ペットゼータはMND45、105以上で計算式が変わります。（対応済)</t>
  </si>
  <si>
    <t>装備による上昇値を選択</t>
  </si>
  <si>
    <t>*ペットゼータを総MND45未満で使用した場合、基本回復量は900で固定されます。</t>
  </si>
  <si>
    <t>ｼｰﾄ保護解除Pass : itawaru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</si>
</sst>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9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9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7" xfId="0" applyNumberFormat="1" applyFill="1" applyBorder="1" applyAlignment="1">
      <alignment horizontal="right"/>
    </xf>
    <xf numFmtId="0" fontId="0" fillId="0" borderId="11" xfId="0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0" fillId="2" borderId="4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76" fontId="0" fillId="6" borderId="9" xfId="0" applyNumberFormat="1" applyFill="1" applyBorder="1" applyAlignment="1">
      <alignment horizontal="center" vertical="center"/>
    </xf>
    <xf numFmtId="176" fontId="0" fillId="6" borderId="4" xfId="0" applyNumberFormat="1" applyFill="1" applyBorder="1" applyAlignment="1">
      <alignment horizontal="center" vertical="center"/>
    </xf>
    <xf numFmtId="176" fontId="0" fillId="6" borderId="10" xfId="0" applyNumberFormat="1" applyFill="1" applyBorder="1" applyAlignment="1">
      <alignment horizontal="center" vertical="center"/>
    </xf>
    <xf numFmtId="176" fontId="0" fillId="6" borderId="8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12.00390625" style="0" customWidth="1"/>
    <col min="3" max="3" width="11.125" style="0" bestFit="1" customWidth="1"/>
    <col min="4" max="4" width="13.00390625" style="0" bestFit="1" customWidth="1"/>
    <col min="5" max="5" width="7.25390625" style="0" bestFit="1" customWidth="1"/>
    <col min="6" max="6" width="11.125" style="0" bestFit="1" customWidth="1"/>
    <col min="7" max="7" width="6.125" style="0" bestFit="1" customWidth="1"/>
    <col min="8" max="8" width="6.00390625" style="0" bestFit="1" customWidth="1"/>
    <col min="9" max="9" width="11.00390625" style="0" bestFit="1" customWidth="1"/>
  </cols>
  <sheetData>
    <row r="1" ht="13.5">
      <c r="A1" s="28"/>
    </row>
    <row r="2" spans="2:8" ht="13.5" hidden="1">
      <c r="B2" s="4" t="s">
        <v>0</v>
      </c>
      <c r="C2" s="2" t="s">
        <v>22</v>
      </c>
      <c r="D2" s="2" t="s">
        <v>23</v>
      </c>
      <c r="E2" s="2" t="s">
        <v>31</v>
      </c>
      <c r="F2" s="1" t="s">
        <v>21</v>
      </c>
      <c r="G2" s="50" t="s">
        <v>20</v>
      </c>
      <c r="H2" s="51"/>
    </row>
    <row r="3" spans="2:8" ht="13.5" hidden="1">
      <c r="B3" s="2" t="s">
        <v>24</v>
      </c>
      <c r="C3" s="3">
        <f>F7</f>
        <v>0</v>
      </c>
      <c r="D3" s="3">
        <f>C23</f>
        <v>0</v>
      </c>
      <c r="E3" s="3">
        <f>C3+D3</f>
        <v>0</v>
      </c>
      <c r="F3" s="8">
        <f>D23</f>
        <v>0</v>
      </c>
      <c r="G3" s="52">
        <f>IF((C3+D3)&gt;110,(1440+(E3-110)*3)*(1+F3),(1200+(E3-50)*4)*(1+F3))</f>
        <v>1000</v>
      </c>
      <c r="H3" s="53"/>
    </row>
    <row r="4" spans="2:8" ht="14.25" hidden="1" thickBot="1">
      <c r="B4" s="2" t="s">
        <v>25</v>
      </c>
      <c r="C4" s="3">
        <f>F7</f>
        <v>0</v>
      </c>
      <c r="D4" s="3">
        <f>C23</f>
        <v>0</v>
      </c>
      <c r="E4" s="3">
        <f>C4+D4</f>
        <v>0</v>
      </c>
      <c r="F4" s="8">
        <f>D23</f>
        <v>0</v>
      </c>
      <c r="G4" s="54">
        <f>IF(E4&gt;45,IF(E4&gt;105,(1080+(E4-105)*2)*(1+F4),(900+(E4-45)*3)*(1+F4)),900*(1+F4))</f>
        <v>900</v>
      </c>
      <c r="H4" s="55"/>
    </row>
    <row r="5" spans="5:8" ht="14.25" thickBot="1">
      <c r="E5" s="7"/>
      <c r="F5" s="7"/>
      <c r="G5" s="7"/>
      <c r="H5" s="7"/>
    </row>
    <row r="6" spans="2:9" ht="13.5">
      <c r="B6" s="56" t="s">
        <v>38</v>
      </c>
      <c r="C6" s="57"/>
      <c r="D6" s="58"/>
      <c r="F6" s="31" t="s">
        <v>26</v>
      </c>
      <c r="G6" s="32"/>
      <c r="H6" s="32"/>
      <c r="I6" s="33"/>
    </row>
    <row r="7" spans="2:9" ht="14.25" thickBot="1">
      <c r="B7" s="9" t="s">
        <v>3</v>
      </c>
      <c r="C7" s="2" t="s">
        <v>4</v>
      </c>
      <c r="D7" s="10" t="s">
        <v>28</v>
      </c>
      <c r="F7" s="34">
        <v>0</v>
      </c>
      <c r="G7" s="35"/>
      <c r="H7" s="35"/>
      <c r="I7" s="36"/>
    </row>
    <row r="8" spans="2:4" ht="14.25" thickBot="1">
      <c r="B8" s="11" t="s">
        <v>5</v>
      </c>
      <c r="C8" s="26">
        <v>0</v>
      </c>
      <c r="D8" s="27">
        <v>0</v>
      </c>
    </row>
    <row r="9" spans="2:9" ht="13.5">
      <c r="B9" s="11" t="s">
        <v>6</v>
      </c>
      <c r="C9" s="26">
        <v>0</v>
      </c>
      <c r="D9" s="27">
        <v>0</v>
      </c>
      <c r="F9" s="37" t="s">
        <v>32</v>
      </c>
      <c r="G9" s="38"/>
      <c r="H9" s="38"/>
      <c r="I9" s="39"/>
    </row>
    <row r="10" spans="2:9" ht="14.25" thickBot="1">
      <c r="B10" s="11" t="s">
        <v>7</v>
      </c>
      <c r="C10" s="26">
        <v>0</v>
      </c>
      <c r="D10" s="27">
        <v>0</v>
      </c>
      <c r="F10" s="40">
        <f>E3</f>
        <v>0</v>
      </c>
      <c r="G10" s="41"/>
      <c r="H10" s="41"/>
      <c r="I10" s="42"/>
    </row>
    <row r="11" spans="2:9" ht="13.5" customHeight="1" thickBot="1">
      <c r="B11" s="11" t="s">
        <v>8</v>
      </c>
      <c r="C11" s="26">
        <v>0</v>
      </c>
      <c r="D11" s="27">
        <v>0</v>
      </c>
      <c r="F11" s="20"/>
      <c r="G11" s="20"/>
      <c r="H11" s="20"/>
      <c r="I11" s="20"/>
    </row>
    <row r="12" spans="2:9" ht="13.5">
      <c r="B12" s="11" t="s">
        <v>9</v>
      </c>
      <c r="C12" s="26">
        <v>0</v>
      </c>
      <c r="D12" s="27">
        <v>0</v>
      </c>
      <c r="F12" s="43" t="s">
        <v>34</v>
      </c>
      <c r="G12" s="44"/>
      <c r="H12" s="44"/>
      <c r="I12" s="45"/>
    </row>
    <row r="13" spans="2:9" ht="13.5">
      <c r="B13" s="11" t="s">
        <v>10</v>
      </c>
      <c r="C13" s="26">
        <v>0</v>
      </c>
      <c r="D13" s="27">
        <v>0</v>
      </c>
      <c r="F13" s="21" t="s">
        <v>0</v>
      </c>
      <c r="G13" s="22" t="s">
        <v>30</v>
      </c>
      <c r="H13" s="23" t="s">
        <v>27</v>
      </c>
      <c r="I13" s="29" t="s">
        <v>33</v>
      </c>
    </row>
    <row r="14" spans="2:9" ht="13.5">
      <c r="B14" s="11" t="s">
        <v>11</v>
      </c>
      <c r="C14" s="26">
        <v>0</v>
      </c>
      <c r="D14" s="27">
        <v>0</v>
      </c>
      <c r="F14" s="15" t="s">
        <v>1</v>
      </c>
      <c r="G14" s="5">
        <f>IF((C3+D3)&gt;110,(1440+(C3-110)*3),(1200+(C3-50)*4))</f>
        <v>1000</v>
      </c>
      <c r="H14" s="6">
        <f>G3-G14</f>
        <v>0</v>
      </c>
      <c r="I14" s="24">
        <f>G3</f>
        <v>1000</v>
      </c>
    </row>
    <row r="15" spans="2:9" ht="14.25" thickBot="1">
      <c r="B15" s="11" t="s">
        <v>12</v>
      </c>
      <c r="C15" s="26">
        <v>0</v>
      </c>
      <c r="D15" s="27">
        <v>0</v>
      </c>
      <c r="F15" s="16" t="s">
        <v>2</v>
      </c>
      <c r="G15" s="17">
        <f>IF(F7&gt;45,IF(E4&gt;105,(1080+(C4-105)*2),(900+(C4-45)*3)),900)</f>
        <v>900</v>
      </c>
      <c r="H15" s="19">
        <f>G4-G15</f>
        <v>0</v>
      </c>
      <c r="I15" s="25">
        <f>G4</f>
        <v>900</v>
      </c>
    </row>
    <row r="16" spans="2:9" ht="13.5">
      <c r="B16" s="11" t="s">
        <v>13</v>
      </c>
      <c r="C16" s="26">
        <v>0</v>
      </c>
      <c r="D16" s="27">
        <v>0</v>
      </c>
      <c r="F16" s="49" t="s">
        <v>36</v>
      </c>
      <c r="G16" s="49"/>
      <c r="H16" s="49"/>
      <c r="I16" s="49"/>
    </row>
    <row r="17" spans="2:9" ht="13.5">
      <c r="B17" s="11" t="s">
        <v>14</v>
      </c>
      <c r="C17" s="26">
        <v>0</v>
      </c>
      <c r="D17" s="27">
        <v>0</v>
      </c>
      <c r="F17" s="48" t="s">
        <v>35</v>
      </c>
      <c r="G17" s="48"/>
      <c r="H17" s="48"/>
      <c r="I17" s="48"/>
    </row>
    <row r="18" spans="2:9" ht="13.5" customHeight="1">
      <c r="B18" s="11" t="s">
        <v>15</v>
      </c>
      <c r="C18" s="26">
        <v>0</v>
      </c>
      <c r="D18" s="27">
        <v>0</v>
      </c>
      <c r="F18" s="46" t="s">
        <v>37</v>
      </c>
      <c r="G18" s="46"/>
      <c r="H18" s="46"/>
      <c r="I18" s="46"/>
    </row>
    <row r="19" spans="2:9" ht="13.5">
      <c r="B19" s="11" t="s">
        <v>16</v>
      </c>
      <c r="C19" s="26">
        <v>0</v>
      </c>
      <c r="D19" s="27">
        <v>0</v>
      </c>
      <c r="F19" s="46"/>
      <c r="G19" s="46"/>
      <c r="H19" s="46"/>
      <c r="I19" s="46"/>
    </row>
    <row r="20" spans="2:9" ht="13.5">
      <c r="B20" s="11" t="s">
        <v>17</v>
      </c>
      <c r="C20" s="26">
        <v>0</v>
      </c>
      <c r="D20" s="27">
        <v>0</v>
      </c>
      <c r="F20" s="47" t="s">
        <v>39</v>
      </c>
      <c r="G20" s="47"/>
      <c r="H20" s="47"/>
      <c r="I20" s="47"/>
    </row>
    <row r="21" spans="2:9" ht="13.5">
      <c r="B21" s="11" t="s">
        <v>18</v>
      </c>
      <c r="C21" s="26">
        <v>0</v>
      </c>
      <c r="D21" s="27">
        <v>0</v>
      </c>
      <c r="F21" s="47"/>
      <c r="G21" s="47"/>
      <c r="H21" s="47"/>
      <c r="I21" s="47"/>
    </row>
    <row r="22" spans="2:4" ht="13.5">
      <c r="B22" s="11" t="s">
        <v>29</v>
      </c>
      <c r="C22" s="26">
        <v>0</v>
      </c>
      <c r="D22" s="27">
        <v>0</v>
      </c>
    </row>
    <row r="23" spans="2:9" ht="14.25" thickBot="1">
      <c r="B23" s="12" t="s">
        <v>19</v>
      </c>
      <c r="C23" s="13">
        <f>SUM(C8:C22)</f>
        <v>0</v>
      </c>
      <c r="D23" s="14">
        <f>SUM(D8:D22)</f>
        <v>0</v>
      </c>
      <c r="F23" s="30" t="s">
        <v>40</v>
      </c>
      <c r="G23" s="30"/>
      <c r="H23" s="30"/>
      <c r="I23" s="30"/>
    </row>
    <row r="24" spans="2:4" ht="13.5">
      <c r="B24" s="18"/>
      <c r="C24" s="18"/>
      <c r="D24" s="18"/>
    </row>
  </sheetData>
  <sheetProtection password="E116" sheet="1" objects="1" scenarios="1" selectLockedCells="1"/>
  <mergeCells count="14">
    <mergeCell ref="G2:H2"/>
    <mergeCell ref="G3:H3"/>
    <mergeCell ref="G4:H4"/>
    <mergeCell ref="B6:D6"/>
    <mergeCell ref="F23:I23"/>
    <mergeCell ref="F6:I6"/>
    <mergeCell ref="F7:I7"/>
    <mergeCell ref="F9:I9"/>
    <mergeCell ref="F10:I10"/>
    <mergeCell ref="F12:I12"/>
    <mergeCell ref="F18:I19"/>
    <mergeCell ref="F20:I21"/>
    <mergeCell ref="F17:I17"/>
    <mergeCell ref="F16:I16"/>
  </mergeCells>
  <dataValidations count="5">
    <dataValidation type="list" allowBlank="1" showInputMessage="1" showErrorMessage="1" sqref="C8:C21">
      <formula1>"0,1,2,3,4,5,6,7,8,9,10,15,20"</formula1>
    </dataValidation>
    <dataValidation type="list" allowBlank="1" showInputMessage="1" showErrorMessage="1" sqref="D8:D21">
      <formula1>"0,0.1,0.2,0.3,0.01,0.02"</formula1>
    </dataValidation>
    <dataValidation type="list" allowBlank="1" showInputMessage="1" showErrorMessage="1" sqref="C22">
      <formula1>"0,-1,-2,-3,-4,-5,-6,-7,-8,-9,-10,-11,-12,-13,-14,-15,-16,-17,-18,-19,-20"</formula1>
    </dataValidation>
    <dataValidation type="list" allowBlank="1" showInputMessage="1" showErrorMessage="1" sqref="D22">
      <formula1>"-0,-0.1,-0.2,-0.3,-0.01,-0.02"</formula1>
    </dataValidation>
    <dataValidation type="whole" allowBlank="1" showErrorMessage="1" errorTitle="不正な値が入力されました。" error="半角整数で入力してください。" sqref="F7:I7">
      <formula1>0</formula1>
      <formula2>999</formula2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naka</cp:lastModifiedBy>
  <dcterms:created xsi:type="dcterms:W3CDTF">2011-02-21T10:19:00Z</dcterms:created>
  <dcterms:modified xsi:type="dcterms:W3CDTF">2011-02-22T14:54:17Z</dcterms:modified>
  <cp:category/>
  <cp:version/>
  <cp:contentType/>
  <cp:contentStatus/>
</cp:coreProperties>
</file>