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65446" windowWidth="88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<sst xmlns="http://schemas.openxmlformats.org/spreadsheetml/2006/main" count="74" uniqueCount="42">
  <si>
    <t>犬　生体</t>
  </si>
  <si>
    <t>猫　生体</t>
  </si>
  <si>
    <t>犬猫　用品</t>
  </si>
  <si>
    <t>犬猫　フード</t>
  </si>
  <si>
    <t>犬猫　おやつ</t>
  </si>
  <si>
    <t>犬猫　缶詰</t>
  </si>
  <si>
    <t>犬猫　ケージ</t>
  </si>
  <si>
    <t>犬猫小計</t>
  </si>
  <si>
    <t>鳥　生体</t>
  </si>
  <si>
    <t>小動物生体</t>
  </si>
  <si>
    <t>鳥小　用品</t>
  </si>
  <si>
    <t>鳥小　フード</t>
  </si>
  <si>
    <t>鳥小　かご</t>
  </si>
  <si>
    <t>鳥小小計</t>
  </si>
  <si>
    <t>熱帯魚　生体</t>
  </si>
  <si>
    <t>金魚　生体</t>
  </si>
  <si>
    <t>水草</t>
  </si>
  <si>
    <t>昆虫　生体</t>
  </si>
  <si>
    <t>爬虫類　生体</t>
  </si>
  <si>
    <t>魚　用品</t>
  </si>
  <si>
    <t>魚　フード</t>
  </si>
  <si>
    <t>魚　ケース</t>
  </si>
  <si>
    <t>魚小計</t>
  </si>
  <si>
    <t>ホテル</t>
  </si>
  <si>
    <t>薬品</t>
  </si>
  <si>
    <t>トリミング</t>
  </si>
  <si>
    <t>ワクチン</t>
  </si>
  <si>
    <t>その他小計</t>
  </si>
  <si>
    <t>計画</t>
  </si>
  <si>
    <t>実績</t>
  </si>
  <si>
    <t>差額</t>
  </si>
  <si>
    <t>達成率</t>
  </si>
  <si>
    <t>目標合計</t>
  </si>
  <si>
    <t>実績合計</t>
  </si>
  <si>
    <t>部門別予算表</t>
  </si>
  <si>
    <t>店</t>
  </si>
  <si>
    <t>月</t>
  </si>
  <si>
    <t>　　　船橋二和</t>
  </si>
  <si>
    <t>構成比</t>
  </si>
  <si>
    <t>犬猫生体</t>
  </si>
  <si>
    <t>鳥小生体</t>
  </si>
  <si>
    <t>魚　生体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</si>
</sst>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8" fontId="0" fillId="0" borderId="0" xfId="16" applyAlignment="1">
      <alignment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38" fontId="0" fillId="0" borderId="3" xfId="16" applyBorder="1" applyAlignment="1">
      <alignment/>
    </xf>
    <xf numFmtId="38" fontId="0" fillId="0" borderId="4" xfId="16" applyBorder="1" applyAlignment="1">
      <alignment/>
    </xf>
    <xf numFmtId="38" fontId="0" fillId="0" borderId="5" xfId="16" applyBorder="1" applyAlignment="1">
      <alignment/>
    </xf>
    <xf numFmtId="38" fontId="0" fillId="0" borderId="6" xfId="16" applyBorder="1" applyAlignment="1">
      <alignment/>
    </xf>
    <xf numFmtId="38" fontId="0" fillId="0" borderId="7" xfId="16" applyBorder="1" applyAlignment="1">
      <alignment/>
    </xf>
    <xf numFmtId="38" fontId="0" fillId="0" borderId="8" xfId="16" applyBorder="1" applyAlignment="1">
      <alignment/>
    </xf>
    <xf numFmtId="38" fontId="0" fillId="0" borderId="9" xfId="16" applyBorder="1" applyAlignment="1">
      <alignment/>
    </xf>
    <xf numFmtId="38" fontId="0" fillId="0" borderId="10" xfId="16" applyBorder="1" applyAlignment="1">
      <alignment/>
    </xf>
    <xf numFmtId="38" fontId="0" fillId="0" borderId="1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0" xfId="16" applyBorder="1" applyAlignment="1">
      <alignment/>
    </xf>
    <xf numFmtId="38" fontId="0" fillId="0" borderId="14" xfId="16" applyBorder="1" applyAlignment="1">
      <alignment/>
    </xf>
    <xf numFmtId="38" fontId="0" fillId="0" borderId="15" xfId="16" applyBorder="1" applyAlignment="1">
      <alignment/>
    </xf>
    <xf numFmtId="38" fontId="0" fillId="0" borderId="16" xfId="16" applyFont="1" applyBorder="1" applyAlignment="1">
      <alignment/>
    </xf>
    <xf numFmtId="38" fontId="0" fillId="0" borderId="0" xfId="16" applyAlignment="1">
      <alignment horizontal="center"/>
    </xf>
    <xf numFmtId="38" fontId="0" fillId="0" borderId="0" xfId="16" applyFont="1" applyAlignment="1">
      <alignment/>
    </xf>
    <xf numFmtId="10" fontId="0" fillId="0" borderId="5" xfId="15" applyNumberFormat="1" applyBorder="1" applyAlignment="1">
      <alignment/>
    </xf>
    <xf numFmtId="10" fontId="0" fillId="0" borderId="9" xfId="15" applyNumberFormat="1" applyBorder="1" applyAlignment="1">
      <alignment/>
    </xf>
    <xf numFmtId="10" fontId="0" fillId="2" borderId="17" xfId="15" applyNumberFormat="1" applyFill="1" applyBorder="1" applyAlignment="1">
      <alignment/>
    </xf>
    <xf numFmtId="38" fontId="0" fillId="0" borderId="0" xfId="16" applyFont="1" applyAlignment="1">
      <alignment horizontal="center"/>
    </xf>
    <xf numFmtId="10" fontId="0" fillId="0" borderId="0" xfId="15" applyNumberFormat="1" applyAlignment="1">
      <alignment/>
    </xf>
    <xf numFmtId="38" fontId="0" fillId="2" borderId="5" xfId="16" applyFont="1" applyFill="1" applyBorder="1" applyAlignment="1">
      <alignment/>
    </xf>
    <xf numFmtId="38" fontId="0" fillId="2" borderId="5" xfId="16" applyFill="1" applyBorder="1" applyAlignment="1">
      <alignment/>
    </xf>
    <xf numFmtId="10" fontId="0" fillId="2" borderId="5" xfId="15" applyNumberFormat="1" applyFill="1" applyBorder="1" applyAlignment="1">
      <alignment/>
    </xf>
    <xf numFmtId="38" fontId="0" fillId="2" borderId="9" xfId="16" applyFont="1" applyFill="1" applyBorder="1" applyAlignment="1">
      <alignment/>
    </xf>
    <xf numFmtId="38" fontId="0" fillId="2" borderId="9" xfId="16" applyFill="1" applyBorder="1" applyAlignment="1">
      <alignment/>
    </xf>
    <xf numFmtId="10" fontId="0" fillId="2" borderId="9" xfId="15" applyNumberFormat="1" applyFill="1" applyBorder="1" applyAlignment="1">
      <alignment/>
    </xf>
    <xf numFmtId="38" fontId="0" fillId="0" borderId="0" xfId="16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I38" sqref="I38"/>
    </sheetView>
  </sheetViews>
  <sheetFormatPr defaultColWidth="9.00390625" defaultRowHeight="13.5"/>
  <cols>
    <col min="1" max="1" width="12.625" style="1" customWidth="1"/>
    <col min="2" max="2" width="9.00390625" style="1" hidden="1" customWidth="1"/>
    <col min="3" max="3" width="10.25390625" style="1" bestFit="1" customWidth="1"/>
    <col min="4" max="4" width="0.12890625" style="1" customWidth="1"/>
    <col min="5" max="5" width="7.875" style="1" bestFit="1" customWidth="1"/>
    <col min="6" max="6" width="3.375" style="1" customWidth="1"/>
    <col min="7" max="7" width="10.875" style="1" customWidth="1"/>
    <col min="8" max="8" width="12.00390625" style="1" customWidth="1"/>
    <col min="9" max="9" width="10.25390625" style="1" bestFit="1" customWidth="1"/>
    <col min="10" max="10" width="9.00390625" style="1" customWidth="1"/>
    <col min="11" max="11" width="7.875" style="1" bestFit="1" customWidth="1"/>
  </cols>
  <sheetData>
    <row r="1" spans="1:3" ht="13.5">
      <c r="A1" s="1">
        <v>8</v>
      </c>
      <c r="C1" s="20" t="s">
        <v>36</v>
      </c>
    </row>
    <row r="2" spans="1:3" ht="13.5">
      <c r="A2" s="20" t="s">
        <v>37</v>
      </c>
      <c r="C2" s="20" t="s">
        <v>35</v>
      </c>
    </row>
    <row r="3" ht="13.5">
      <c r="A3" s="20" t="s">
        <v>34</v>
      </c>
    </row>
    <row r="5" spans="1:11" ht="14.25" thickBot="1">
      <c r="A5" s="19" t="s">
        <v>28</v>
      </c>
      <c r="B5" s="19"/>
      <c r="C5" s="19"/>
      <c r="D5" s="19"/>
      <c r="E5" s="24" t="s">
        <v>38</v>
      </c>
      <c r="F5" s="19"/>
      <c r="G5" s="19" t="s">
        <v>30</v>
      </c>
      <c r="H5" s="19" t="s">
        <v>29</v>
      </c>
      <c r="I5" s="19"/>
      <c r="J5" s="19" t="s">
        <v>31</v>
      </c>
      <c r="K5" s="19" t="s">
        <v>38</v>
      </c>
    </row>
    <row r="6" spans="1:11" ht="13.5">
      <c r="A6" s="2" t="s">
        <v>0</v>
      </c>
      <c r="B6" s="3"/>
      <c r="C6" s="4">
        <v>480000</v>
      </c>
      <c r="D6" s="5"/>
      <c r="E6" s="21">
        <f aca="true" t="shared" si="0" ref="E6:E13">C6/C$39</f>
        <v>0.07153502235469449</v>
      </c>
      <c r="F6" s="1">
        <v>4</v>
      </c>
      <c r="G6" s="1">
        <f>I6-C6</f>
        <v>153333</v>
      </c>
      <c r="H6" s="2" t="s">
        <v>0</v>
      </c>
      <c r="I6" s="4">
        <v>633333</v>
      </c>
      <c r="J6" s="25">
        <f>I6/C6</f>
        <v>1.31944375</v>
      </c>
      <c r="K6" s="21">
        <f>I6/I$39</f>
        <v>0.16465150450824723</v>
      </c>
    </row>
    <row r="7" spans="1:11" ht="13.5">
      <c r="A7" s="7" t="s">
        <v>1</v>
      </c>
      <c r="B7" s="6"/>
      <c r="C7" s="8">
        <v>350000</v>
      </c>
      <c r="D7" s="5"/>
      <c r="E7" s="21">
        <f t="shared" si="0"/>
        <v>0.05216095380029806</v>
      </c>
      <c r="F7" s="1">
        <v>2</v>
      </c>
      <c r="G7" s="1">
        <f aca="true" t="shared" si="1" ref="G7:G36">I7-C7</f>
        <v>-350000</v>
      </c>
      <c r="H7" s="7" t="s">
        <v>1</v>
      </c>
      <c r="I7" s="8">
        <v>0</v>
      </c>
      <c r="J7" s="25">
        <f aca="true" t="shared" si="2" ref="J7:J36">I7/C7</f>
        <v>0</v>
      </c>
      <c r="K7" s="21">
        <f aca="true" t="shared" si="3" ref="K7:K13">I7/I$39</f>
        <v>0</v>
      </c>
    </row>
    <row r="8" spans="1:11" ht="13.5">
      <c r="A8" s="7" t="s">
        <v>2</v>
      </c>
      <c r="B8" s="6"/>
      <c r="C8" s="8">
        <v>520000</v>
      </c>
      <c r="D8" s="5"/>
      <c r="E8" s="21">
        <f t="shared" si="0"/>
        <v>0.07749627421758569</v>
      </c>
      <c r="G8" s="1">
        <f t="shared" si="1"/>
        <v>-196453</v>
      </c>
      <c r="H8" s="7" t="s">
        <v>2</v>
      </c>
      <c r="I8" s="8">
        <v>323547</v>
      </c>
      <c r="J8" s="25">
        <f t="shared" si="2"/>
        <v>0.6222057692307692</v>
      </c>
      <c r="K8" s="21">
        <f t="shared" si="3"/>
        <v>0.08411451847468845</v>
      </c>
    </row>
    <row r="9" spans="1:11" ht="13.5">
      <c r="A9" s="7" t="s">
        <v>3</v>
      </c>
      <c r="B9" s="6"/>
      <c r="C9" s="8">
        <v>650000</v>
      </c>
      <c r="D9" s="5"/>
      <c r="E9" s="21">
        <f t="shared" si="0"/>
        <v>0.09687034277198212</v>
      </c>
      <c r="G9" s="1">
        <f t="shared" si="1"/>
        <v>-316073</v>
      </c>
      <c r="H9" s="7" t="s">
        <v>3</v>
      </c>
      <c r="I9" s="8">
        <v>333927</v>
      </c>
      <c r="J9" s="25">
        <f t="shared" si="2"/>
        <v>0.5137338461538462</v>
      </c>
      <c r="K9" s="21">
        <f t="shared" si="3"/>
        <v>0.08681307139518306</v>
      </c>
    </row>
    <row r="10" spans="1:11" ht="13.5">
      <c r="A10" s="7" t="s">
        <v>4</v>
      </c>
      <c r="B10" s="6"/>
      <c r="C10" s="8">
        <v>230000</v>
      </c>
      <c r="D10" s="5"/>
      <c r="E10" s="21">
        <f t="shared" si="0"/>
        <v>0.03427719821162444</v>
      </c>
      <c r="G10" s="1">
        <f t="shared" si="1"/>
        <v>-107674</v>
      </c>
      <c r="H10" s="7" t="s">
        <v>4</v>
      </c>
      <c r="I10" s="8">
        <v>122326</v>
      </c>
      <c r="J10" s="25">
        <f t="shared" si="2"/>
        <v>0.5318521739130435</v>
      </c>
      <c r="K10" s="21">
        <f t="shared" si="3"/>
        <v>0.03180184822277672</v>
      </c>
    </row>
    <row r="11" spans="1:11" ht="13.5">
      <c r="A11" s="7" t="s">
        <v>5</v>
      </c>
      <c r="B11" s="6"/>
      <c r="C11" s="8">
        <v>35000</v>
      </c>
      <c r="D11" s="5"/>
      <c r="E11" s="21">
        <f t="shared" si="0"/>
        <v>0.005216095380029807</v>
      </c>
      <c r="G11" s="1">
        <f t="shared" si="1"/>
        <v>604</v>
      </c>
      <c r="H11" s="7" t="s">
        <v>5</v>
      </c>
      <c r="I11" s="8">
        <v>35604</v>
      </c>
      <c r="J11" s="25">
        <f t="shared" si="2"/>
        <v>1.0172571428571429</v>
      </c>
      <c r="K11" s="21">
        <f t="shared" si="3"/>
        <v>0.009256192503014423</v>
      </c>
    </row>
    <row r="12" spans="1:11" ht="14.25" thickBot="1">
      <c r="A12" s="9" t="s">
        <v>6</v>
      </c>
      <c r="B12" s="10"/>
      <c r="C12" s="11">
        <v>20000</v>
      </c>
      <c r="D12" s="5"/>
      <c r="E12" s="22">
        <f t="shared" si="0"/>
        <v>0.0029806259314456036</v>
      </c>
      <c r="G12" s="1">
        <f t="shared" si="1"/>
        <v>-20000</v>
      </c>
      <c r="H12" s="9" t="s">
        <v>6</v>
      </c>
      <c r="I12" s="11">
        <v>0</v>
      </c>
      <c r="J12" s="25">
        <f t="shared" si="2"/>
        <v>0</v>
      </c>
      <c r="K12" s="22">
        <f t="shared" si="3"/>
        <v>0</v>
      </c>
    </row>
    <row r="13" spans="1:11" ht="15" thickBot="1" thickTop="1">
      <c r="A13" s="12" t="s">
        <v>7</v>
      </c>
      <c r="B13" s="13"/>
      <c r="C13" s="14">
        <f>SUM(C6:C12)</f>
        <v>2285000</v>
      </c>
      <c r="D13" s="5"/>
      <c r="E13" s="23">
        <f t="shared" si="0"/>
        <v>0.3405365126676602</v>
      </c>
      <c r="G13" s="1">
        <f t="shared" si="1"/>
        <v>-836263</v>
      </c>
      <c r="H13" s="12" t="s">
        <v>7</v>
      </c>
      <c r="I13" s="14">
        <f>SUM(I6:I12)</f>
        <v>1448737</v>
      </c>
      <c r="J13" s="25">
        <f t="shared" si="2"/>
        <v>0.6340205689277899</v>
      </c>
      <c r="K13" s="23">
        <f t="shared" si="3"/>
        <v>0.3766371351039099</v>
      </c>
    </row>
    <row r="14" ht="14.25" thickBot="1">
      <c r="J14" s="25"/>
    </row>
    <row r="15" spans="1:11" ht="13.5">
      <c r="A15" s="2" t="s">
        <v>8</v>
      </c>
      <c r="B15" s="3"/>
      <c r="C15" s="4">
        <v>140000</v>
      </c>
      <c r="D15" s="5"/>
      <c r="E15" s="21">
        <f aca="true" t="shared" si="4" ref="E15:E20">C15/C$39</f>
        <v>0.020864381520119227</v>
      </c>
      <c r="G15" s="1">
        <f t="shared" si="1"/>
        <v>-86696</v>
      </c>
      <c r="H15" s="2" t="s">
        <v>8</v>
      </c>
      <c r="I15" s="4">
        <v>53304</v>
      </c>
      <c r="J15" s="25">
        <f t="shared" si="2"/>
        <v>0.38074285714285716</v>
      </c>
      <c r="K15" s="21">
        <f aca="true" t="shared" si="5" ref="K15:K20">I15/I$39</f>
        <v>0.013857771182470533</v>
      </c>
    </row>
    <row r="16" spans="1:11" ht="13.5">
      <c r="A16" s="7" t="s">
        <v>9</v>
      </c>
      <c r="B16" s="6"/>
      <c r="C16" s="8">
        <v>140000</v>
      </c>
      <c r="D16" s="5"/>
      <c r="E16" s="21">
        <f t="shared" si="4"/>
        <v>0.020864381520119227</v>
      </c>
      <c r="G16" s="1">
        <f t="shared" si="1"/>
        <v>-129959</v>
      </c>
      <c r="H16" s="7" t="s">
        <v>9</v>
      </c>
      <c r="I16" s="8">
        <v>10041</v>
      </c>
      <c r="J16" s="25">
        <f t="shared" si="2"/>
        <v>0.07172142857142857</v>
      </c>
      <c r="K16" s="21">
        <f t="shared" si="5"/>
        <v>0.002610420989854169</v>
      </c>
    </row>
    <row r="17" spans="1:11" ht="13.5">
      <c r="A17" s="7" t="s">
        <v>10</v>
      </c>
      <c r="B17" s="6"/>
      <c r="C17" s="8">
        <v>510000</v>
      </c>
      <c r="D17" s="5"/>
      <c r="E17" s="21">
        <f t="shared" si="4"/>
        <v>0.07600596125186289</v>
      </c>
      <c r="G17" s="1">
        <f t="shared" si="1"/>
        <v>-269079</v>
      </c>
      <c r="H17" s="7" t="s">
        <v>10</v>
      </c>
      <c r="I17" s="8">
        <v>240921</v>
      </c>
      <c r="J17" s="25">
        <f t="shared" si="2"/>
        <v>0.4723941176470588</v>
      </c>
      <c r="K17" s="21">
        <f t="shared" si="5"/>
        <v>0.06263372525611555</v>
      </c>
    </row>
    <row r="18" spans="1:11" ht="13.5">
      <c r="A18" s="7" t="s">
        <v>11</v>
      </c>
      <c r="B18" s="6"/>
      <c r="C18" s="8">
        <v>480000</v>
      </c>
      <c r="D18" s="5"/>
      <c r="E18" s="21">
        <f t="shared" si="4"/>
        <v>0.07153502235469449</v>
      </c>
      <c r="G18" s="1">
        <f t="shared" si="1"/>
        <v>-249931</v>
      </c>
      <c r="H18" s="7" t="s">
        <v>11</v>
      </c>
      <c r="I18" s="8">
        <v>230069</v>
      </c>
      <c r="J18" s="25">
        <f t="shared" si="2"/>
        <v>0.4793104166666667</v>
      </c>
      <c r="K18" s="21">
        <f t="shared" si="5"/>
        <v>0.05981246357083545</v>
      </c>
    </row>
    <row r="19" spans="1:11" ht="14.25" thickBot="1">
      <c r="A19" s="9" t="s">
        <v>12</v>
      </c>
      <c r="B19" s="10"/>
      <c r="C19" s="11">
        <v>150000</v>
      </c>
      <c r="D19" s="5"/>
      <c r="E19" s="22">
        <f t="shared" si="4"/>
        <v>0.022354694485842028</v>
      </c>
      <c r="G19" s="1">
        <f t="shared" si="1"/>
        <v>-77086</v>
      </c>
      <c r="H19" s="9" t="s">
        <v>12</v>
      </c>
      <c r="I19" s="11">
        <v>72914</v>
      </c>
      <c r="J19" s="25">
        <f t="shared" si="2"/>
        <v>0.4860933333333333</v>
      </c>
      <c r="K19" s="22">
        <f t="shared" si="5"/>
        <v>0.018955904397393374</v>
      </c>
    </row>
    <row r="20" spans="1:11" ht="15" thickBot="1" thickTop="1">
      <c r="A20" s="12" t="s">
        <v>13</v>
      </c>
      <c r="B20" s="13"/>
      <c r="C20" s="14">
        <f>SUM(C15:C19)</f>
        <v>1420000</v>
      </c>
      <c r="D20" s="5"/>
      <c r="E20" s="23">
        <f t="shared" si="4"/>
        <v>0.21162444113263784</v>
      </c>
      <c r="G20" s="1">
        <f t="shared" si="1"/>
        <v>-812751</v>
      </c>
      <c r="H20" s="12" t="s">
        <v>13</v>
      </c>
      <c r="I20" s="14">
        <f>SUM(I15:I19)</f>
        <v>607249</v>
      </c>
      <c r="J20" s="25">
        <f t="shared" si="2"/>
        <v>0.4276401408450704</v>
      </c>
      <c r="K20" s="23">
        <f t="shared" si="5"/>
        <v>0.15787028539666909</v>
      </c>
    </row>
    <row r="21" ht="14.25" thickBot="1">
      <c r="J21" s="25"/>
    </row>
    <row r="22" spans="1:11" ht="13.5">
      <c r="A22" s="2" t="s">
        <v>14</v>
      </c>
      <c r="B22" s="3"/>
      <c r="C22" s="4">
        <v>170000</v>
      </c>
      <c r="D22" s="5"/>
      <c r="E22" s="21">
        <f aca="true" t="shared" si="6" ref="E22:E30">C22/C$39</f>
        <v>0.02533532041728763</v>
      </c>
      <c r="G22" s="1">
        <f t="shared" si="1"/>
        <v>-86432</v>
      </c>
      <c r="H22" s="2" t="s">
        <v>14</v>
      </c>
      <c r="I22" s="4">
        <v>83568</v>
      </c>
      <c r="J22" s="25">
        <f t="shared" si="2"/>
        <v>0.4915764705882353</v>
      </c>
      <c r="K22" s="21">
        <f aca="true" t="shared" si="7" ref="K22:K30">I22/I$39</f>
        <v>0.021725690795750742</v>
      </c>
    </row>
    <row r="23" spans="1:11" ht="13.5">
      <c r="A23" s="7" t="s">
        <v>15</v>
      </c>
      <c r="B23" s="6"/>
      <c r="C23" s="8">
        <v>170000</v>
      </c>
      <c r="D23" s="5"/>
      <c r="E23" s="21">
        <f t="shared" si="6"/>
        <v>0.02533532041728763</v>
      </c>
      <c r="G23" s="1">
        <f t="shared" si="1"/>
        <v>-71198</v>
      </c>
      <c r="H23" s="7" t="s">
        <v>15</v>
      </c>
      <c r="I23" s="8">
        <v>98802</v>
      </c>
      <c r="J23" s="25">
        <f t="shared" si="2"/>
        <v>0.5811882352941177</v>
      </c>
      <c r="K23" s="21">
        <f t="shared" si="7"/>
        <v>0.02568616817444195</v>
      </c>
    </row>
    <row r="24" spans="1:11" ht="13.5">
      <c r="A24" s="7" t="s">
        <v>16</v>
      </c>
      <c r="B24" s="6"/>
      <c r="C24" s="8">
        <v>0</v>
      </c>
      <c r="D24" s="5"/>
      <c r="E24" s="21">
        <f t="shared" si="6"/>
        <v>0</v>
      </c>
      <c r="G24" s="1">
        <f t="shared" si="1"/>
        <v>0</v>
      </c>
      <c r="H24" s="7" t="s">
        <v>16</v>
      </c>
      <c r="I24" s="8">
        <v>0</v>
      </c>
      <c r="J24" s="25" t="e">
        <f t="shared" si="2"/>
        <v>#DIV/0!</v>
      </c>
      <c r="K24" s="21">
        <f t="shared" si="7"/>
        <v>0</v>
      </c>
    </row>
    <row r="25" spans="1:11" ht="13.5">
      <c r="A25" s="7" t="s">
        <v>17</v>
      </c>
      <c r="B25" s="6"/>
      <c r="C25" s="8">
        <v>40000</v>
      </c>
      <c r="D25" s="5"/>
      <c r="E25" s="21">
        <f t="shared" si="6"/>
        <v>0.005961251862891207</v>
      </c>
      <c r="G25" s="1">
        <f t="shared" si="1"/>
        <v>-26198</v>
      </c>
      <c r="H25" s="7" t="s">
        <v>17</v>
      </c>
      <c r="I25" s="8">
        <v>13802</v>
      </c>
      <c r="J25" s="25">
        <f t="shared" si="2"/>
        <v>0.34505</v>
      </c>
      <c r="K25" s="21">
        <f t="shared" si="7"/>
        <v>0.0035881914651894474</v>
      </c>
    </row>
    <row r="26" spans="1:11" ht="13.5">
      <c r="A26" s="7" t="s">
        <v>18</v>
      </c>
      <c r="B26" s="6"/>
      <c r="C26" s="8">
        <v>20000</v>
      </c>
      <c r="D26" s="5"/>
      <c r="E26" s="21">
        <f t="shared" si="6"/>
        <v>0.0029806259314456036</v>
      </c>
      <c r="G26" s="1">
        <f t="shared" si="1"/>
        <v>1370</v>
      </c>
      <c r="H26" s="7" t="s">
        <v>18</v>
      </c>
      <c r="I26" s="8">
        <v>21370</v>
      </c>
      <c r="J26" s="25">
        <f t="shared" si="2"/>
        <v>1.0685</v>
      </c>
      <c r="K26" s="21">
        <f t="shared" si="7"/>
        <v>0.005555691320902658</v>
      </c>
    </row>
    <row r="27" spans="1:11" ht="13.5">
      <c r="A27" s="7" t="s">
        <v>19</v>
      </c>
      <c r="B27" s="6"/>
      <c r="C27" s="8">
        <v>80000</v>
      </c>
      <c r="D27" s="5"/>
      <c r="E27" s="21">
        <f t="shared" si="6"/>
        <v>0.011922503725782414</v>
      </c>
      <c r="G27" s="1">
        <f t="shared" si="1"/>
        <v>-15009</v>
      </c>
      <c r="H27" s="7" t="s">
        <v>19</v>
      </c>
      <c r="I27" s="8">
        <v>64991</v>
      </c>
      <c r="J27" s="25">
        <f t="shared" si="2"/>
        <v>0.8123875</v>
      </c>
      <c r="K27" s="21">
        <f t="shared" si="7"/>
        <v>0.016896112991894464</v>
      </c>
    </row>
    <row r="28" spans="1:11" ht="13.5">
      <c r="A28" s="7" t="s">
        <v>20</v>
      </c>
      <c r="B28" s="6"/>
      <c r="C28" s="8">
        <v>430000</v>
      </c>
      <c r="D28" s="5"/>
      <c r="E28" s="21">
        <f t="shared" si="6"/>
        <v>0.06408345752608048</v>
      </c>
      <c r="G28" s="1">
        <f t="shared" si="1"/>
        <v>-218988</v>
      </c>
      <c r="H28" s="7" t="s">
        <v>20</v>
      </c>
      <c r="I28" s="8">
        <v>211012</v>
      </c>
      <c r="J28" s="25">
        <f t="shared" si="2"/>
        <v>0.49072558139534883</v>
      </c>
      <c r="K28" s="21">
        <f t="shared" si="7"/>
        <v>0.054858097192621046</v>
      </c>
    </row>
    <row r="29" spans="1:11" ht="14.25" thickBot="1">
      <c r="A29" s="9" t="s">
        <v>21</v>
      </c>
      <c r="B29" s="10"/>
      <c r="C29" s="11">
        <v>50000</v>
      </c>
      <c r="D29" s="5"/>
      <c r="E29" s="22">
        <f t="shared" si="6"/>
        <v>0.007451564828614009</v>
      </c>
      <c r="G29" s="1">
        <f t="shared" si="1"/>
        <v>-13680</v>
      </c>
      <c r="H29" s="9" t="s">
        <v>21</v>
      </c>
      <c r="I29" s="11">
        <v>36320</v>
      </c>
      <c r="J29" s="25">
        <f t="shared" si="2"/>
        <v>0.7264</v>
      </c>
      <c r="K29" s="22">
        <f t="shared" si="7"/>
        <v>0.009442335459765304</v>
      </c>
    </row>
    <row r="30" spans="1:11" ht="15" thickBot="1" thickTop="1">
      <c r="A30" s="12" t="s">
        <v>22</v>
      </c>
      <c r="B30" s="13"/>
      <c r="C30" s="14">
        <f>SUM(C22:C29)</f>
        <v>960000</v>
      </c>
      <c r="D30" s="5"/>
      <c r="E30" s="23">
        <f t="shared" si="6"/>
        <v>0.14307004470938897</v>
      </c>
      <c r="G30" s="1">
        <f t="shared" si="1"/>
        <v>-430135</v>
      </c>
      <c r="H30" s="12" t="s">
        <v>22</v>
      </c>
      <c r="I30" s="14">
        <f>SUM(I22:I29)</f>
        <v>529865</v>
      </c>
      <c r="J30" s="25">
        <f t="shared" si="2"/>
        <v>0.5519427083333334</v>
      </c>
      <c r="K30" s="23">
        <f t="shared" si="7"/>
        <v>0.1377522874005656</v>
      </c>
    </row>
    <row r="31" ht="14.25" thickBot="1">
      <c r="J31" s="25"/>
    </row>
    <row r="32" spans="1:11" ht="13.5">
      <c r="A32" s="2" t="s">
        <v>23</v>
      </c>
      <c r="B32" s="3"/>
      <c r="C32" s="4">
        <v>850000</v>
      </c>
      <c r="D32" s="5"/>
      <c r="E32" s="21">
        <f>C32/C$39</f>
        <v>0.12667660208643816</v>
      </c>
      <c r="G32" s="1">
        <f t="shared" si="1"/>
        <v>-206950</v>
      </c>
      <c r="H32" s="2" t="s">
        <v>23</v>
      </c>
      <c r="I32" s="4">
        <v>643050</v>
      </c>
      <c r="J32" s="25">
        <f t="shared" si="2"/>
        <v>0.7565294117647059</v>
      </c>
      <c r="K32" s="21">
        <f>I32/I$39</f>
        <v>0.16717769321040965</v>
      </c>
    </row>
    <row r="33" spans="1:11" ht="13.5">
      <c r="A33" s="7" t="s">
        <v>24</v>
      </c>
      <c r="B33" s="6"/>
      <c r="C33" s="8">
        <v>65000</v>
      </c>
      <c r="D33" s="5"/>
      <c r="E33" s="21">
        <f>C33/C$39</f>
        <v>0.009687034277198211</v>
      </c>
      <c r="G33" s="1">
        <f t="shared" si="1"/>
        <v>-23747</v>
      </c>
      <c r="H33" s="7" t="s">
        <v>24</v>
      </c>
      <c r="I33" s="8">
        <v>41253</v>
      </c>
      <c r="J33" s="25">
        <f t="shared" si="2"/>
        <v>0.6346615384615385</v>
      </c>
      <c r="K33" s="21">
        <f>I33/I$39</f>
        <v>0.010724798037491688</v>
      </c>
    </row>
    <row r="34" spans="1:11" ht="13.5">
      <c r="A34" s="7" t="s">
        <v>25</v>
      </c>
      <c r="B34" s="6"/>
      <c r="C34" s="8">
        <v>1100000</v>
      </c>
      <c r="D34" s="5"/>
      <c r="E34" s="21">
        <f>C34/C$39</f>
        <v>0.16393442622950818</v>
      </c>
      <c r="G34" s="1">
        <f t="shared" si="1"/>
        <v>-544648</v>
      </c>
      <c r="H34" s="7" t="s">
        <v>25</v>
      </c>
      <c r="I34" s="8">
        <v>555352</v>
      </c>
      <c r="J34" s="25">
        <f t="shared" si="2"/>
        <v>0.5048654545454545</v>
      </c>
      <c r="K34" s="21">
        <f>I34/I$39</f>
        <v>0.14437830072278582</v>
      </c>
    </row>
    <row r="35" spans="1:11" ht="14.25" thickBot="1">
      <c r="A35" s="9" t="s">
        <v>26</v>
      </c>
      <c r="B35" s="10"/>
      <c r="C35" s="11">
        <v>30000</v>
      </c>
      <c r="D35" s="5"/>
      <c r="E35" s="22">
        <f>C35/C$39</f>
        <v>0.004470938897168405</v>
      </c>
      <c r="G35" s="1">
        <f t="shared" si="1"/>
        <v>-9000</v>
      </c>
      <c r="H35" s="9" t="s">
        <v>26</v>
      </c>
      <c r="I35" s="11">
        <v>21000</v>
      </c>
      <c r="J35" s="25">
        <f t="shared" si="2"/>
        <v>0.7</v>
      </c>
      <c r="K35" s="22">
        <f>I35/I$39</f>
        <v>0.005459500128168265</v>
      </c>
    </row>
    <row r="36" spans="1:11" ht="15" thickBot="1" thickTop="1">
      <c r="A36" s="12" t="s">
        <v>27</v>
      </c>
      <c r="B36" s="13"/>
      <c r="C36" s="14">
        <f>SUM(C32:C35)</f>
        <v>2045000</v>
      </c>
      <c r="E36" s="23">
        <f>C36/C$39</f>
        <v>0.30476900149031294</v>
      </c>
      <c r="G36" s="1">
        <f t="shared" si="1"/>
        <v>-784345</v>
      </c>
      <c r="H36" s="12" t="s">
        <v>27</v>
      </c>
      <c r="I36" s="14">
        <f>SUM(I32:I35)</f>
        <v>1260655</v>
      </c>
      <c r="J36" s="25">
        <f t="shared" si="2"/>
        <v>0.6164572127139364</v>
      </c>
      <c r="K36" s="23">
        <f>I36/I$39</f>
        <v>0.3277402920988554</v>
      </c>
    </row>
    <row r="37" spans="1:9" ht="13.5">
      <c r="A37" s="15"/>
      <c r="H37" s="15"/>
      <c r="I37" s="1">
        <v>150583</v>
      </c>
    </row>
    <row r="38" ht="14.25" thickBot="1"/>
    <row r="39" spans="1:11" ht="14.25" thickBot="1">
      <c r="A39" s="18" t="s">
        <v>32</v>
      </c>
      <c r="B39" s="16"/>
      <c r="C39" s="17">
        <f>SUM(C36,C30,C20,C13)</f>
        <v>6710000</v>
      </c>
      <c r="E39" s="28">
        <f>C39/C$39</f>
        <v>1</v>
      </c>
      <c r="G39" s="1">
        <f>I40-C39</f>
        <v>-2712911</v>
      </c>
      <c r="H39" s="18" t="s">
        <v>33</v>
      </c>
      <c r="I39" s="17">
        <f>SUM(I36,I30,I20,I13)</f>
        <v>3846506</v>
      </c>
      <c r="J39" s="1">
        <f>I94/C39</f>
        <v>0</v>
      </c>
      <c r="K39" s="28">
        <f>I39/I$39</f>
        <v>1</v>
      </c>
    </row>
    <row r="40" ht="13.5">
      <c r="I40" s="1">
        <f>SUM(I13,I20,I30,I36,I37)</f>
        <v>3997089</v>
      </c>
    </row>
    <row r="41" spans="1:11" ht="13.5">
      <c r="A41" s="26" t="s">
        <v>39</v>
      </c>
      <c r="B41" s="27"/>
      <c r="C41" s="27">
        <f>C6+C7</f>
        <v>830000</v>
      </c>
      <c r="D41" s="27"/>
      <c r="E41" s="27"/>
      <c r="F41" s="27"/>
      <c r="G41" s="28">
        <f>C41/C$39</f>
        <v>0.12369597615499255</v>
      </c>
      <c r="H41" s="32"/>
      <c r="I41" s="26" t="s">
        <v>39</v>
      </c>
      <c r="J41" s="27">
        <f>I6+I7</f>
        <v>633333</v>
      </c>
      <c r="K41" s="28">
        <f>J41/I$39</f>
        <v>0.16465150450824723</v>
      </c>
    </row>
    <row r="42" spans="1:11" ht="13.5">
      <c r="A42" s="26" t="s">
        <v>40</v>
      </c>
      <c r="B42" s="27">
        <f>J39-K41</f>
        <v>-0.16465150450824723</v>
      </c>
      <c r="C42" s="27">
        <f>C15+C16</f>
        <v>280000</v>
      </c>
      <c r="D42" s="27"/>
      <c r="E42" s="27"/>
      <c r="F42" s="27"/>
      <c r="G42" s="28">
        <f>C42/C$39</f>
        <v>0.041728763040238454</v>
      </c>
      <c r="H42" s="32"/>
      <c r="I42" s="26" t="s">
        <v>40</v>
      </c>
      <c r="J42" s="27">
        <f>I15+I16</f>
        <v>63345</v>
      </c>
      <c r="K42" s="28">
        <f>J42/I$39</f>
        <v>0.016468192172324703</v>
      </c>
    </row>
    <row r="43" spans="1:11" ht="14.25" thickBot="1">
      <c r="A43" s="29" t="s">
        <v>41</v>
      </c>
      <c r="B43" s="30"/>
      <c r="C43" s="30">
        <f>C22+C23+C24+C25+C26</f>
        <v>400000</v>
      </c>
      <c r="D43" s="30"/>
      <c r="E43" s="30"/>
      <c r="F43" s="30"/>
      <c r="G43" s="31">
        <f>C43/C$39</f>
        <v>0.05961251862891207</v>
      </c>
      <c r="H43" s="32"/>
      <c r="I43" s="29" t="s">
        <v>41</v>
      </c>
      <c r="J43" s="30">
        <f>I22+I23+I24+I25+I26</f>
        <v>217542</v>
      </c>
      <c r="K43" s="31">
        <f>J43/I$39</f>
        <v>0.05655574175628479</v>
      </c>
    </row>
    <row r="44" spans="1:11" ht="14.25" thickTop="1">
      <c r="A44" s="32"/>
      <c r="B44" s="32"/>
      <c r="C44" s="32"/>
      <c r="D44" s="32"/>
      <c r="E44" s="32"/>
      <c r="F44" s="32"/>
      <c r="G44" s="23">
        <f>SUM(G41:G43)</f>
        <v>0.22503725782414305</v>
      </c>
      <c r="H44" s="32"/>
      <c r="I44" s="32"/>
      <c r="J44" s="32"/>
      <c r="K44" s="23">
        <f>SUM(K41:K43)</f>
        <v>0.23767543843685673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</dc:creator>
  <cp:keywords/>
  <dc:description/>
  <cp:lastModifiedBy>PET</cp:lastModifiedBy>
  <dcterms:created xsi:type="dcterms:W3CDTF">2015-03-22T06:21:36Z</dcterms:created>
  <dcterms:modified xsi:type="dcterms:W3CDTF">2016-03-15T23:46:08Z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