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まいど\My Pictures\般\"/>
    </mc:Choice>
  </mc:AlternateContent>
  <bookViews>
    <workbookView xWindow="0" yWindow="0" windowWidth="20490" windowHeight="7770"/>
  </bookViews>
  <sheets>
    <sheet name="Sheet1 (2)" sheetId="2" r:id="rId1"/>
  </sheets>
  <calcPr calcId="152511" iterate="1" iterateCount="2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2" l="1"/>
  <c r="Q10" i="2"/>
  <c r="R10" i="2" s="1"/>
  <c r="T8" i="2" s="1"/>
  <c r="P144" i="2"/>
  <c r="P145" i="2" s="1"/>
  <c r="E2" i="2"/>
  <c r="E5" i="2" s="1"/>
  <c r="D19" i="2"/>
  <c r="C19" i="2" s="1"/>
  <c r="O19" i="2" s="1"/>
  <c r="C18" i="2"/>
  <c r="O18" i="2" s="1"/>
  <c r="Q13" i="2" l="1"/>
  <c r="T12" i="2" s="1"/>
  <c r="S13" i="2" s="1"/>
  <c r="T10" i="2"/>
  <c r="R8" i="2" s="1"/>
  <c r="D20" i="2"/>
  <c r="O143" i="2" l="1"/>
  <c r="O144" i="2" s="1"/>
  <c r="K19" i="2"/>
  <c r="K18" i="2"/>
  <c r="E9" i="2"/>
  <c r="E8" i="2" s="1"/>
  <c r="S12" i="2"/>
  <c r="T13" i="2" s="1"/>
  <c r="R14" i="2" a="1"/>
  <c r="R14" i="2" s="1"/>
  <c r="C20" i="2"/>
  <c r="O20" i="2" s="1"/>
  <c r="D21" i="2"/>
  <c r="K20" i="2"/>
  <c r="L33" i="2" l="1"/>
  <c r="L65" i="2"/>
  <c r="L97" i="2"/>
  <c r="L129" i="2"/>
  <c r="L42" i="2"/>
  <c r="L136" i="2"/>
  <c r="M18" i="2"/>
  <c r="L49" i="2"/>
  <c r="L81" i="2"/>
  <c r="L113" i="2"/>
  <c r="L26" i="2"/>
  <c r="L130" i="2"/>
  <c r="L72" i="2"/>
  <c r="L67" i="2"/>
  <c r="L131" i="2"/>
  <c r="L94" i="2"/>
  <c r="L48" i="2"/>
  <c r="P158" i="2"/>
  <c r="P159" i="2" s="1"/>
  <c r="L25" i="2"/>
  <c r="L41" i="2"/>
  <c r="L57" i="2"/>
  <c r="L73" i="2"/>
  <c r="L89" i="2"/>
  <c r="L105" i="2"/>
  <c r="L121" i="2"/>
  <c r="L137" i="2"/>
  <c r="L34" i="2"/>
  <c r="L58" i="2"/>
  <c r="L98" i="2"/>
  <c r="L104" i="2"/>
  <c r="L35" i="2"/>
  <c r="L99" i="2"/>
  <c r="L44" i="2"/>
  <c r="L39" i="2"/>
  <c r="L95" i="2"/>
  <c r="L50" i="2"/>
  <c r="L66" i="2"/>
  <c r="L114" i="2"/>
  <c r="L82" i="2"/>
  <c r="L120" i="2"/>
  <c r="L88" i="2"/>
  <c r="L19" i="2"/>
  <c r="L51" i="2"/>
  <c r="L83" i="2"/>
  <c r="L115" i="2"/>
  <c r="L28" i="2"/>
  <c r="L60" i="2"/>
  <c r="L100" i="2"/>
  <c r="L103" i="2"/>
  <c r="L124" i="2"/>
  <c r="L70" i="2"/>
  <c r="L56" i="2"/>
  <c r="L126" i="2"/>
  <c r="L132" i="2"/>
  <c r="L18" i="2"/>
  <c r="L71" i="2"/>
  <c r="L135" i="2"/>
  <c r="L118" i="2"/>
  <c r="L31" i="2"/>
  <c r="L40" i="2"/>
  <c r="L47" i="2"/>
  <c r="L79" i="2"/>
  <c r="L24" i="2"/>
  <c r="M20" i="2"/>
  <c r="M19" i="2"/>
  <c r="E14" i="2"/>
  <c r="L21" i="2"/>
  <c r="L29" i="2"/>
  <c r="L37" i="2"/>
  <c r="L45" i="2"/>
  <c r="L53" i="2"/>
  <c r="L61" i="2"/>
  <c r="L69" i="2"/>
  <c r="L77" i="2"/>
  <c r="L85" i="2"/>
  <c r="L93" i="2"/>
  <c r="L101" i="2"/>
  <c r="L109" i="2"/>
  <c r="L117" i="2"/>
  <c r="L125" i="2"/>
  <c r="L133" i="2"/>
  <c r="L22" i="2"/>
  <c r="L30" i="2"/>
  <c r="L38" i="2"/>
  <c r="L46" i="2"/>
  <c r="L54" i="2"/>
  <c r="L62" i="2"/>
  <c r="L138" i="2"/>
  <c r="L122" i="2"/>
  <c r="L106" i="2"/>
  <c r="L90" i="2"/>
  <c r="L74" i="2"/>
  <c r="L128" i="2"/>
  <c r="L112" i="2"/>
  <c r="L96" i="2"/>
  <c r="L80" i="2"/>
  <c r="L27" i="2"/>
  <c r="L43" i="2"/>
  <c r="L59" i="2"/>
  <c r="L75" i="2"/>
  <c r="L91" i="2"/>
  <c r="L107" i="2"/>
  <c r="L123" i="2"/>
  <c r="L20" i="2"/>
  <c r="L36" i="2"/>
  <c r="L52" i="2"/>
  <c r="L68" i="2"/>
  <c r="L110" i="2"/>
  <c r="L78" i="2"/>
  <c r="L116" i="2"/>
  <c r="L84" i="2"/>
  <c r="L23" i="2"/>
  <c r="L55" i="2"/>
  <c r="L87" i="2"/>
  <c r="L119" i="2"/>
  <c r="L32" i="2"/>
  <c r="L64" i="2"/>
  <c r="L86" i="2"/>
  <c r="L92" i="2"/>
  <c r="L63" i="2"/>
  <c r="L127" i="2"/>
  <c r="L134" i="2"/>
  <c r="L76" i="2"/>
  <c r="L111" i="2"/>
  <c r="L108" i="2"/>
  <c r="L102" i="2"/>
  <c r="S16" i="2"/>
  <c r="T16" i="2"/>
  <c r="T15" i="2"/>
  <c r="S14" i="2"/>
  <c r="R15" i="2"/>
  <c r="S15" i="2"/>
  <c r="R16" i="2"/>
  <c r="T14" i="2"/>
  <c r="C21" i="2"/>
  <c r="O21" i="2" s="1"/>
  <c r="D22" i="2"/>
  <c r="K21" i="2"/>
  <c r="M21" i="2" s="1"/>
  <c r="E19" i="2" l="1"/>
  <c r="E18" i="2"/>
  <c r="F19" i="2"/>
  <c r="F18" i="2"/>
  <c r="R153" i="2" a="1"/>
  <c r="S153" i="2" s="1"/>
  <c r="Y153" i="2" s="1"/>
  <c r="R143" i="2" a="1"/>
  <c r="S143" i="2" s="1"/>
  <c r="W143" i="2" s="1"/>
  <c r="R146" i="2" a="1"/>
  <c r="S146" i="2" s="1"/>
  <c r="W146" i="2" s="1"/>
  <c r="R159" i="2" a="1"/>
  <c r="S159" i="2" s="1"/>
  <c r="AA159" i="2" s="1"/>
  <c r="R142" i="2" a="1"/>
  <c r="S142" i="2" s="1"/>
  <c r="W142" i="2" s="1"/>
  <c r="R152" i="2" a="1"/>
  <c r="S152" i="2" s="1"/>
  <c r="Y152" i="2" s="1"/>
  <c r="R158" i="2" a="1"/>
  <c r="T158" i="2" s="1"/>
  <c r="R144" i="2" a="1"/>
  <c r="S144" i="2" s="1"/>
  <c r="W144" i="2" s="1"/>
  <c r="R155" i="2" a="1"/>
  <c r="T155" i="2" s="1"/>
  <c r="R145" i="2" a="1"/>
  <c r="S145" i="2" s="1"/>
  <c r="W145" i="2" s="1"/>
  <c r="R150" i="2" a="1"/>
  <c r="S150" i="2" s="1"/>
  <c r="X150" i="2" s="1"/>
  <c r="R156" i="2" a="1"/>
  <c r="S156" i="2" s="1"/>
  <c r="Z156" i="2" s="1"/>
  <c r="T142" i="2"/>
  <c r="C22" i="2"/>
  <c r="O22" i="2" s="1"/>
  <c r="D23" i="2"/>
  <c r="K22" i="2"/>
  <c r="M22" i="2" s="1"/>
  <c r="R153" i="2" l="1"/>
  <c r="U153" i="2" s="1"/>
  <c r="T152" i="2"/>
  <c r="T153" i="2"/>
  <c r="R146" i="2"/>
  <c r="U146" i="2" s="1"/>
  <c r="T146" i="2"/>
  <c r="G18" i="2"/>
  <c r="R150" i="2"/>
  <c r="U150" i="2" s="1"/>
  <c r="R143" i="2"/>
  <c r="U143" i="2" s="1"/>
  <c r="T143" i="2"/>
  <c r="G19" i="2"/>
  <c r="T156" i="2"/>
  <c r="R152" i="2"/>
  <c r="U152" i="2" s="1"/>
  <c r="N19" i="2"/>
  <c r="N18" i="2"/>
  <c r="T145" i="2"/>
  <c r="T144" i="2"/>
  <c r="R144" i="2"/>
  <c r="U144" i="2" s="1"/>
  <c r="T150" i="2"/>
  <c r="S155" i="2"/>
  <c r="Z155" i="2" s="1"/>
  <c r="R142" i="2"/>
  <c r="U142" i="2" s="1"/>
  <c r="T159" i="2"/>
  <c r="R159" i="2"/>
  <c r="U159" i="2" s="1"/>
  <c r="S158" i="2"/>
  <c r="AA158" i="2" s="1"/>
  <c r="R156" i="2"/>
  <c r="U156" i="2" s="1"/>
  <c r="R145" i="2"/>
  <c r="U145" i="2" s="1"/>
  <c r="R158" i="2"/>
  <c r="U158" i="2" s="1"/>
  <c r="R155" i="2"/>
  <c r="U155" i="2" s="1"/>
  <c r="C23" i="2"/>
  <c r="O23" i="2" s="1"/>
  <c r="D24" i="2"/>
  <c r="K23" i="2"/>
  <c r="M23" i="2" s="1"/>
  <c r="N20" i="2" l="1"/>
  <c r="F20" i="2" s="1"/>
  <c r="C24" i="2"/>
  <c r="O24" i="2" s="1"/>
  <c r="D25" i="2"/>
  <c r="K24" i="2"/>
  <c r="M24" i="2" s="1"/>
  <c r="E20" i="2" l="1"/>
  <c r="G20" i="2" s="1"/>
  <c r="N21" i="2"/>
  <c r="E21" i="2" s="1"/>
  <c r="C25" i="2"/>
  <c r="O25" i="2" s="1"/>
  <c r="D26" i="2"/>
  <c r="K25" i="2"/>
  <c r="M25" i="2" s="1"/>
  <c r="N22" i="2" l="1"/>
  <c r="E22" i="2" s="1"/>
  <c r="F21" i="2"/>
  <c r="G21" i="2" s="1"/>
  <c r="C26" i="2"/>
  <c r="O26" i="2" s="1"/>
  <c r="D27" i="2"/>
  <c r="K26" i="2"/>
  <c r="M26" i="2" s="1"/>
  <c r="N23" i="2" l="1"/>
  <c r="F23" i="2" s="1"/>
  <c r="F22" i="2"/>
  <c r="G22" i="2" s="1"/>
  <c r="C27" i="2"/>
  <c r="O27" i="2" s="1"/>
  <c r="D28" i="2"/>
  <c r="K27" i="2"/>
  <c r="M27" i="2" s="1"/>
  <c r="E23" i="2" l="1"/>
  <c r="G23" i="2" s="1"/>
  <c r="N24" i="2"/>
  <c r="F24" i="2" s="1"/>
  <c r="C28" i="2"/>
  <c r="O28" i="2" s="1"/>
  <c r="D29" i="2"/>
  <c r="K28" i="2"/>
  <c r="M28" i="2" s="1"/>
  <c r="N25" i="2" l="1"/>
  <c r="E25" i="2" s="1"/>
  <c r="E24" i="2"/>
  <c r="G24" i="2" s="1"/>
  <c r="C29" i="2"/>
  <c r="O29" i="2" s="1"/>
  <c r="D30" i="2"/>
  <c r="K29" i="2"/>
  <c r="M29" i="2" s="1"/>
  <c r="F25" i="2" l="1"/>
  <c r="G25" i="2" s="1"/>
  <c r="N26" i="2"/>
  <c r="F26" i="2" s="1"/>
  <c r="C30" i="2"/>
  <c r="O30" i="2" s="1"/>
  <c r="D31" i="2"/>
  <c r="K30" i="2"/>
  <c r="M30" i="2" s="1"/>
  <c r="E26" i="2" l="1"/>
  <c r="G26" i="2" s="1"/>
  <c r="N27" i="2"/>
  <c r="E27" i="2" s="1"/>
  <c r="C31" i="2"/>
  <c r="O31" i="2" s="1"/>
  <c r="D32" i="2"/>
  <c r="K31" i="2"/>
  <c r="M31" i="2" s="1"/>
  <c r="N28" i="2" l="1"/>
  <c r="E28" i="2" s="1"/>
  <c r="F27" i="2"/>
  <c r="G27" i="2" s="1"/>
  <c r="C32" i="2"/>
  <c r="O32" i="2" s="1"/>
  <c r="D33" i="2"/>
  <c r="K32" i="2"/>
  <c r="M32" i="2" s="1"/>
  <c r="N29" i="2" l="1"/>
  <c r="E29" i="2" s="1"/>
  <c r="F28" i="2"/>
  <c r="G28" i="2" s="1"/>
  <c r="C33" i="2"/>
  <c r="O33" i="2" s="1"/>
  <c r="D34" i="2"/>
  <c r="K33" i="2"/>
  <c r="M33" i="2" s="1"/>
  <c r="N30" i="2" l="1"/>
  <c r="E30" i="2" s="1"/>
  <c r="F29" i="2"/>
  <c r="G29" i="2" s="1"/>
  <c r="C34" i="2"/>
  <c r="O34" i="2" s="1"/>
  <c r="D35" i="2"/>
  <c r="K34" i="2"/>
  <c r="M34" i="2" s="1"/>
  <c r="N31" i="2" l="1"/>
  <c r="E31" i="2" s="1"/>
  <c r="F30" i="2"/>
  <c r="G30" i="2" s="1"/>
  <c r="C35" i="2"/>
  <c r="O35" i="2" s="1"/>
  <c r="D36" i="2"/>
  <c r="K35" i="2"/>
  <c r="M35" i="2" s="1"/>
  <c r="F31" i="2" l="1"/>
  <c r="G31" i="2" s="1"/>
  <c r="N32" i="2"/>
  <c r="F32" i="2" s="1"/>
  <c r="C36" i="2"/>
  <c r="O36" i="2" s="1"/>
  <c r="D37" i="2"/>
  <c r="K36" i="2"/>
  <c r="M36" i="2" s="1"/>
  <c r="E32" i="2" l="1"/>
  <c r="G32" i="2" s="1"/>
  <c r="N33" i="2"/>
  <c r="E33" i="2" s="1"/>
  <c r="C37" i="2"/>
  <c r="O37" i="2" s="1"/>
  <c r="D38" i="2"/>
  <c r="K37" i="2"/>
  <c r="M37" i="2" s="1"/>
  <c r="N34" i="2" l="1"/>
  <c r="F34" i="2" s="1"/>
  <c r="F33" i="2"/>
  <c r="G33" i="2" s="1"/>
  <c r="C38" i="2"/>
  <c r="O38" i="2" s="1"/>
  <c r="D39" i="2"/>
  <c r="K38" i="2"/>
  <c r="M38" i="2" s="1"/>
  <c r="E34" i="2" l="1"/>
  <c r="G34" i="2" s="1"/>
  <c r="N35" i="2"/>
  <c r="E35" i="2" s="1"/>
  <c r="C39" i="2"/>
  <c r="O39" i="2" s="1"/>
  <c r="D40" i="2"/>
  <c r="K39" i="2"/>
  <c r="M39" i="2" s="1"/>
  <c r="N36" i="2" l="1"/>
  <c r="F36" i="2" s="1"/>
  <c r="F35" i="2"/>
  <c r="G35" i="2" s="1"/>
  <c r="C40" i="2"/>
  <c r="O40" i="2" s="1"/>
  <c r="D41" i="2"/>
  <c r="K40" i="2"/>
  <c r="M40" i="2" s="1"/>
  <c r="E36" i="2" l="1"/>
  <c r="G36" i="2" s="1"/>
  <c r="N37" i="2"/>
  <c r="E37" i="2" s="1"/>
  <c r="C41" i="2"/>
  <c r="O41" i="2" s="1"/>
  <c r="D42" i="2"/>
  <c r="K41" i="2"/>
  <c r="M41" i="2" s="1"/>
  <c r="F37" i="2" l="1"/>
  <c r="G37" i="2" s="1"/>
  <c r="N38" i="2"/>
  <c r="F38" i="2" s="1"/>
  <c r="C42" i="2"/>
  <c r="O42" i="2" s="1"/>
  <c r="D43" i="2"/>
  <c r="K42" i="2"/>
  <c r="M42" i="2" s="1"/>
  <c r="N39" i="2" l="1"/>
  <c r="E39" i="2" s="1"/>
  <c r="E38" i="2"/>
  <c r="G38" i="2" s="1"/>
  <c r="C43" i="2"/>
  <c r="O43" i="2" s="1"/>
  <c r="D44" i="2"/>
  <c r="K43" i="2"/>
  <c r="M43" i="2" s="1"/>
  <c r="N40" i="2" l="1"/>
  <c r="E40" i="2" s="1"/>
  <c r="F39" i="2"/>
  <c r="G39" i="2" s="1"/>
  <c r="C44" i="2"/>
  <c r="O44" i="2" s="1"/>
  <c r="D45" i="2"/>
  <c r="K44" i="2"/>
  <c r="M44" i="2" s="1"/>
  <c r="F40" i="2" l="1"/>
  <c r="G40" i="2" s="1"/>
  <c r="N41" i="2"/>
  <c r="F41" i="2" s="1"/>
  <c r="C45" i="2"/>
  <c r="O45" i="2" s="1"/>
  <c r="D46" i="2"/>
  <c r="K45" i="2"/>
  <c r="M45" i="2" s="1"/>
  <c r="E41" i="2" l="1"/>
  <c r="G41" i="2" s="1"/>
  <c r="N42" i="2"/>
  <c r="F42" i="2" s="1"/>
  <c r="C46" i="2"/>
  <c r="O46" i="2" s="1"/>
  <c r="D47" i="2"/>
  <c r="K46" i="2"/>
  <c r="M46" i="2" s="1"/>
  <c r="N43" i="2" l="1"/>
  <c r="F43" i="2" s="1"/>
  <c r="E42" i="2"/>
  <c r="G42" i="2" s="1"/>
  <c r="C47" i="2"/>
  <c r="O47" i="2" s="1"/>
  <c r="D48" i="2"/>
  <c r="K47" i="2"/>
  <c r="M47" i="2" s="1"/>
  <c r="N44" i="2" l="1"/>
  <c r="E44" i="2" s="1"/>
  <c r="E43" i="2"/>
  <c r="G43" i="2" s="1"/>
  <c r="C48" i="2"/>
  <c r="O48" i="2" s="1"/>
  <c r="D49" i="2"/>
  <c r="K48" i="2"/>
  <c r="M48" i="2" s="1"/>
  <c r="N45" i="2" l="1"/>
  <c r="E45" i="2" s="1"/>
  <c r="F44" i="2"/>
  <c r="G44" i="2" s="1"/>
  <c r="C49" i="2"/>
  <c r="O49" i="2" s="1"/>
  <c r="D50" i="2"/>
  <c r="K49" i="2"/>
  <c r="M49" i="2" s="1"/>
  <c r="F45" i="2" l="1"/>
  <c r="G45" i="2" s="1"/>
  <c r="N46" i="2"/>
  <c r="E46" i="2" s="1"/>
  <c r="C50" i="2"/>
  <c r="O50" i="2" s="1"/>
  <c r="D51" i="2"/>
  <c r="K50" i="2"/>
  <c r="M50" i="2" s="1"/>
  <c r="N47" i="2" l="1"/>
  <c r="E47" i="2" s="1"/>
  <c r="F46" i="2"/>
  <c r="G46" i="2" s="1"/>
  <c r="C51" i="2"/>
  <c r="O51" i="2" s="1"/>
  <c r="D52" i="2"/>
  <c r="K51" i="2"/>
  <c r="M51" i="2" s="1"/>
  <c r="F47" i="2" l="1"/>
  <c r="G47" i="2" s="1"/>
  <c r="N48" i="2"/>
  <c r="F48" i="2" s="1"/>
  <c r="C52" i="2"/>
  <c r="O52" i="2" s="1"/>
  <c r="D53" i="2"/>
  <c r="K52" i="2"/>
  <c r="M52" i="2" s="1"/>
  <c r="E48" i="2" l="1"/>
  <c r="G48" i="2" s="1"/>
  <c r="N49" i="2"/>
  <c r="E49" i="2" s="1"/>
  <c r="C53" i="2"/>
  <c r="O53" i="2" s="1"/>
  <c r="D54" i="2"/>
  <c r="K53" i="2"/>
  <c r="M53" i="2" s="1"/>
  <c r="N50" i="2" l="1"/>
  <c r="F50" i="2" s="1"/>
  <c r="F49" i="2"/>
  <c r="G49" i="2" s="1"/>
  <c r="C54" i="2"/>
  <c r="O54" i="2" s="1"/>
  <c r="D55" i="2"/>
  <c r="K54" i="2"/>
  <c r="M54" i="2" s="1"/>
  <c r="N51" i="2" l="1"/>
  <c r="E51" i="2" s="1"/>
  <c r="E50" i="2"/>
  <c r="G50" i="2" s="1"/>
  <c r="C55" i="2"/>
  <c r="O55" i="2" s="1"/>
  <c r="D56" i="2"/>
  <c r="K55" i="2"/>
  <c r="M55" i="2" s="1"/>
  <c r="F51" i="2" l="1"/>
  <c r="G51" i="2" s="1"/>
  <c r="N52" i="2"/>
  <c r="F52" i="2" s="1"/>
  <c r="C56" i="2"/>
  <c r="O56" i="2" s="1"/>
  <c r="D57" i="2"/>
  <c r="K56" i="2"/>
  <c r="M56" i="2" s="1"/>
  <c r="E52" i="2" l="1"/>
  <c r="G52" i="2" s="1"/>
  <c r="N53" i="2"/>
  <c r="E53" i="2" s="1"/>
  <c r="C57" i="2"/>
  <c r="O57" i="2" s="1"/>
  <c r="D58" i="2"/>
  <c r="K57" i="2"/>
  <c r="M57" i="2" s="1"/>
  <c r="F53" i="2" l="1"/>
  <c r="G53" i="2" s="1"/>
  <c r="N54" i="2"/>
  <c r="F54" i="2" s="1"/>
  <c r="C58" i="2"/>
  <c r="O58" i="2" s="1"/>
  <c r="D59" i="2"/>
  <c r="K58" i="2"/>
  <c r="M58" i="2" s="1"/>
  <c r="N55" i="2" l="1"/>
  <c r="E55" i="2" s="1"/>
  <c r="E54" i="2"/>
  <c r="G54" i="2" s="1"/>
  <c r="C59" i="2"/>
  <c r="O59" i="2" s="1"/>
  <c r="D60" i="2"/>
  <c r="K59" i="2"/>
  <c r="M59" i="2" s="1"/>
  <c r="N56" i="2" l="1"/>
  <c r="F56" i="2" s="1"/>
  <c r="F55" i="2"/>
  <c r="G55" i="2" s="1"/>
  <c r="C60" i="2"/>
  <c r="O60" i="2" s="1"/>
  <c r="D61" i="2"/>
  <c r="K60" i="2"/>
  <c r="M60" i="2" s="1"/>
  <c r="E56" i="2" l="1"/>
  <c r="G56" i="2" s="1"/>
  <c r="N57" i="2"/>
  <c r="E57" i="2" s="1"/>
  <c r="C61" i="2"/>
  <c r="O61" i="2" s="1"/>
  <c r="D62" i="2"/>
  <c r="K61" i="2"/>
  <c r="M61" i="2" s="1"/>
  <c r="F57" i="2" l="1"/>
  <c r="G57" i="2" s="1"/>
  <c r="N58" i="2"/>
  <c r="F58" i="2" s="1"/>
  <c r="C62" i="2"/>
  <c r="O62" i="2" s="1"/>
  <c r="D63" i="2"/>
  <c r="K62" i="2"/>
  <c r="M62" i="2" s="1"/>
  <c r="N59" i="2" l="1"/>
  <c r="E59" i="2" s="1"/>
  <c r="E58" i="2"/>
  <c r="G58" i="2" s="1"/>
  <c r="C63" i="2"/>
  <c r="O63" i="2" s="1"/>
  <c r="D64" i="2"/>
  <c r="K63" i="2"/>
  <c r="M63" i="2" s="1"/>
  <c r="N60" i="2" l="1"/>
  <c r="F60" i="2" s="1"/>
  <c r="F59" i="2"/>
  <c r="G59" i="2" s="1"/>
  <c r="C64" i="2"/>
  <c r="O64" i="2" s="1"/>
  <c r="D65" i="2"/>
  <c r="K64" i="2"/>
  <c r="M64" i="2" s="1"/>
  <c r="E60" i="2" l="1"/>
  <c r="G60" i="2" s="1"/>
  <c r="N61" i="2"/>
  <c r="F61" i="2" s="1"/>
  <c r="C65" i="2"/>
  <c r="O65" i="2" s="1"/>
  <c r="D66" i="2"/>
  <c r="K65" i="2"/>
  <c r="M65" i="2" s="1"/>
  <c r="N62" i="2" l="1"/>
  <c r="E62" i="2" s="1"/>
  <c r="E61" i="2"/>
  <c r="G61" i="2" s="1"/>
  <c r="C66" i="2"/>
  <c r="O66" i="2" s="1"/>
  <c r="D67" i="2"/>
  <c r="K66" i="2"/>
  <c r="M66" i="2" s="1"/>
  <c r="F62" i="2" l="1"/>
  <c r="G62" i="2" s="1"/>
  <c r="N63" i="2"/>
  <c r="E63" i="2" s="1"/>
  <c r="D68" i="2"/>
  <c r="C67" i="2"/>
  <c r="O67" i="2" s="1"/>
  <c r="K67" i="2"/>
  <c r="M67" i="2" s="1"/>
  <c r="N64" i="2" l="1"/>
  <c r="F64" i="2" s="1"/>
  <c r="F63" i="2"/>
  <c r="G63" i="2" s="1"/>
  <c r="D69" i="2"/>
  <c r="K68" i="2"/>
  <c r="M68" i="2" s="1"/>
  <c r="C68" i="2"/>
  <c r="O68" i="2" s="1"/>
  <c r="N65" i="2" l="1"/>
  <c r="F65" i="2" s="1"/>
  <c r="E64" i="2"/>
  <c r="G64" i="2" s="1"/>
  <c r="D70" i="2"/>
  <c r="K69" i="2"/>
  <c r="M69" i="2" s="1"/>
  <c r="C69" i="2"/>
  <c r="O69" i="2" s="1"/>
  <c r="N66" i="2" l="1"/>
  <c r="E66" i="2" s="1"/>
  <c r="E65" i="2"/>
  <c r="G65" i="2" s="1"/>
  <c r="D71" i="2"/>
  <c r="K70" i="2"/>
  <c r="M70" i="2" s="1"/>
  <c r="C70" i="2"/>
  <c r="O70" i="2" s="1"/>
  <c r="N67" i="2" l="1"/>
  <c r="E67" i="2" s="1"/>
  <c r="F66" i="2"/>
  <c r="G66" i="2" s="1"/>
  <c r="D72" i="2"/>
  <c r="K71" i="2"/>
  <c r="M71" i="2" s="1"/>
  <c r="C71" i="2"/>
  <c r="O71" i="2" s="1"/>
  <c r="F67" i="2" l="1"/>
  <c r="G67" i="2" s="1"/>
  <c r="N68" i="2"/>
  <c r="E68" i="2" s="1"/>
  <c r="D73" i="2"/>
  <c r="K72" i="2"/>
  <c r="M72" i="2" s="1"/>
  <c r="C72" i="2"/>
  <c r="O72" i="2" s="1"/>
  <c r="N69" i="2" l="1"/>
  <c r="E69" i="2" s="1"/>
  <c r="F68" i="2"/>
  <c r="G68" i="2" s="1"/>
  <c r="D74" i="2"/>
  <c r="K73" i="2"/>
  <c r="M73" i="2" s="1"/>
  <c r="C73" i="2"/>
  <c r="O73" i="2" s="1"/>
  <c r="N70" i="2" l="1"/>
  <c r="E70" i="2" s="1"/>
  <c r="F69" i="2"/>
  <c r="G69" i="2" s="1"/>
  <c r="D75" i="2"/>
  <c r="K74" i="2"/>
  <c r="M74" i="2" s="1"/>
  <c r="C74" i="2"/>
  <c r="O74" i="2" s="1"/>
  <c r="N71" i="2" l="1"/>
  <c r="F71" i="2" s="1"/>
  <c r="F70" i="2"/>
  <c r="G70" i="2" s="1"/>
  <c r="D76" i="2"/>
  <c r="K75" i="2"/>
  <c r="M75" i="2" s="1"/>
  <c r="C75" i="2"/>
  <c r="O75" i="2" s="1"/>
  <c r="N72" i="2" l="1"/>
  <c r="F72" i="2" s="1"/>
  <c r="E71" i="2"/>
  <c r="G71" i="2" s="1"/>
  <c r="D77" i="2"/>
  <c r="K76" i="2"/>
  <c r="M76" i="2" s="1"/>
  <c r="C76" i="2"/>
  <c r="O76" i="2" s="1"/>
  <c r="N73" i="2" l="1"/>
  <c r="F73" i="2" s="1"/>
  <c r="E72" i="2"/>
  <c r="G72" i="2" s="1"/>
  <c r="D78" i="2"/>
  <c r="K77" i="2"/>
  <c r="M77" i="2" s="1"/>
  <c r="C77" i="2"/>
  <c r="O77" i="2" s="1"/>
  <c r="N74" i="2" l="1"/>
  <c r="F74" i="2" s="1"/>
  <c r="E73" i="2"/>
  <c r="G73" i="2" s="1"/>
  <c r="D79" i="2"/>
  <c r="K78" i="2"/>
  <c r="M78" i="2" s="1"/>
  <c r="C78" i="2"/>
  <c r="O78" i="2" s="1"/>
  <c r="N75" i="2" l="1"/>
  <c r="F75" i="2" s="1"/>
  <c r="E74" i="2"/>
  <c r="G74" i="2" s="1"/>
  <c r="D80" i="2"/>
  <c r="K79" i="2"/>
  <c r="M79" i="2" s="1"/>
  <c r="C79" i="2"/>
  <c r="O79" i="2" s="1"/>
  <c r="E75" i="2" l="1"/>
  <c r="G75" i="2" s="1"/>
  <c r="N76" i="2"/>
  <c r="F76" i="2" s="1"/>
  <c r="D81" i="2"/>
  <c r="K80" i="2"/>
  <c r="M80" i="2" s="1"/>
  <c r="C80" i="2"/>
  <c r="O80" i="2" s="1"/>
  <c r="E76" i="2" l="1"/>
  <c r="G76" i="2" s="1"/>
  <c r="N77" i="2"/>
  <c r="F77" i="2" s="1"/>
  <c r="D82" i="2"/>
  <c r="K81" i="2"/>
  <c r="M81" i="2" s="1"/>
  <c r="C81" i="2"/>
  <c r="O81" i="2" s="1"/>
  <c r="N78" i="2" l="1"/>
  <c r="F78" i="2" s="1"/>
  <c r="E77" i="2"/>
  <c r="G77" i="2" s="1"/>
  <c r="D83" i="2"/>
  <c r="K82" i="2"/>
  <c r="M82" i="2" s="1"/>
  <c r="C82" i="2"/>
  <c r="O82" i="2" s="1"/>
  <c r="N79" i="2" l="1"/>
  <c r="F79" i="2" s="1"/>
  <c r="E78" i="2"/>
  <c r="G78" i="2" s="1"/>
  <c r="B78" i="2" s="1"/>
  <c r="D84" i="2"/>
  <c r="K83" i="2"/>
  <c r="M83" i="2" s="1"/>
  <c r="C83" i="2"/>
  <c r="O83" i="2" s="1"/>
  <c r="N80" i="2" l="1"/>
  <c r="F80" i="2" s="1"/>
  <c r="E79" i="2"/>
  <c r="G79" i="2" s="1"/>
  <c r="D85" i="2"/>
  <c r="K84" i="2"/>
  <c r="M84" i="2" s="1"/>
  <c r="C84" i="2"/>
  <c r="O84" i="2" s="1"/>
  <c r="N81" i="2" l="1"/>
  <c r="F81" i="2" s="1"/>
  <c r="E80" i="2"/>
  <c r="G80" i="2" s="1"/>
  <c r="D86" i="2"/>
  <c r="K85" i="2"/>
  <c r="M85" i="2" s="1"/>
  <c r="C85" i="2"/>
  <c r="O85" i="2" s="1"/>
  <c r="N82" i="2" l="1"/>
  <c r="F82" i="2" s="1"/>
  <c r="E81" i="2"/>
  <c r="G81" i="2" s="1"/>
  <c r="D87" i="2"/>
  <c r="K86" i="2"/>
  <c r="M86" i="2" s="1"/>
  <c r="C86" i="2"/>
  <c r="O86" i="2" s="1"/>
  <c r="N83" i="2" l="1"/>
  <c r="F83" i="2" s="1"/>
  <c r="E82" i="2"/>
  <c r="G82" i="2" s="1"/>
  <c r="D88" i="2"/>
  <c r="K87" i="2"/>
  <c r="M87" i="2" s="1"/>
  <c r="C87" i="2"/>
  <c r="O87" i="2" s="1"/>
  <c r="N84" i="2" l="1"/>
  <c r="F84" i="2" s="1"/>
  <c r="E83" i="2"/>
  <c r="G83" i="2" s="1"/>
  <c r="C88" i="2"/>
  <c r="O88" i="2" s="1"/>
  <c r="D89" i="2"/>
  <c r="K88" i="2"/>
  <c r="M88" i="2" s="1"/>
  <c r="N85" i="2" l="1"/>
  <c r="F85" i="2" s="1"/>
  <c r="E84" i="2"/>
  <c r="G84" i="2" s="1"/>
  <c r="C89" i="2"/>
  <c r="O89" i="2" s="1"/>
  <c r="D90" i="2"/>
  <c r="K89" i="2"/>
  <c r="M89" i="2" s="1"/>
  <c r="N86" i="2" l="1"/>
  <c r="F86" i="2" s="1"/>
  <c r="E85" i="2"/>
  <c r="G85" i="2" s="1"/>
  <c r="D91" i="2"/>
  <c r="C90" i="2"/>
  <c r="O90" i="2" s="1"/>
  <c r="K90" i="2"/>
  <c r="M90" i="2" s="1"/>
  <c r="N87" i="2" l="1"/>
  <c r="F87" i="2" s="1"/>
  <c r="E86" i="2"/>
  <c r="G86" i="2" s="1"/>
  <c r="D92" i="2"/>
  <c r="K91" i="2"/>
  <c r="M91" i="2" s="1"/>
  <c r="C91" i="2"/>
  <c r="O91" i="2" s="1"/>
  <c r="N88" i="2" l="1"/>
  <c r="E88" i="2" s="1"/>
  <c r="E87" i="2"/>
  <c r="G87" i="2" s="1"/>
  <c r="D93" i="2"/>
  <c r="K92" i="2"/>
  <c r="M92" i="2" s="1"/>
  <c r="C92" i="2"/>
  <c r="O92" i="2" s="1"/>
  <c r="F88" i="2" l="1"/>
  <c r="G88" i="2" s="1"/>
  <c r="N89" i="2"/>
  <c r="E89" i="2" s="1"/>
  <c r="D94" i="2"/>
  <c r="K93" i="2"/>
  <c r="M93" i="2" s="1"/>
  <c r="C93" i="2"/>
  <c r="O93" i="2" s="1"/>
  <c r="F89" i="2" l="1"/>
  <c r="G89" i="2" s="1"/>
  <c r="N90" i="2"/>
  <c r="F90" i="2" s="1"/>
  <c r="D95" i="2"/>
  <c r="K94" i="2"/>
  <c r="M94" i="2" s="1"/>
  <c r="C94" i="2"/>
  <c r="O94" i="2" s="1"/>
  <c r="E90" i="2" l="1"/>
  <c r="G90" i="2" s="1"/>
  <c r="N91" i="2"/>
  <c r="F91" i="2" s="1"/>
  <c r="D96" i="2"/>
  <c r="K95" i="2"/>
  <c r="M95" i="2" s="1"/>
  <c r="C95" i="2"/>
  <c r="O95" i="2" s="1"/>
  <c r="E91" i="2" l="1"/>
  <c r="G91" i="2" s="1"/>
  <c r="N92" i="2"/>
  <c r="F92" i="2" s="1"/>
  <c r="D97" i="2"/>
  <c r="K96" i="2"/>
  <c r="M96" i="2" s="1"/>
  <c r="C96" i="2"/>
  <c r="O96" i="2" s="1"/>
  <c r="E92" i="2" l="1"/>
  <c r="G92" i="2" s="1"/>
  <c r="N93" i="2"/>
  <c r="F93" i="2" s="1"/>
  <c r="D98" i="2"/>
  <c r="K97" i="2"/>
  <c r="M97" i="2" s="1"/>
  <c r="C97" i="2"/>
  <c r="O97" i="2" s="1"/>
  <c r="N94" i="2" l="1"/>
  <c r="F94" i="2" s="1"/>
  <c r="E93" i="2"/>
  <c r="G93" i="2" s="1"/>
  <c r="D99" i="2"/>
  <c r="K98" i="2"/>
  <c r="M98" i="2" s="1"/>
  <c r="C98" i="2"/>
  <c r="O98" i="2" s="1"/>
  <c r="N95" i="2" l="1"/>
  <c r="F95" i="2" s="1"/>
  <c r="E94" i="2"/>
  <c r="G94" i="2" s="1"/>
  <c r="D100" i="2"/>
  <c r="K99" i="2"/>
  <c r="M99" i="2" s="1"/>
  <c r="C99" i="2"/>
  <c r="O99" i="2" s="1"/>
  <c r="E95" i="2" l="1"/>
  <c r="G95" i="2" s="1"/>
  <c r="N96" i="2"/>
  <c r="F96" i="2" s="1"/>
  <c r="D101" i="2"/>
  <c r="K100" i="2"/>
  <c r="M100" i="2" s="1"/>
  <c r="C100" i="2"/>
  <c r="O100" i="2" s="1"/>
  <c r="E96" i="2" l="1"/>
  <c r="G96" i="2" s="1"/>
  <c r="N97" i="2"/>
  <c r="F97" i="2" s="1"/>
  <c r="D102" i="2"/>
  <c r="K101" i="2"/>
  <c r="M101" i="2" s="1"/>
  <c r="C101" i="2"/>
  <c r="O101" i="2" s="1"/>
  <c r="N98" i="2" l="1"/>
  <c r="F98" i="2" s="1"/>
  <c r="E97" i="2"/>
  <c r="G97" i="2" s="1"/>
  <c r="D103" i="2"/>
  <c r="K102" i="2"/>
  <c r="M102" i="2" s="1"/>
  <c r="C102" i="2"/>
  <c r="O102" i="2" s="1"/>
  <c r="N99" i="2" l="1"/>
  <c r="F99" i="2" s="1"/>
  <c r="E98" i="2"/>
  <c r="G98" i="2" s="1"/>
  <c r="D104" i="2"/>
  <c r="K103" i="2"/>
  <c r="M103" i="2" s="1"/>
  <c r="C103" i="2"/>
  <c r="O103" i="2" s="1"/>
  <c r="E99" i="2" l="1"/>
  <c r="G99" i="2" s="1"/>
  <c r="N100" i="2"/>
  <c r="F100" i="2" s="1"/>
  <c r="D105" i="2"/>
  <c r="K104" i="2"/>
  <c r="M104" i="2" s="1"/>
  <c r="C104" i="2"/>
  <c r="O104" i="2" s="1"/>
  <c r="E100" i="2" l="1"/>
  <c r="G100" i="2" s="1"/>
  <c r="N101" i="2"/>
  <c r="F101" i="2" s="1"/>
  <c r="D106" i="2"/>
  <c r="K105" i="2"/>
  <c r="M105" i="2" s="1"/>
  <c r="C105" i="2"/>
  <c r="O105" i="2" s="1"/>
  <c r="N102" i="2" l="1"/>
  <c r="F102" i="2" s="1"/>
  <c r="E101" i="2"/>
  <c r="G101" i="2" s="1"/>
  <c r="D107" i="2"/>
  <c r="K106" i="2"/>
  <c r="M106" i="2" s="1"/>
  <c r="C106" i="2"/>
  <c r="O106" i="2" s="1"/>
  <c r="E102" i="2" l="1"/>
  <c r="G102" i="2" s="1"/>
  <c r="N103" i="2"/>
  <c r="F103" i="2" s="1"/>
  <c r="D108" i="2"/>
  <c r="D109" i="2" s="1"/>
  <c r="K107" i="2"/>
  <c r="M107" i="2" s="1"/>
  <c r="C107" i="2"/>
  <c r="O107" i="2" s="1"/>
  <c r="D110" i="2" l="1"/>
  <c r="C109" i="2"/>
  <c r="O109" i="2" s="1"/>
  <c r="K109" i="2"/>
  <c r="M109" i="2" s="1"/>
  <c r="N104" i="2"/>
  <c r="F104" i="2" s="1"/>
  <c r="E103" i="2"/>
  <c r="G103" i="2" s="1"/>
  <c r="K108" i="2"/>
  <c r="M108" i="2" s="1"/>
  <c r="C108" i="2"/>
  <c r="D111" i="2" l="1"/>
  <c r="C110" i="2"/>
  <c r="O110" i="2" s="1"/>
  <c r="K110" i="2"/>
  <c r="M110" i="2" s="1"/>
  <c r="N105" i="2"/>
  <c r="F105" i="2" s="1"/>
  <c r="E104" i="2"/>
  <c r="G104" i="2" s="1"/>
  <c r="O108" i="2"/>
  <c r="D112" i="2" l="1"/>
  <c r="C111" i="2"/>
  <c r="O111" i="2" s="1"/>
  <c r="K111" i="2"/>
  <c r="M111" i="2" s="1"/>
  <c r="E105" i="2"/>
  <c r="G105" i="2" s="1"/>
  <c r="N106" i="2"/>
  <c r="F106" i="2" s="1"/>
  <c r="R149" i="2" a="1"/>
  <c r="R147" i="2" a="1"/>
  <c r="D113" i="2" l="1"/>
  <c r="C112" i="2"/>
  <c r="O112" i="2" s="1"/>
  <c r="K112" i="2"/>
  <c r="M112" i="2" s="1"/>
  <c r="E106" i="2"/>
  <c r="G106" i="2" s="1"/>
  <c r="N107" i="2"/>
  <c r="E107" i="2" s="1"/>
  <c r="S147" i="2"/>
  <c r="W147" i="2" s="1"/>
  <c r="T147" i="2"/>
  <c r="R147" i="2"/>
  <c r="U147" i="2" s="1"/>
  <c r="S149" i="2"/>
  <c r="X149" i="2" s="1"/>
  <c r="R149" i="2"/>
  <c r="U149" i="2" s="1"/>
  <c r="T149" i="2"/>
  <c r="D114" i="2" l="1"/>
  <c r="C113" i="2"/>
  <c r="O113" i="2" s="1"/>
  <c r="K113" i="2"/>
  <c r="M113" i="2" s="1"/>
  <c r="F107" i="2"/>
  <c r="G107" i="2" s="1"/>
  <c r="N108" i="2"/>
  <c r="N109" i="2" s="1"/>
  <c r="D115" i="2" l="1"/>
  <c r="C114" i="2"/>
  <c r="O114" i="2" s="1"/>
  <c r="K114" i="2"/>
  <c r="M114" i="2" s="1"/>
  <c r="F108" i="2"/>
  <c r="E108" i="2"/>
  <c r="E109" i="2"/>
  <c r="F109" i="2"/>
  <c r="N110" i="2"/>
  <c r="D116" i="2" l="1"/>
  <c r="C115" i="2"/>
  <c r="O115" i="2" s="1"/>
  <c r="K115" i="2"/>
  <c r="M115" i="2" s="1"/>
  <c r="G108" i="2"/>
  <c r="F110" i="2"/>
  <c r="E110" i="2"/>
  <c r="N111" i="2"/>
  <c r="G109" i="2"/>
  <c r="D117" i="2" l="1"/>
  <c r="C116" i="2"/>
  <c r="O116" i="2" s="1"/>
  <c r="K116" i="2"/>
  <c r="M116" i="2" s="1"/>
  <c r="G110" i="2"/>
  <c r="E111" i="2"/>
  <c r="F111" i="2"/>
  <c r="N112" i="2"/>
  <c r="D118" i="2" l="1"/>
  <c r="C117" i="2"/>
  <c r="O117" i="2" s="1"/>
  <c r="K117" i="2"/>
  <c r="M117" i="2" s="1"/>
  <c r="G111" i="2"/>
  <c r="F112" i="2"/>
  <c r="E112" i="2"/>
  <c r="N113" i="2"/>
  <c r="D119" i="2" l="1"/>
  <c r="C118" i="2"/>
  <c r="O118" i="2" s="1"/>
  <c r="K118" i="2"/>
  <c r="M118" i="2" s="1"/>
  <c r="E113" i="2"/>
  <c r="F113" i="2"/>
  <c r="N114" i="2"/>
  <c r="G112" i="2"/>
  <c r="D120" i="2" l="1"/>
  <c r="C119" i="2"/>
  <c r="O119" i="2" s="1"/>
  <c r="K119" i="2"/>
  <c r="M119" i="2" s="1"/>
  <c r="F114" i="2"/>
  <c r="E114" i="2"/>
  <c r="N115" i="2"/>
  <c r="G113" i="2"/>
  <c r="D121" i="2" l="1"/>
  <c r="C120" i="2"/>
  <c r="O120" i="2" s="1"/>
  <c r="K120" i="2"/>
  <c r="M120" i="2" s="1"/>
  <c r="E115" i="2"/>
  <c r="F115" i="2"/>
  <c r="N116" i="2"/>
  <c r="G114" i="2"/>
  <c r="D122" i="2" l="1"/>
  <c r="C121" i="2"/>
  <c r="O121" i="2" s="1"/>
  <c r="K121" i="2"/>
  <c r="M121" i="2" s="1"/>
  <c r="F116" i="2"/>
  <c r="E116" i="2"/>
  <c r="N117" i="2"/>
  <c r="G115" i="2"/>
  <c r="D123" i="2" l="1"/>
  <c r="C122" i="2"/>
  <c r="O122" i="2" s="1"/>
  <c r="K122" i="2"/>
  <c r="M122" i="2" s="1"/>
  <c r="E117" i="2"/>
  <c r="F117" i="2"/>
  <c r="N118" i="2"/>
  <c r="G116" i="2"/>
  <c r="D124" i="2" l="1"/>
  <c r="C123" i="2"/>
  <c r="O123" i="2" s="1"/>
  <c r="K123" i="2"/>
  <c r="M123" i="2" s="1"/>
  <c r="F118" i="2"/>
  <c r="E118" i="2"/>
  <c r="N119" i="2"/>
  <c r="G117" i="2"/>
  <c r="D125" i="2" l="1"/>
  <c r="C124" i="2"/>
  <c r="O124" i="2" s="1"/>
  <c r="K124" i="2"/>
  <c r="M124" i="2" s="1"/>
  <c r="G118" i="2"/>
  <c r="E119" i="2"/>
  <c r="F119" i="2"/>
  <c r="N120" i="2"/>
  <c r="D126" i="2" l="1"/>
  <c r="C125" i="2"/>
  <c r="O125" i="2" s="1"/>
  <c r="K125" i="2"/>
  <c r="M125" i="2" s="1"/>
  <c r="G119" i="2"/>
  <c r="F120" i="2"/>
  <c r="E120" i="2"/>
  <c r="N121" i="2"/>
  <c r="D127" i="2" l="1"/>
  <c r="C126" i="2"/>
  <c r="O126" i="2" s="1"/>
  <c r="K126" i="2"/>
  <c r="M126" i="2" s="1"/>
  <c r="E121" i="2"/>
  <c r="F121" i="2"/>
  <c r="N122" i="2"/>
  <c r="G120" i="2"/>
  <c r="D128" i="2" l="1"/>
  <c r="C127" i="2"/>
  <c r="O127" i="2" s="1"/>
  <c r="K127" i="2"/>
  <c r="M127" i="2" s="1"/>
  <c r="F122" i="2"/>
  <c r="E122" i="2"/>
  <c r="N123" i="2"/>
  <c r="G121" i="2"/>
  <c r="D129" i="2" l="1"/>
  <c r="C128" i="2"/>
  <c r="O128" i="2" s="1"/>
  <c r="K128" i="2"/>
  <c r="M128" i="2" s="1"/>
  <c r="G122" i="2"/>
  <c r="E123" i="2"/>
  <c r="F123" i="2"/>
  <c r="N124" i="2"/>
  <c r="D130" i="2" l="1"/>
  <c r="C129" i="2"/>
  <c r="O129" i="2" s="1"/>
  <c r="K129" i="2"/>
  <c r="M129" i="2" s="1"/>
  <c r="G123" i="2"/>
  <c r="F124" i="2"/>
  <c r="E124" i="2"/>
  <c r="N125" i="2"/>
  <c r="D131" i="2" l="1"/>
  <c r="C130" i="2"/>
  <c r="O130" i="2" s="1"/>
  <c r="K130" i="2"/>
  <c r="M130" i="2" s="1"/>
  <c r="E125" i="2"/>
  <c r="F125" i="2"/>
  <c r="N126" i="2"/>
  <c r="G124" i="2"/>
  <c r="D132" i="2" l="1"/>
  <c r="C131" i="2"/>
  <c r="O131" i="2" s="1"/>
  <c r="K131" i="2"/>
  <c r="M131" i="2" s="1"/>
  <c r="F126" i="2"/>
  <c r="E126" i="2"/>
  <c r="N127" i="2"/>
  <c r="G125" i="2"/>
  <c r="D133" i="2" l="1"/>
  <c r="C132" i="2"/>
  <c r="O132" i="2" s="1"/>
  <c r="K132" i="2"/>
  <c r="M132" i="2" s="1"/>
  <c r="G126" i="2"/>
  <c r="E127" i="2"/>
  <c r="F127" i="2"/>
  <c r="N128" i="2"/>
  <c r="D134" i="2" l="1"/>
  <c r="C133" i="2"/>
  <c r="O133" i="2" s="1"/>
  <c r="K133" i="2"/>
  <c r="M133" i="2" s="1"/>
  <c r="G127" i="2"/>
  <c r="F128" i="2"/>
  <c r="E128" i="2"/>
  <c r="N129" i="2"/>
  <c r="D135" i="2" l="1"/>
  <c r="C134" i="2"/>
  <c r="O134" i="2" s="1"/>
  <c r="K134" i="2"/>
  <c r="M134" i="2" s="1"/>
  <c r="E129" i="2"/>
  <c r="F129" i="2"/>
  <c r="N130" i="2"/>
  <c r="G128" i="2"/>
  <c r="D136" i="2" l="1"/>
  <c r="C135" i="2"/>
  <c r="O135" i="2" s="1"/>
  <c r="K135" i="2"/>
  <c r="M135" i="2" s="1"/>
  <c r="F130" i="2"/>
  <c r="E130" i="2"/>
  <c r="N131" i="2"/>
  <c r="G129" i="2"/>
  <c r="D137" i="2" l="1"/>
  <c r="C136" i="2"/>
  <c r="O136" i="2" s="1"/>
  <c r="K136" i="2"/>
  <c r="M136" i="2" s="1"/>
  <c r="G130" i="2"/>
  <c r="E131" i="2"/>
  <c r="F131" i="2"/>
  <c r="N132" i="2"/>
  <c r="D138" i="2" l="1"/>
  <c r="C137" i="2"/>
  <c r="O137" i="2" s="1"/>
  <c r="K137" i="2"/>
  <c r="M137" i="2" s="1"/>
  <c r="G131" i="2"/>
  <c r="F132" i="2"/>
  <c r="E132" i="2"/>
  <c r="N133" i="2"/>
  <c r="C138" i="2" l="1"/>
  <c r="O138" i="2" s="1"/>
  <c r="K138" i="2"/>
  <c r="M138" i="2" s="1"/>
  <c r="E133" i="2"/>
  <c r="F133" i="2"/>
  <c r="N134" i="2"/>
  <c r="G132" i="2"/>
  <c r="F134" i="2" l="1"/>
  <c r="E134" i="2"/>
  <c r="N135" i="2"/>
  <c r="G133" i="2"/>
  <c r="G134" i="2" l="1"/>
  <c r="E135" i="2"/>
  <c r="F135" i="2"/>
  <c r="N136" i="2"/>
  <c r="G135" i="2" l="1"/>
  <c r="F136" i="2"/>
  <c r="E136" i="2"/>
  <c r="N137" i="2"/>
  <c r="E137" i="2" l="1"/>
  <c r="F137" i="2"/>
  <c r="N138" i="2"/>
  <c r="G136" i="2"/>
  <c r="F138" i="2" l="1"/>
  <c r="E138" i="2"/>
  <c r="G137" i="2"/>
  <c r="G138" i="2" l="1"/>
  <c r="I22" i="2" l="1"/>
  <c r="P22" i="2" s="1"/>
  <c r="I18" i="2" l="1"/>
  <c r="P18" i="2" s="1"/>
  <c r="I136" i="2"/>
  <c r="P136" i="2" s="1"/>
  <c r="I132" i="2"/>
  <c r="P132" i="2" s="1"/>
  <c r="J138" i="2"/>
  <c r="Q138" i="2" s="1"/>
  <c r="I134" i="2"/>
  <c r="P134" i="2" s="1"/>
  <c r="J128" i="2"/>
  <c r="Q128" i="2" s="1"/>
  <c r="I124" i="2"/>
  <c r="P124" i="2" s="1"/>
  <c r="J18" i="2"/>
  <c r="Q18" i="2" s="1"/>
  <c r="I138" i="2"/>
  <c r="P138" i="2" s="1"/>
  <c r="I137" i="2"/>
  <c r="P137" i="2" s="1"/>
  <c r="I135" i="2"/>
  <c r="P135" i="2" s="1"/>
  <c r="I133" i="2"/>
  <c r="P133" i="2" s="1"/>
  <c r="J130" i="2"/>
  <c r="Q130" i="2" s="1"/>
  <c r="J126" i="2"/>
  <c r="Q126" i="2" s="1"/>
  <c r="J117" i="2"/>
  <c r="Q117" i="2" s="1"/>
  <c r="J137" i="2"/>
  <c r="Q137" i="2" s="1"/>
  <c r="J136" i="2"/>
  <c r="Q136" i="2" s="1"/>
  <c r="J135" i="2"/>
  <c r="Q135" i="2" s="1"/>
  <c r="J134" i="2"/>
  <c r="Q134" i="2" s="1"/>
  <c r="J133" i="2"/>
  <c r="Q133" i="2" s="1"/>
  <c r="J132" i="2"/>
  <c r="Q132" i="2" s="1"/>
  <c r="J131" i="2"/>
  <c r="Q131" i="2" s="1"/>
  <c r="J129" i="2"/>
  <c r="Q129" i="2" s="1"/>
  <c r="J127" i="2"/>
  <c r="Q127" i="2" s="1"/>
  <c r="J125" i="2"/>
  <c r="Q125" i="2" s="1"/>
  <c r="J121" i="2"/>
  <c r="Q121" i="2" s="1"/>
  <c r="I113" i="2"/>
  <c r="P113" i="2" s="1"/>
  <c r="I131" i="2"/>
  <c r="P131" i="2" s="1"/>
  <c r="I130" i="2"/>
  <c r="P130" i="2" s="1"/>
  <c r="I129" i="2"/>
  <c r="P129" i="2" s="1"/>
  <c r="I128" i="2"/>
  <c r="P128" i="2" s="1"/>
  <c r="I127" i="2"/>
  <c r="P127" i="2" s="1"/>
  <c r="I126" i="2"/>
  <c r="P126" i="2" s="1"/>
  <c r="I125" i="2"/>
  <c r="P125" i="2" s="1"/>
  <c r="I123" i="2"/>
  <c r="P123" i="2" s="1"/>
  <c r="J119" i="2"/>
  <c r="Q119" i="2" s="1"/>
  <c r="J115" i="2"/>
  <c r="Q115" i="2" s="1"/>
  <c r="I105" i="2"/>
  <c r="P105" i="2" s="1"/>
  <c r="J124" i="2"/>
  <c r="Q124" i="2" s="1"/>
  <c r="J123" i="2"/>
  <c r="Q123" i="2" s="1"/>
  <c r="J122" i="2"/>
  <c r="Q122" i="2" s="1"/>
  <c r="J120" i="2"/>
  <c r="Q120" i="2" s="1"/>
  <c r="J118" i="2"/>
  <c r="Q118" i="2" s="1"/>
  <c r="J116" i="2"/>
  <c r="Q116" i="2" s="1"/>
  <c r="J114" i="2"/>
  <c r="Q114" i="2" s="1"/>
  <c r="I110" i="2"/>
  <c r="P110" i="2" s="1"/>
  <c r="I95" i="2"/>
  <c r="P95" i="2" s="1"/>
  <c r="I122" i="2"/>
  <c r="P122" i="2" s="1"/>
  <c r="I121" i="2"/>
  <c r="P121" i="2" s="1"/>
  <c r="I120" i="2"/>
  <c r="P120" i="2" s="1"/>
  <c r="I119" i="2"/>
  <c r="P119" i="2" s="1"/>
  <c r="I118" i="2"/>
  <c r="P118" i="2" s="1"/>
  <c r="I117" i="2"/>
  <c r="P117" i="2" s="1"/>
  <c r="I116" i="2"/>
  <c r="P116" i="2" s="1"/>
  <c r="I115" i="2"/>
  <c r="P115" i="2" s="1"/>
  <c r="I114" i="2"/>
  <c r="P114" i="2" s="1"/>
  <c r="I112" i="2"/>
  <c r="P112" i="2" s="1"/>
  <c r="J108" i="2"/>
  <c r="Q108" i="2" s="1"/>
  <c r="J104" i="2"/>
  <c r="Q104" i="2" s="1"/>
  <c r="I88" i="2"/>
  <c r="P88" i="2" s="1"/>
  <c r="I111" i="2"/>
  <c r="P111" i="2" s="1"/>
  <c r="I109" i="2"/>
  <c r="P109" i="2" s="1"/>
  <c r="I107" i="2"/>
  <c r="P107" i="2" s="1"/>
  <c r="J105" i="2"/>
  <c r="Q105" i="2" s="1"/>
  <c r="I99" i="2"/>
  <c r="P99" i="2" s="1"/>
  <c r="J92" i="2"/>
  <c r="Q92" i="2" s="1"/>
  <c r="J79" i="2"/>
  <c r="Q79" i="2" s="1"/>
  <c r="I101" i="2"/>
  <c r="P101" i="2" s="1"/>
  <c r="I97" i="2"/>
  <c r="P97" i="2" s="1"/>
  <c r="I93" i="2"/>
  <c r="P93" i="2" s="1"/>
  <c r="J90" i="2"/>
  <c r="Q90" i="2" s="1"/>
  <c r="J85" i="2"/>
  <c r="Q85" i="2" s="1"/>
  <c r="J62" i="2"/>
  <c r="Q62" i="2" s="1"/>
  <c r="J103" i="2"/>
  <c r="Q103" i="2" s="1"/>
  <c r="J101" i="2"/>
  <c r="Q101" i="2" s="1"/>
  <c r="J99" i="2"/>
  <c r="Q99" i="2" s="1"/>
  <c r="I96" i="2"/>
  <c r="P96" i="2" s="1"/>
  <c r="J95" i="2"/>
  <c r="Q95" i="2" s="1"/>
  <c r="J93" i="2"/>
  <c r="Q93" i="2" s="1"/>
  <c r="J91" i="2"/>
  <c r="Q91" i="2" s="1"/>
  <c r="J88" i="2"/>
  <c r="Q88" i="2" s="1"/>
  <c r="J87" i="2"/>
  <c r="Q87" i="2" s="1"/>
  <c r="J83" i="2"/>
  <c r="Q83" i="2" s="1"/>
  <c r="J71" i="2"/>
  <c r="Q71" i="2" s="1"/>
  <c r="I52" i="2"/>
  <c r="P52" i="2" s="1"/>
  <c r="J86" i="2"/>
  <c r="Q86" i="2" s="1"/>
  <c r="J84" i="2"/>
  <c r="Q84" i="2" s="1"/>
  <c r="J82" i="2"/>
  <c r="Q82" i="2" s="1"/>
  <c r="J75" i="2"/>
  <c r="Q75" i="2" s="1"/>
  <c r="I67" i="2"/>
  <c r="P67" i="2" s="1"/>
  <c r="I58" i="2"/>
  <c r="P58" i="2" s="1"/>
  <c r="I45" i="2"/>
  <c r="P45" i="2" s="1"/>
  <c r="J81" i="2"/>
  <c r="Q81" i="2" s="1"/>
  <c r="J77" i="2"/>
  <c r="Q77" i="2" s="1"/>
  <c r="J73" i="2"/>
  <c r="Q73" i="2" s="1"/>
  <c r="J68" i="2"/>
  <c r="Q68" i="2" s="1"/>
  <c r="J65" i="2"/>
  <c r="Q65" i="2" s="1"/>
  <c r="I60" i="2"/>
  <c r="P60" i="2" s="1"/>
  <c r="I56" i="2"/>
  <c r="P56" i="2" s="1"/>
  <c r="I49" i="2"/>
  <c r="P49" i="2" s="1"/>
  <c r="I36" i="2"/>
  <c r="P36" i="2" s="1"/>
  <c r="J80" i="2"/>
  <c r="Q80" i="2" s="1"/>
  <c r="I77" i="2"/>
  <c r="P77" i="2" s="1"/>
  <c r="J76" i="2"/>
  <c r="Q76" i="2" s="1"/>
  <c r="J74" i="2"/>
  <c r="Q74" i="2" s="1"/>
  <c r="J72" i="2"/>
  <c r="Q72" i="2" s="1"/>
  <c r="I70" i="2"/>
  <c r="P70" i="2" s="1"/>
  <c r="J67" i="2"/>
  <c r="Q67" i="2" s="1"/>
  <c r="I66" i="2"/>
  <c r="P66" i="2" s="1"/>
  <c r="J63" i="2"/>
  <c r="Q63" i="2" s="1"/>
  <c r="I61" i="2"/>
  <c r="P61" i="2" s="1"/>
  <c r="J60" i="2"/>
  <c r="Q60" i="2" s="1"/>
  <c r="J58" i="2"/>
  <c r="Q58" i="2" s="1"/>
  <c r="I54" i="2"/>
  <c r="P54" i="2" s="1"/>
  <c r="I51" i="2"/>
  <c r="P51" i="2" s="1"/>
  <c r="J46" i="2"/>
  <c r="Q46" i="2" s="1"/>
  <c r="J40" i="2"/>
  <c r="Q40" i="2" s="1"/>
  <c r="J32" i="2"/>
  <c r="Q32" i="2" s="1"/>
  <c r="J56" i="2"/>
  <c r="Q56" i="2" s="1"/>
  <c r="J54" i="2"/>
  <c r="Q54" i="2" s="1"/>
  <c r="J51" i="2"/>
  <c r="Q51" i="2" s="1"/>
  <c r="J49" i="2"/>
  <c r="Q49" i="2" s="1"/>
  <c r="J47" i="2"/>
  <c r="Q47" i="2" s="1"/>
  <c r="I46" i="2"/>
  <c r="P46" i="2" s="1"/>
  <c r="I42" i="2"/>
  <c r="P42" i="2" s="1"/>
  <c r="I38" i="2"/>
  <c r="P38" i="2" s="1"/>
  <c r="I35" i="2"/>
  <c r="P35" i="2" s="1"/>
  <c r="J25" i="2"/>
  <c r="Q25" i="2" s="1"/>
  <c r="I44" i="2"/>
  <c r="P44" i="2" s="1"/>
  <c r="I41" i="2"/>
  <c r="P41" i="2" s="1"/>
  <c r="I40" i="2"/>
  <c r="P40" i="2" s="1"/>
  <c r="J37" i="2"/>
  <c r="Q37" i="2" s="1"/>
  <c r="J35" i="2"/>
  <c r="Q35" i="2" s="1"/>
  <c r="J33" i="2"/>
  <c r="Q33" i="2" s="1"/>
  <c r="J29" i="2"/>
  <c r="Q29" i="2" s="1"/>
  <c r="H138" i="2"/>
  <c r="J20" i="2"/>
  <c r="Q20" i="2" s="1"/>
  <c r="J24" i="2"/>
  <c r="Q24" i="2" s="1"/>
  <c r="J27" i="2"/>
  <c r="Q27" i="2" s="1"/>
  <c r="J30" i="2"/>
  <c r="Q30" i="2" s="1"/>
  <c r="I32" i="2"/>
  <c r="P32" i="2" s="1"/>
  <c r="I34" i="2"/>
  <c r="P34" i="2" s="1"/>
  <c r="J36" i="2"/>
  <c r="Q36" i="2" s="1"/>
  <c r="I37" i="2"/>
  <c r="P37" i="2" s="1"/>
  <c r="J38" i="2"/>
  <c r="Q38" i="2" s="1"/>
  <c r="I39" i="2"/>
  <c r="P39" i="2" s="1"/>
  <c r="J39" i="2"/>
  <c r="Q39" i="2" s="1"/>
  <c r="J41" i="2"/>
  <c r="Q41" i="2" s="1"/>
  <c r="J42" i="2"/>
  <c r="Q42" i="2" s="1"/>
  <c r="J43" i="2"/>
  <c r="Q43" i="2" s="1"/>
  <c r="I43" i="2"/>
  <c r="P43" i="2" s="1"/>
  <c r="J44" i="2"/>
  <c r="Q44" i="2" s="1"/>
  <c r="J45" i="2"/>
  <c r="Q45" i="2" s="1"/>
  <c r="I47" i="2"/>
  <c r="P47" i="2" s="1"/>
  <c r="J48" i="2"/>
  <c r="Q48" i="2" s="1"/>
  <c r="I48" i="2"/>
  <c r="P48" i="2" s="1"/>
  <c r="J50" i="2"/>
  <c r="Q50" i="2" s="1"/>
  <c r="I50" i="2"/>
  <c r="P50" i="2" s="1"/>
  <c r="J52" i="2"/>
  <c r="Q52" i="2" s="1"/>
  <c r="I53" i="2"/>
  <c r="P53" i="2" s="1"/>
  <c r="J53" i="2"/>
  <c r="Q53" i="2" s="1"/>
  <c r="I55" i="2"/>
  <c r="P55" i="2" s="1"/>
  <c r="J55" i="2"/>
  <c r="Q55" i="2" s="1"/>
  <c r="I57" i="2"/>
  <c r="P57" i="2" s="1"/>
  <c r="J57" i="2"/>
  <c r="Q57" i="2" s="1"/>
  <c r="I59" i="2"/>
  <c r="P59" i="2" s="1"/>
  <c r="J59" i="2"/>
  <c r="Q59" i="2" s="1"/>
  <c r="J61" i="2"/>
  <c r="Q61" i="2" s="1"/>
  <c r="I62" i="2"/>
  <c r="P62" i="2" s="1"/>
  <c r="I63" i="2"/>
  <c r="P63" i="2" s="1"/>
  <c r="J64" i="2"/>
  <c r="Q64" i="2" s="1"/>
  <c r="I64" i="2"/>
  <c r="P64" i="2" s="1"/>
  <c r="I65" i="2"/>
  <c r="P65" i="2" s="1"/>
  <c r="J66" i="2"/>
  <c r="Q66" i="2" s="1"/>
  <c r="I68" i="2"/>
  <c r="P68" i="2" s="1"/>
  <c r="I69" i="2"/>
  <c r="P69" i="2" s="1"/>
  <c r="J69" i="2"/>
  <c r="Q69" i="2" s="1"/>
  <c r="J70" i="2"/>
  <c r="Q70" i="2" s="1"/>
  <c r="I71" i="2"/>
  <c r="P71" i="2" s="1"/>
  <c r="I72" i="2"/>
  <c r="P72" i="2" s="1"/>
  <c r="I73" i="2"/>
  <c r="P73" i="2" s="1"/>
  <c r="I74" i="2"/>
  <c r="P74" i="2" s="1"/>
  <c r="I75" i="2"/>
  <c r="P75" i="2" s="1"/>
  <c r="R75" i="2" s="1" a="1"/>
  <c r="R75" i="2" s="1"/>
  <c r="U75" i="2" s="1"/>
  <c r="I76" i="2"/>
  <c r="P76" i="2" s="1"/>
  <c r="J78" i="2"/>
  <c r="Q78" i="2" s="1"/>
  <c r="I78" i="2"/>
  <c r="P78" i="2" s="1"/>
  <c r="I79" i="2"/>
  <c r="P79" i="2" s="1"/>
  <c r="I80" i="2"/>
  <c r="P80" i="2" s="1"/>
  <c r="I81" i="2"/>
  <c r="P81" i="2" s="1"/>
  <c r="I82" i="2"/>
  <c r="P82" i="2" s="1"/>
  <c r="I83" i="2"/>
  <c r="P83" i="2" s="1"/>
  <c r="I84" i="2"/>
  <c r="P84" i="2" s="1"/>
  <c r="I85" i="2"/>
  <c r="P85" i="2" s="1"/>
  <c r="I86" i="2"/>
  <c r="P86" i="2" s="1"/>
  <c r="I87" i="2"/>
  <c r="P87" i="2" s="1"/>
  <c r="I89" i="2"/>
  <c r="P89" i="2" s="1"/>
  <c r="J89" i="2"/>
  <c r="Q89" i="2" s="1"/>
  <c r="I90" i="2"/>
  <c r="P90" i="2" s="1"/>
  <c r="I91" i="2"/>
  <c r="P91" i="2" s="1"/>
  <c r="I92" i="2"/>
  <c r="P92" i="2" s="1"/>
  <c r="J94" i="2"/>
  <c r="Q94" i="2" s="1"/>
  <c r="I94" i="2"/>
  <c r="P94" i="2" s="1"/>
  <c r="J96" i="2"/>
  <c r="Q96" i="2" s="1"/>
  <c r="J97" i="2"/>
  <c r="Q97" i="2" s="1"/>
  <c r="J98" i="2"/>
  <c r="Q98" i="2" s="1"/>
  <c r="I98" i="2"/>
  <c r="P98" i="2" s="1"/>
  <c r="J100" i="2"/>
  <c r="Q100" i="2" s="1"/>
  <c r="I100" i="2"/>
  <c r="P100" i="2" s="1"/>
  <c r="J102" i="2"/>
  <c r="Q102" i="2" s="1"/>
  <c r="I102" i="2"/>
  <c r="P102" i="2" s="1"/>
  <c r="I103" i="2"/>
  <c r="P103" i="2" s="1"/>
  <c r="I104" i="2"/>
  <c r="P104" i="2" s="1"/>
  <c r="J106" i="2"/>
  <c r="Q106" i="2" s="1"/>
  <c r="I106" i="2"/>
  <c r="P106" i="2" s="1"/>
  <c r="J107" i="2"/>
  <c r="Q107" i="2" s="1"/>
  <c r="I108" i="2"/>
  <c r="P108" i="2" s="1"/>
  <c r="J109" i="2"/>
  <c r="Q109" i="2" s="1"/>
  <c r="J110" i="2"/>
  <c r="Q110" i="2" s="1"/>
  <c r="J111" i="2"/>
  <c r="Q111" i="2" s="1"/>
  <c r="J112" i="2"/>
  <c r="Q112" i="2" s="1"/>
  <c r="J113" i="2"/>
  <c r="Q113" i="2" s="1"/>
  <c r="J34" i="2"/>
  <c r="Q34" i="2" s="1"/>
  <c r="I33" i="2"/>
  <c r="P33" i="2" s="1"/>
  <c r="J31" i="2"/>
  <c r="Q31" i="2" s="1"/>
  <c r="I31" i="2"/>
  <c r="P31" i="2" s="1"/>
  <c r="I30" i="2"/>
  <c r="P30" i="2" s="1"/>
  <c r="I29" i="2"/>
  <c r="P29" i="2" s="1"/>
  <c r="I27" i="2"/>
  <c r="P27" i="2" s="1"/>
  <c r="I25" i="2"/>
  <c r="P25" i="2" s="1"/>
  <c r="J22" i="2"/>
  <c r="Q22" i="2" s="1"/>
  <c r="R22" i="2" s="1" a="1"/>
  <c r="I21" i="2"/>
  <c r="P21" i="2" s="1"/>
  <c r="J19" i="2"/>
  <c r="Q19" i="2" s="1"/>
  <c r="J28" i="2"/>
  <c r="Q28" i="2" s="1"/>
  <c r="I28" i="2"/>
  <c r="P28" i="2" s="1"/>
  <c r="I26" i="2"/>
  <c r="P26" i="2" s="1"/>
  <c r="J26" i="2"/>
  <c r="Q26" i="2" s="1"/>
  <c r="I24" i="2"/>
  <c r="P24" i="2" s="1"/>
  <c r="I23" i="2"/>
  <c r="P23" i="2" s="1"/>
  <c r="J23" i="2"/>
  <c r="Q23" i="2" s="1"/>
  <c r="J21" i="2"/>
  <c r="Q21" i="2" s="1"/>
  <c r="I20" i="2"/>
  <c r="P20" i="2" s="1"/>
  <c r="I19" i="2"/>
  <c r="P19" i="2" s="1"/>
  <c r="H18" i="2"/>
  <c r="H19" i="2"/>
  <c r="H20" i="2"/>
  <c r="H21" i="2"/>
  <c r="H22" i="2"/>
  <c r="H23" i="2"/>
  <c r="H24" i="2"/>
  <c r="H25" i="2"/>
  <c r="H26" i="2"/>
  <c r="H27" i="2"/>
  <c r="H28" i="2"/>
  <c r="H29" i="2"/>
  <c r="H31" i="2"/>
  <c r="H30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R131" i="2" l="1" a="1"/>
  <c r="S131" i="2" s="1"/>
  <c r="V131" i="2" s="1"/>
  <c r="R117" i="2" a="1"/>
  <c r="R117" i="2" s="1"/>
  <c r="U117" i="2" s="1"/>
  <c r="R130" i="2" a="1"/>
  <c r="T130" i="2" s="1"/>
  <c r="R81" i="2" a="1"/>
  <c r="R81" i="2" s="1"/>
  <c r="U81" i="2" s="1"/>
  <c r="R116" i="2" a="1"/>
  <c r="S116" i="2" s="1"/>
  <c r="V116" i="2" s="1"/>
  <c r="R127" i="2" a="1"/>
  <c r="R127" i="2" s="1"/>
  <c r="U127" i="2" s="1"/>
  <c r="R30" i="2" a="1"/>
  <c r="T30" i="2" s="1"/>
  <c r="R115" i="2" a="1"/>
  <c r="R115" i="2" s="1"/>
  <c r="U115" i="2" s="1"/>
  <c r="R120" i="2" a="1"/>
  <c r="S120" i="2" s="1"/>
  <c r="V120" i="2" s="1"/>
  <c r="R46" i="2" a="1"/>
  <c r="R46" i="2" s="1"/>
  <c r="U46" i="2" s="1"/>
  <c r="R74" i="2" a="1"/>
  <c r="T74" i="2" s="1"/>
  <c r="R70" i="2" a="1"/>
  <c r="R70" i="2" s="1"/>
  <c r="U70" i="2" s="1"/>
  <c r="R66" i="2" a="1"/>
  <c r="R66" i="2" s="1"/>
  <c r="U66" i="2" s="1"/>
  <c r="R77" i="2" a="1"/>
  <c r="R77" i="2" s="1"/>
  <c r="U77" i="2" s="1"/>
  <c r="R137" i="2" a="1"/>
  <c r="S137" i="2" s="1"/>
  <c r="V137" i="2" s="1"/>
  <c r="R25" i="2" a="1"/>
  <c r="R25" i="2" s="1"/>
  <c r="U25" i="2" s="1"/>
  <c r="R105" i="2" a="1"/>
  <c r="R105" i="2" s="1"/>
  <c r="U105" i="2" s="1"/>
  <c r="R110" i="2" a="1"/>
  <c r="S110" i="2" s="1"/>
  <c r="V110" i="2" s="1"/>
  <c r="R108" i="2" a="1"/>
  <c r="T108" i="2" s="1"/>
  <c r="R86" i="2" a="1"/>
  <c r="R86" i="2" s="1"/>
  <c r="U86" i="2" s="1"/>
  <c r="R82" i="2" a="1"/>
  <c r="R82" i="2" s="1"/>
  <c r="U82" i="2" s="1"/>
  <c r="R65" i="2" a="1"/>
  <c r="S65" i="2" s="1"/>
  <c r="V65" i="2" s="1"/>
  <c r="R92" i="2" a="1"/>
  <c r="T92" i="2" s="1"/>
  <c r="R133" i="2" a="1"/>
  <c r="R133" i="2" s="1"/>
  <c r="U133" i="2" s="1"/>
  <c r="R113" i="2" a="1"/>
  <c r="R113" i="2" s="1"/>
  <c r="U113" i="2" s="1"/>
  <c r="R129" i="2" a="1"/>
  <c r="S129" i="2" s="1"/>
  <c r="V129" i="2" s="1"/>
  <c r="R125" i="2" a="1"/>
  <c r="S125" i="2" s="1"/>
  <c r="V125" i="2" s="1"/>
  <c r="R21" i="2" a="1"/>
  <c r="S21" i="2" s="1"/>
  <c r="V21" i="2" s="1"/>
  <c r="R135" i="2" a="1"/>
  <c r="T135" i="2" s="1"/>
  <c r="R18" i="2" a="1"/>
  <c r="T18" i="2" s="1"/>
  <c r="R121" i="2" a="1"/>
  <c r="R121" i="2" s="1"/>
  <c r="U121" i="2" s="1"/>
  <c r="R138" i="2" a="1"/>
  <c r="S138" i="2" s="1"/>
  <c r="V138" i="2" s="1"/>
  <c r="R109" i="2" a="1"/>
  <c r="R109" i="2" s="1"/>
  <c r="U109" i="2" s="1"/>
  <c r="R60" i="2" a="1"/>
  <c r="S60" i="2" s="1"/>
  <c r="V60" i="2" s="1"/>
  <c r="R88" i="2" a="1"/>
  <c r="R88" i="2" s="1"/>
  <c r="U88" i="2" s="1"/>
  <c r="R119" i="2" a="1"/>
  <c r="S119" i="2" s="1"/>
  <c r="V119" i="2" s="1"/>
  <c r="R123" i="2" a="1"/>
  <c r="S123" i="2" s="1"/>
  <c r="V123" i="2" s="1"/>
  <c r="R126" i="2" a="1"/>
  <c r="S126" i="2" s="1"/>
  <c r="V126" i="2" s="1"/>
  <c r="R128" i="2" a="1"/>
  <c r="R128" i="2" s="1"/>
  <c r="U128" i="2" s="1"/>
  <c r="R136" i="2" a="1"/>
  <c r="S136" i="2" s="1"/>
  <c r="V136" i="2" s="1"/>
  <c r="R36" i="2" a="1"/>
  <c r="R36" i="2" s="1"/>
  <c r="U36" i="2" s="1"/>
  <c r="R124" i="2" a="1"/>
  <c r="S124" i="2" s="1"/>
  <c r="V124" i="2" s="1"/>
  <c r="R134" i="2" a="1"/>
  <c r="T134" i="2" s="1"/>
  <c r="R132" i="2" a="1"/>
  <c r="S132" i="2" s="1"/>
  <c r="V132" i="2" s="1"/>
  <c r="R20" i="2" a="1"/>
  <c r="T20" i="2" s="1"/>
  <c r="R27" i="2" a="1"/>
  <c r="S27" i="2" s="1"/>
  <c r="V27" i="2" s="1"/>
  <c r="R31" i="2" a="1"/>
  <c r="R31" i="2" s="1"/>
  <c r="U31" i="2" s="1"/>
  <c r="R112" i="2" a="1"/>
  <c r="T112" i="2" s="1"/>
  <c r="R106" i="2" a="1"/>
  <c r="R106" i="2" s="1"/>
  <c r="U106" i="2" s="1"/>
  <c r="R104" i="2" a="1"/>
  <c r="S104" i="2" s="1"/>
  <c r="V104" i="2" s="1"/>
  <c r="R102" i="2" a="1"/>
  <c r="S102" i="2" s="1"/>
  <c r="V102" i="2" s="1"/>
  <c r="R100" i="2" a="1"/>
  <c r="R100" i="2" s="1"/>
  <c r="U100" i="2" s="1"/>
  <c r="R98" i="2" a="1"/>
  <c r="T98" i="2" s="1"/>
  <c r="R97" i="2" a="1"/>
  <c r="T97" i="2" s="1"/>
  <c r="R94" i="2" a="1"/>
  <c r="R94" i="2" s="1"/>
  <c r="U94" i="2" s="1"/>
  <c r="R90" i="2" a="1"/>
  <c r="T90" i="2" s="1"/>
  <c r="R84" i="2" a="1"/>
  <c r="R84" i="2" s="1"/>
  <c r="U84" i="2" s="1"/>
  <c r="R80" i="2" a="1"/>
  <c r="R80" i="2" s="1"/>
  <c r="U80" i="2" s="1"/>
  <c r="R76" i="2" a="1"/>
  <c r="R76" i="2" s="1"/>
  <c r="U76" i="2" s="1"/>
  <c r="R72" i="2" a="1"/>
  <c r="S72" i="2" s="1"/>
  <c r="V72" i="2" s="1"/>
  <c r="R63" i="2" a="1"/>
  <c r="S63" i="2" s="1"/>
  <c r="V63" i="2" s="1"/>
  <c r="R29" i="2" a="1"/>
  <c r="S29" i="2" s="1"/>
  <c r="V29" i="2" s="1"/>
  <c r="R38" i="2" a="1"/>
  <c r="R38" i="2" s="1"/>
  <c r="U38" i="2" s="1"/>
  <c r="R73" i="2" a="1"/>
  <c r="R73" i="2" s="1"/>
  <c r="U73" i="2" s="1"/>
  <c r="R52" i="2" a="1"/>
  <c r="S52" i="2" s="1"/>
  <c r="V52" i="2" s="1"/>
  <c r="R83" i="2" a="1"/>
  <c r="T83" i="2" s="1"/>
  <c r="R96" i="2" a="1"/>
  <c r="T96" i="2" s="1"/>
  <c r="R62" i="2" a="1"/>
  <c r="T62" i="2" s="1"/>
  <c r="R79" i="2" a="1"/>
  <c r="T79" i="2" s="1"/>
  <c r="R107" i="2" a="1"/>
  <c r="R107" i="2" s="1"/>
  <c r="U107" i="2" s="1"/>
  <c r="R111" i="2" a="1"/>
  <c r="R111" i="2" s="1"/>
  <c r="U111" i="2" s="1"/>
  <c r="R44" i="2" a="1"/>
  <c r="T44" i="2" s="1"/>
  <c r="R56" i="2" a="1"/>
  <c r="R56" i="2" s="1"/>
  <c r="U56" i="2" s="1"/>
  <c r="R58" i="2" a="1"/>
  <c r="T58" i="2" s="1"/>
  <c r="R95" i="2" a="1"/>
  <c r="T95" i="2" s="1"/>
  <c r="R99" i="2" a="1"/>
  <c r="T99" i="2" s="1"/>
  <c r="R114" i="2" a="1"/>
  <c r="S114" i="2" s="1"/>
  <c r="V114" i="2" s="1"/>
  <c r="R118" i="2" a="1"/>
  <c r="R118" i="2" s="1"/>
  <c r="U118" i="2" s="1"/>
  <c r="R122" i="2" a="1"/>
  <c r="T122" i="2" s="1"/>
  <c r="R59" i="2" a="1"/>
  <c r="S59" i="2" s="1"/>
  <c r="V59" i="2" s="1"/>
  <c r="R37" i="2" a="1"/>
  <c r="R37" i="2" s="1"/>
  <c r="U37" i="2" s="1"/>
  <c r="R54" i="2" a="1"/>
  <c r="S54" i="2" s="1"/>
  <c r="V54" i="2" s="1"/>
  <c r="R42" i="2" a="1"/>
  <c r="S42" i="2" s="1"/>
  <c r="V42" i="2" s="1"/>
  <c r="R71" i="2" a="1"/>
  <c r="R71" i="2" s="1"/>
  <c r="U71" i="2" s="1"/>
  <c r="R85" i="2" a="1"/>
  <c r="R85" i="2" s="1"/>
  <c r="U85" i="2" s="1"/>
  <c r="R32" i="2" a="1"/>
  <c r="R39" i="2" a="1"/>
  <c r="R39" i="2" s="1"/>
  <c r="U39" i="2" s="1"/>
  <c r="R93" i="2" a="1"/>
  <c r="S93" i="2" s="1"/>
  <c r="V93" i="2" s="1"/>
  <c r="R33" i="2" a="1"/>
  <c r="S33" i="2" s="1"/>
  <c r="V33" i="2" s="1"/>
  <c r="R35" i="2" a="1"/>
  <c r="R35" i="2" s="1"/>
  <c r="U35" i="2" s="1"/>
  <c r="R91" i="2" a="1"/>
  <c r="R91" i="2" s="1"/>
  <c r="U91" i="2" s="1"/>
  <c r="R101" i="2" a="1"/>
  <c r="T101" i="2" s="1"/>
  <c r="R40" i="2" a="1"/>
  <c r="R40" i="2" s="1"/>
  <c r="U40" i="2" s="1"/>
  <c r="R49" i="2" a="1"/>
  <c r="R49" i="2" s="1"/>
  <c r="U49" i="2" s="1"/>
  <c r="R45" i="2" a="1"/>
  <c r="S45" i="2" s="1"/>
  <c r="V45" i="2" s="1"/>
  <c r="R67" i="2" a="1"/>
  <c r="T67" i="2" s="1"/>
  <c r="R87" i="2" a="1"/>
  <c r="S87" i="2" s="1"/>
  <c r="V87" i="2" s="1"/>
  <c r="R103" i="2" a="1"/>
  <c r="R103" i="2" s="1"/>
  <c r="U103" i="2" s="1"/>
  <c r="R41" i="2" a="1"/>
  <c r="R41" i="2" s="1"/>
  <c r="U41" i="2" s="1"/>
  <c r="R89" i="2" a="1"/>
  <c r="T89" i="2" s="1"/>
  <c r="R78" i="2" a="1"/>
  <c r="R78" i="2" s="1"/>
  <c r="U78" i="2" s="1"/>
  <c r="R69" i="2" a="1"/>
  <c r="R69" i="2" s="1"/>
  <c r="U69" i="2" s="1"/>
  <c r="R64" i="2" a="1"/>
  <c r="R64" i="2" s="1"/>
  <c r="U64" i="2" s="1"/>
  <c r="R55" i="2" a="1"/>
  <c r="S55" i="2" s="1"/>
  <c r="V55" i="2" s="1"/>
  <c r="R47" i="2" a="1"/>
  <c r="T47" i="2" s="1"/>
  <c r="R51" i="2" a="1"/>
  <c r="S51" i="2" s="1"/>
  <c r="V51" i="2" s="1"/>
  <c r="R61" i="2" a="1"/>
  <c r="T61" i="2" s="1"/>
  <c r="R68" i="2" a="1"/>
  <c r="S68" i="2" s="1"/>
  <c r="V68" i="2" s="1"/>
  <c r="R24" i="2" a="1"/>
  <c r="R57" i="2" a="1"/>
  <c r="S57" i="2" s="1"/>
  <c r="V57" i="2" s="1"/>
  <c r="R53" i="2" a="1"/>
  <c r="R53" i="2" s="1"/>
  <c r="U53" i="2" s="1"/>
  <c r="R50" i="2" a="1"/>
  <c r="R48" i="2" a="1"/>
  <c r="T48" i="2" s="1"/>
  <c r="R34" i="2" a="1"/>
  <c r="R34" i="2" s="1"/>
  <c r="U34" i="2" s="1"/>
  <c r="R19" i="2" a="1"/>
  <c r="R19" i="2" s="1"/>
  <c r="U19" i="2" s="1"/>
  <c r="R43" i="2" a="1"/>
  <c r="R28" i="2" a="1"/>
  <c r="T28" i="2" s="1"/>
  <c r="S75" i="2"/>
  <c r="V75" i="2" s="1"/>
  <c r="T75" i="2"/>
  <c r="R26" i="2" a="1"/>
  <c r="R23" i="2" a="1"/>
  <c r="R22" i="2"/>
  <c r="U22" i="2" s="1"/>
  <c r="S22" i="2"/>
  <c r="V22" i="2" s="1"/>
  <c r="T22" i="2"/>
  <c r="R131" i="2"/>
  <c r="U131" i="2" s="1"/>
  <c r="T131" i="2"/>
  <c r="S117" i="2" l="1"/>
  <c r="V117" i="2" s="1"/>
  <c r="T117" i="2"/>
  <c r="S130" i="2"/>
  <c r="V130" i="2" s="1"/>
  <c r="R130" i="2"/>
  <c r="U130" i="2" s="1"/>
  <c r="T81" i="2"/>
  <c r="R116" i="2"/>
  <c r="U116" i="2" s="1"/>
  <c r="S81" i="2"/>
  <c r="V81" i="2" s="1"/>
  <c r="T116" i="2"/>
  <c r="S30" i="2"/>
  <c r="V30" i="2" s="1"/>
  <c r="S127" i="2"/>
  <c r="V127" i="2" s="1"/>
  <c r="T127" i="2"/>
  <c r="R30" i="2"/>
  <c r="U30" i="2" s="1"/>
  <c r="R120" i="2"/>
  <c r="U120" i="2" s="1"/>
  <c r="S115" i="2"/>
  <c r="V115" i="2" s="1"/>
  <c r="T115" i="2"/>
  <c r="T120" i="2"/>
  <c r="S46" i="2"/>
  <c r="V46" i="2" s="1"/>
  <c r="T46" i="2"/>
  <c r="S66" i="2"/>
  <c r="V66" i="2" s="1"/>
  <c r="S74" i="2"/>
  <c r="V74" i="2" s="1"/>
  <c r="T25" i="2"/>
  <c r="S70" i="2"/>
  <c r="V70" i="2" s="1"/>
  <c r="S86" i="2"/>
  <c r="V86" i="2" s="1"/>
  <c r="T105" i="2"/>
  <c r="S25" i="2"/>
  <c r="V25" i="2" s="1"/>
  <c r="T110" i="2"/>
  <c r="T70" i="2"/>
  <c r="T86" i="2"/>
  <c r="T77" i="2"/>
  <c r="S77" i="2"/>
  <c r="V77" i="2" s="1"/>
  <c r="R74" i="2"/>
  <c r="U74" i="2" s="1"/>
  <c r="T66" i="2"/>
  <c r="T137" i="2"/>
  <c r="R137" i="2"/>
  <c r="U137" i="2" s="1"/>
  <c r="T82" i="2"/>
  <c r="S82" i="2"/>
  <c r="V82" i="2" s="1"/>
  <c r="S108" i="2"/>
  <c r="V108" i="2" s="1"/>
  <c r="R108" i="2"/>
  <c r="U108" i="2" s="1"/>
  <c r="S105" i="2"/>
  <c r="V105" i="2" s="1"/>
  <c r="R110" i="2"/>
  <c r="U110" i="2" s="1"/>
  <c r="T93" i="2"/>
  <c r="R54" i="2"/>
  <c r="U54" i="2" s="1"/>
  <c r="R95" i="2"/>
  <c r="U95" i="2" s="1"/>
  <c r="S99" i="2"/>
  <c r="V99" i="2" s="1"/>
  <c r="T65" i="2"/>
  <c r="R65" i="2"/>
  <c r="U65" i="2" s="1"/>
  <c r="S92" i="2"/>
  <c r="V92" i="2" s="1"/>
  <c r="R92" i="2"/>
  <c r="U92" i="2" s="1"/>
  <c r="S109" i="2"/>
  <c r="V109" i="2" s="1"/>
  <c r="S35" i="2"/>
  <c r="V35" i="2" s="1"/>
  <c r="T42" i="2"/>
  <c r="S133" i="2"/>
  <c r="V133" i="2" s="1"/>
  <c r="R58" i="2"/>
  <c r="U58" i="2" s="1"/>
  <c r="T87" i="2"/>
  <c r="R89" i="2"/>
  <c r="U89" i="2" s="1"/>
  <c r="S64" i="2"/>
  <c r="V64" i="2" s="1"/>
  <c r="T133" i="2"/>
  <c r="R129" i="2"/>
  <c r="U129" i="2" s="1"/>
  <c r="T123" i="2"/>
  <c r="R52" i="2"/>
  <c r="U52" i="2" s="1"/>
  <c r="S36" i="2"/>
  <c r="V36" i="2" s="1"/>
  <c r="S113" i="2"/>
  <c r="V113" i="2" s="1"/>
  <c r="T132" i="2"/>
  <c r="T124" i="2"/>
  <c r="R97" i="2"/>
  <c r="U97" i="2" s="1"/>
  <c r="T45" i="2"/>
  <c r="T40" i="2"/>
  <c r="R33" i="2"/>
  <c r="U33" i="2" s="1"/>
  <c r="T27" i="2"/>
  <c r="R104" i="2"/>
  <c r="U104" i="2" s="1"/>
  <c r="R90" i="2"/>
  <c r="U90" i="2" s="1"/>
  <c r="S47" i="2"/>
  <c r="V47" i="2" s="1"/>
  <c r="R72" i="2"/>
  <c r="U72" i="2" s="1"/>
  <c r="T125" i="2"/>
  <c r="T119" i="2"/>
  <c r="T113" i="2"/>
  <c r="S61" i="2"/>
  <c r="V61" i="2" s="1"/>
  <c r="S44" i="2"/>
  <c r="V44" i="2" s="1"/>
  <c r="T29" i="2"/>
  <c r="S112" i="2"/>
  <c r="V112" i="2" s="1"/>
  <c r="S107" i="2"/>
  <c r="V107" i="2" s="1"/>
  <c r="S100" i="2"/>
  <c r="V100" i="2" s="1"/>
  <c r="T60" i="2"/>
  <c r="T104" i="2"/>
  <c r="S39" i="2"/>
  <c r="V39" i="2" s="1"/>
  <c r="R135" i="2"/>
  <c r="U135" i="2" s="1"/>
  <c r="R125" i="2"/>
  <c r="U125" i="2" s="1"/>
  <c r="S121" i="2"/>
  <c r="V121" i="2" s="1"/>
  <c r="R119" i="2"/>
  <c r="U119" i="2" s="1"/>
  <c r="R61" i="2"/>
  <c r="U61" i="2" s="1"/>
  <c r="R44" i="2"/>
  <c r="U44" i="2" s="1"/>
  <c r="T136" i="2"/>
  <c r="R132" i="2"/>
  <c r="U132" i="2" s="1"/>
  <c r="R126" i="2"/>
  <c r="U126" i="2" s="1"/>
  <c r="R124" i="2"/>
  <c r="U124" i="2" s="1"/>
  <c r="T118" i="2"/>
  <c r="R112" i="2"/>
  <c r="U112" i="2" s="1"/>
  <c r="T107" i="2"/>
  <c r="R27" i="2"/>
  <c r="U27" i="2" s="1"/>
  <c r="T80" i="2"/>
  <c r="S80" i="2"/>
  <c r="V80" i="2" s="1"/>
  <c r="T72" i="2"/>
  <c r="S71" i="2"/>
  <c r="V71" i="2" s="1"/>
  <c r="S83" i="2"/>
  <c r="V83" i="2" s="1"/>
  <c r="T73" i="2"/>
  <c r="R83" i="2"/>
  <c r="U83" i="2" s="1"/>
  <c r="R62" i="2"/>
  <c r="U62" i="2" s="1"/>
  <c r="R47" i="2"/>
  <c r="U47" i="2" s="1"/>
  <c r="S90" i="2"/>
  <c r="V90" i="2" s="1"/>
  <c r="T100" i="2"/>
  <c r="T129" i="2"/>
  <c r="S111" i="2"/>
  <c r="V111" i="2" s="1"/>
  <c r="R96" i="2"/>
  <c r="U96" i="2" s="1"/>
  <c r="T38" i="2"/>
  <c r="S31" i="2"/>
  <c r="V31" i="2" s="1"/>
  <c r="T57" i="2"/>
  <c r="S134" i="2"/>
  <c r="V134" i="2" s="1"/>
  <c r="S128" i="2"/>
  <c r="V128" i="2" s="1"/>
  <c r="R122" i="2"/>
  <c r="U122" i="2" s="1"/>
  <c r="S88" i="2"/>
  <c r="V88" i="2" s="1"/>
  <c r="S84" i="2"/>
  <c r="V84" i="2" s="1"/>
  <c r="R102" i="2"/>
  <c r="U102" i="2" s="1"/>
  <c r="S98" i="2"/>
  <c r="V98" i="2" s="1"/>
  <c r="T106" i="2"/>
  <c r="R123" i="2"/>
  <c r="U123" i="2" s="1"/>
  <c r="T111" i="2"/>
  <c r="S96" i="2"/>
  <c r="V96" i="2" s="1"/>
  <c r="S38" i="2"/>
  <c r="V38" i="2" s="1"/>
  <c r="T31" i="2"/>
  <c r="T21" i="2"/>
  <c r="R134" i="2"/>
  <c r="U134" i="2" s="1"/>
  <c r="S122" i="2"/>
  <c r="V122" i="2" s="1"/>
  <c r="T114" i="2"/>
  <c r="T88" i="2"/>
  <c r="R42" i="2"/>
  <c r="U42" i="2" s="1"/>
  <c r="T36" i="2"/>
  <c r="R138" i="2"/>
  <c r="U138" i="2" s="1"/>
  <c r="T63" i="2"/>
  <c r="T85" i="2"/>
  <c r="T37" i="2"/>
  <c r="S94" i="2"/>
  <c r="V94" i="2" s="1"/>
  <c r="R20" i="2"/>
  <c r="U20" i="2" s="1"/>
  <c r="T56" i="2"/>
  <c r="R63" i="2"/>
  <c r="U63" i="2" s="1"/>
  <c r="T76" i="2"/>
  <c r="T94" i="2"/>
  <c r="S53" i="2"/>
  <c r="V53" i="2" s="1"/>
  <c r="T59" i="2"/>
  <c r="S28" i="2"/>
  <c r="V28" i="2" s="1"/>
  <c r="S135" i="2"/>
  <c r="V135" i="2" s="1"/>
  <c r="T121" i="2"/>
  <c r="T41" i="2"/>
  <c r="R29" i="2"/>
  <c r="U29" i="2" s="1"/>
  <c r="R57" i="2"/>
  <c r="U57" i="2" s="1"/>
  <c r="R136" i="2"/>
  <c r="U136" i="2" s="1"/>
  <c r="T126" i="2"/>
  <c r="S118" i="2"/>
  <c r="V118" i="2" s="1"/>
  <c r="S97" i="2"/>
  <c r="V97" i="2" s="1"/>
  <c r="S49" i="2"/>
  <c r="V49" i="2" s="1"/>
  <c r="T103" i="2"/>
  <c r="S73" i="2"/>
  <c r="V73" i="2" s="1"/>
  <c r="S62" i="2"/>
  <c r="V62" i="2" s="1"/>
  <c r="S103" i="2"/>
  <c r="V103" i="2" s="1"/>
  <c r="S58" i="2"/>
  <c r="V58" i="2" s="1"/>
  <c r="R60" i="2"/>
  <c r="U60" i="2" s="1"/>
  <c r="S69" i="2"/>
  <c r="V69" i="2" s="1"/>
  <c r="T39" i="2"/>
  <c r="T109" i="2"/>
  <c r="R67" i="2"/>
  <c r="U67" i="2" s="1"/>
  <c r="S41" i="2"/>
  <c r="V41" i="2" s="1"/>
  <c r="R21" i="2"/>
  <c r="U21" i="2" s="1"/>
  <c r="T128" i="2"/>
  <c r="R114" i="2"/>
  <c r="U114" i="2" s="1"/>
  <c r="T52" i="2"/>
  <c r="S40" i="2"/>
  <c r="V40" i="2" s="1"/>
  <c r="T33" i="2"/>
  <c r="T138" i="2"/>
  <c r="T84" i="2"/>
  <c r="R18" i="2"/>
  <c r="U18" i="2" s="1"/>
  <c r="S76" i="2"/>
  <c r="V76" i="2" s="1"/>
  <c r="T91" i="2"/>
  <c r="S18" i="2"/>
  <c r="V18" i="2" s="1"/>
  <c r="S85" i="2"/>
  <c r="V85" i="2" s="1"/>
  <c r="R79" i="2"/>
  <c r="U79" i="2" s="1"/>
  <c r="S20" i="2"/>
  <c r="V20" i="2" s="1"/>
  <c r="S106" i="2"/>
  <c r="V106" i="2" s="1"/>
  <c r="S91" i="2"/>
  <c r="V91" i="2" s="1"/>
  <c r="S79" i="2"/>
  <c r="V79" i="2" s="1"/>
  <c r="T102" i="2"/>
  <c r="S56" i="2"/>
  <c r="V56" i="2" s="1"/>
  <c r="S95" i="2"/>
  <c r="V95" i="2" s="1"/>
  <c r="R98" i="2"/>
  <c r="U98" i="2" s="1"/>
  <c r="T54" i="2"/>
  <c r="T55" i="2"/>
  <c r="T51" i="2"/>
  <c r="R45" i="2"/>
  <c r="U45" i="2" s="1"/>
  <c r="R87" i="2"/>
  <c r="U87" i="2" s="1"/>
  <c r="S37" i="2"/>
  <c r="V37" i="2" s="1"/>
  <c r="R101" i="2"/>
  <c r="U101" i="2" s="1"/>
  <c r="R93" i="2"/>
  <c r="U93" i="2" s="1"/>
  <c r="T68" i="2"/>
  <c r="R59" i="2"/>
  <c r="U59" i="2" s="1"/>
  <c r="S67" i="2"/>
  <c r="V67" i="2" s="1"/>
  <c r="T35" i="2"/>
  <c r="T49" i="2"/>
  <c r="S34" i="2"/>
  <c r="V34" i="2" s="1"/>
  <c r="T71" i="2"/>
  <c r="R99" i="2"/>
  <c r="U99" i="2" s="1"/>
  <c r="S101" i="2"/>
  <c r="V101" i="2" s="1"/>
  <c r="T32" i="2"/>
  <c r="S32" i="2"/>
  <c r="V32" i="2" s="1"/>
  <c r="R32" i="2"/>
  <c r="U32" i="2" s="1"/>
  <c r="T64" i="2"/>
  <c r="T69" i="2"/>
  <c r="R55" i="2"/>
  <c r="U55" i="2" s="1"/>
  <c r="R28" i="2"/>
  <c r="U28" i="2" s="1"/>
  <c r="R51" i="2"/>
  <c r="U51" i="2" s="1"/>
  <c r="S89" i="2"/>
  <c r="V89" i="2" s="1"/>
  <c r="T53" i="2"/>
  <c r="R68" i="2"/>
  <c r="U68" i="2" s="1"/>
  <c r="S78" i="2"/>
  <c r="V78" i="2" s="1"/>
  <c r="T78" i="2"/>
  <c r="S24" i="2"/>
  <c r="V24" i="2" s="1"/>
  <c r="R24" i="2"/>
  <c r="U24" i="2" s="1"/>
  <c r="T24" i="2"/>
  <c r="T34" i="2"/>
  <c r="S48" i="2"/>
  <c r="V48" i="2" s="1"/>
  <c r="R48" i="2"/>
  <c r="U48" i="2" s="1"/>
  <c r="R50" i="2"/>
  <c r="U50" i="2" s="1"/>
  <c r="S50" i="2"/>
  <c r="V50" i="2" s="1"/>
  <c r="T50" i="2"/>
  <c r="S19" i="2"/>
  <c r="V19" i="2" s="1"/>
  <c r="T19" i="2"/>
  <c r="S43" i="2"/>
  <c r="V43" i="2" s="1"/>
  <c r="T43" i="2"/>
  <c r="R43" i="2"/>
  <c r="U43" i="2" s="1"/>
  <c r="S26" i="2"/>
  <c r="V26" i="2" s="1"/>
  <c r="T26" i="2"/>
  <c r="R26" i="2"/>
  <c r="U26" i="2" s="1"/>
  <c r="S23" i="2"/>
  <c r="V23" i="2" s="1"/>
  <c r="R23" i="2"/>
  <c r="U23" i="2" s="1"/>
  <c r="T23" i="2"/>
</calcChain>
</file>

<file path=xl/comments1.xml><?xml version="1.0" encoding="utf-8"?>
<comments xmlns="http://schemas.openxmlformats.org/spreadsheetml/2006/main">
  <authors>
    <author>user</author>
  </authors>
  <commentList>
    <comment ref="E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user:</t>
        </r>
        <r>
          <rPr>
            <sz val="9"/>
            <color indexed="81"/>
            <rFont val="ＭＳ Ｐゴシック"/>
            <family val="3"/>
            <charset val="128"/>
          </rPr>
          <t xml:space="preserve">
速さや周期をいじって、
このセルを
・時間t
・エネルギーE
・ポテンシャルの高さV
・ポテンシャルの幅a
・3D角度1と2
などに代入して遊んでください</t>
        </r>
      </text>
    </comment>
  </commentList>
</comments>
</file>

<file path=xl/sharedStrings.xml><?xml version="1.0" encoding="utf-8"?>
<sst xmlns="http://schemas.openxmlformats.org/spreadsheetml/2006/main" count="51" uniqueCount="42">
  <si>
    <t>x</t>
    <phoneticPr fontId="1"/>
  </si>
  <si>
    <t>ポテンシャル</t>
    <phoneticPr fontId="1"/>
  </si>
  <si>
    <t>dx[m]</t>
    <phoneticPr fontId="1"/>
  </si>
  <si>
    <t>a[m]</t>
    <phoneticPr fontId="1"/>
  </si>
  <si>
    <t>係数</t>
    <rPh sb="0" eb="2">
      <t>ケイスウ</t>
    </rPh>
    <phoneticPr fontId="1"/>
  </si>
  <si>
    <t>ψ''+(E-V)ψ/ħ^2=0</t>
    <phoneticPr fontId="1"/>
  </si>
  <si>
    <t>ψ(+)=ψ(0)(2+(V-E)dx^2)-ψ(-)</t>
    <phoneticPr fontId="1"/>
  </si>
  <si>
    <t>E</t>
    <phoneticPr fontId="1"/>
  </si>
  <si>
    <t>V</t>
    <phoneticPr fontId="1"/>
  </si>
  <si>
    <t>compψ</t>
    <phoneticPr fontId="1"/>
  </si>
  <si>
    <t>Iｍψ</t>
    <phoneticPr fontId="1"/>
  </si>
  <si>
    <t>Reψ</t>
    <phoneticPr fontId="1"/>
  </si>
  <si>
    <t>|ψ|^2</t>
    <phoneticPr fontId="1"/>
  </si>
  <si>
    <t>k</t>
    <phoneticPr fontId="1"/>
  </si>
  <si>
    <t>t</t>
    <phoneticPr fontId="1"/>
  </si>
  <si>
    <t>w</t>
    <phoneticPr fontId="1"/>
  </si>
  <si>
    <t>y</t>
    <phoneticPr fontId="1"/>
  </si>
  <si>
    <t>z</t>
    <phoneticPr fontId="1"/>
  </si>
  <si>
    <t>y</t>
    <phoneticPr fontId="1"/>
  </si>
  <si>
    <t>z</t>
    <phoneticPr fontId="1"/>
  </si>
  <si>
    <t>y軸回転</t>
    <rPh sb="1" eb="2">
      <t>ジク</t>
    </rPh>
    <rPh sb="2" eb="4">
      <t>カイテン</t>
    </rPh>
    <phoneticPr fontId="1"/>
  </si>
  <si>
    <t>x軸回転</t>
    <rPh sb="1" eb="4">
      <t>ジクカイテン</t>
    </rPh>
    <phoneticPr fontId="1"/>
  </si>
  <si>
    <t>混合</t>
    <rPh sb="0" eb="2">
      <t>コンゴウ</t>
    </rPh>
    <phoneticPr fontId="1"/>
  </si>
  <si>
    <t>x軸</t>
    <rPh sb="1" eb="2">
      <t>ジク</t>
    </rPh>
    <phoneticPr fontId="1"/>
  </si>
  <si>
    <t>y軸</t>
    <rPh sb="1" eb="2">
      <t>ジク</t>
    </rPh>
    <phoneticPr fontId="1"/>
  </si>
  <si>
    <t>z軸</t>
    <rPh sb="1" eb="2">
      <t>ジク</t>
    </rPh>
    <phoneticPr fontId="1"/>
  </si>
  <si>
    <t>エネルギー</t>
    <phoneticPr fontId="1"/>
  </si>
  <si>
    <t>波動関数</t>
    <rPh sb="0" eb="4">
      <t>ハドウカンスウ</t>
    </rPh>
    <phoneticPr fontId="1"/>
  </si>
  <si>
    <t>エネルギー</t>
    <phoneticPr fontId="1"/>
  </si>
  <si>
    <t>割りと規格化</t>
    <rPh sb="0" eb="1">
      <t>ワ</t>
    </rPh>
    <rPh sb="3" eb="6">
      <t>キカクカ</t>
    </rPh>
    <phoneticPr fontId="1"/>
  </si>
  <si>
    <t>割りと規格化のための定数</t>
    <rPh sb="0" eb="1">
      <t>ワ</t>
    </rPh>
    <rPh sb="3" eb="6">
      <t>キカクカ</t>
    </rPh>
    <rPh sb="10" eb="12">
      <t>テイスウ</t>
    </rPh>
    <phoneticPr fontId="1"/>
  </si>
  <si>
    <t>°</t>
    <phoneticPr fontId="1"/>
  </si>
  <si>
    <t>wt</t>
    <phoneticPr fontId="1"/>
  </si>
  <si>
    <t>波動関数の虚軸</t>
    <rPh sb="0" eb="4">
      <t>ハドウカンスウ</t>
    </rPh>
    <rPh sb="5" eb="7">
      <t>キョジク</t>
    </rPh>
    <phoneticPr fontId="1"/>
  </si>
  <si>
    <t>波動関数の実軸</t>
    <rPh sb="0" eb="4">
      <t>ハドウカンスウ</t>
    </rPh>
    <rPh sb="5" eb="6">
      <t>ジツ</t>
    </rPh>
    <rPh sb="6" eb="7">
      <t>ジク</t>
    </rPh>
    <phoneticPr fontId="1"/>
  </si>
  <si>
    <t>|ψ|^2(存在確率)</t>
    <rPh sb="6" eb="8">
      <t>ソンザイ</t>
    </rPh>
    <rPh sb="8" eb="10">
      <t>カクリツ</t>
    </rPh>
    <phoneticPr fontId="1"/>
  </si>
  <si>
    <t>なう</t>
    <phoneticPr fontId="1"/>
  </si>
  <si>
    <t>はやさ</t>
    <phoneticPr fontId="1"/>
  </si>
  <si>
    <t>周期</t>
    <rPh sb="0" eb="2">
      <t>シュウキ</t>
    </rPh>
    <phoneticPr fontId="1"/>
  </si>
  <si>
    <t>3D角度1</t>
    <rPh sb="2" eb="4">
      <t>カクド</t>
    </rPh>
    <phoneticPr fontId="1"/>
  </si>
  <si>
    <t>3D角度2</t>
    <rPh sb="2" eb="4">
      <t>カクド</t>
    </rPh>
    <phoneticPr fontId="1"/>
  </si>
  <si>
    <t>うご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</si>
</sst>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2" tint="-9.9978637043366805E-2"/>
      <name val="ＭＳ Ｐゴシック"/>
      <family val="2"/>
      <charset val="128"/>
      <scheme val="minor"/>
    </font>
    <font>
      <sz val="11"/>
      <color theme="2" tint="-9.9978637043366805E-2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176" fontId="0" fillId="0" borderId="0" xfId="0" applyNumberFormat="1">
      <alignment vertical="center"/>
    </xf>
    <xf numFmtId="2" fontId="0" fillId="0" borderId="0" xfId="0" applyNumberFormat="1">
      <alignment vertical="center"/>
    </xf>
    <xf numFmtId="1" fontId="0" fillId="0" borderId="0" xfId="0" applyNumberFormat="1">
      <alignment vertical="center"/>
    </xf>
    <xf numFmtId="1" fontId="2" fillId="0" borderId="0" xfId="0" applyNumberFormat="1" applyFont="1">
      <alignment vertical="center"/>
    </xf>
    <xf numFmtId="0" fontId="2" fillId="0" borderId="0" xfId="0" applyFont="1">
      <alignment vertical="center"/>
    </xf>
    <xf numFmtId="1" fontId="3" fillId="0" borderId="0" xfId="0" applyNumberFormat="1" applyFont="1">
      <alignment vertical="center"/>
    </xf>
    <xf numFmtId="0" fontId="0" fillId="2" borderId="0" xfId="0" applyFill="1">
      <alignment vertical="center"/>
    </xf>
    <xf numFmtId="176" fontId="0" fillId="2" borderId="0" xfId="0" applyNumberFormat="1" applyFill="1">
      <alignment vertical="center"/>
    </xf>
    <xf numFmtId="0" fontId="0" fillId="3" borderId="0" xfId="0" applyFill="1">
      <alignment vertical="center"/>
    </xf>
    <xf numFmtId="0" fontId="0" fillId="0" borderId="1" xfId="0" applyBorder="1">
      <alignment vertical="center"/>
    </xf>
    <xf numFmtId="176" fontId="0" fillId="3" borderId="1" xfId="0" applyNumberFormat="1" applyFill="1" applyBorder="1">
      <alignment vertical="center"/>
    </xf>
    <xf numFmtId="176" fontId="0" fillId="0" borderId="1" xfId="0" applyNumberForma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176" fontId="0" fillId="0" borderId="12" xfId="0" applyNumberFormat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176" fontId="0" fillId="0" borderId="14" xfId="0" applyNumberFormat="1" applyBorder="1">
      <alignment vertical="center"/>
    </xf>
    <xf numFmtId="0" fontId="0" fillId="0" borderId="15" xfId="0" applyBorder="1">
      <alignment vertical="center"/>
    </xf>
    <xf numFmtId="176" fontId="0" fillId="3" borderId="12" xfId="0" applyNumberFormat="1" applyFill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176" fontId="0" fillId="0" borderId="13" xfId="0" applyNumberFormat="1" applyBorder="1">
      <alignment vertical="center"/>
    </xf>
    <xf numFmtId="0" fontId="0" fillId="0" borderId="26" xfId="0" applyBorder="1">
      <alignment vertical="center"/>
    </xf>
    <xf numFmtId="176" fontId="0" fillId="0" borderId="27" xfId="0" applyNumberFormat="1" applyBorder="1">
      <alignment vertical="center"/>
    </xf>
    <xf numFmtId="176" fontId="0" fillId="0" borderId="28" xfId="0" applyNumberFormat="1" applyBorder="1">
      <alignment vertical="center"/>
    </xf>
    <xf numFmtId="0" fontId="0" fillId="0" borderId="28" xfId="0" applyBorder="1">
      <alignment vertical="center"/>
    </xf>
    <xf numFmtId="176" fontId="0" fillId="0" borderId="29" xfId="0" applyNumberFormat="1" applyBorder="1">
      <alignment vertical="center"/>
    </xf>
    <xf numFmtId="0" fontId="0" fillId="0" borderId="30" xfId="0" applyBorder="1">
      <alignment vertical="center"/>
    </xf>
    <xf numFmtId="0" fontId="0" fillId="0" borderId="29" xfId="0" applyBorder="1">
      <alignment vertical="center"/>
    </xf>
    <xf numFmtId="176" fontId="0" fillId="3" borderId="9" xfId="0" applyNumberFormat="1" applyFill="1" applyBorder="1">
      <alignment vertical="center"/>
    </xf>
    <xf numFmtId="176" fontId="0" fillId="3" borderId="5" xfId="0" applyNumberFormat="1" applyFill="1" applyBorder="1">
      <alignment vertical="center"/>
    </xf>
    <xf numFmtId="0" fontId="0" fillId="0" borderId="31" xfId="0" applyBorder="1">
      <alignment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ja-JP" altLang="en-US" b="1">
                <a:solidFill>
                  <a:schemeClr val="tx1"/>
                </a:solidFill>
              </a:rPr>
              <a:t>トンネル効果</a:t>
            </a:r>
          </a:p>
        </c:rich>
      </c:tx>
      <c:layout>
        <c:manualLayout>
          <c:xMode val="edge"/>
          <c:yMode val="edge"/>
          <c:x val="0.15555264348352171"/>
          <c:y val="4.61433933197446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276266617283505E-2"/>
          <c:y val="0.17240482677509905"/>
          <c:w val="0.94518939868022978"/>
          <c:h val="0.52681827375264478"/>
        </c:manualLayout>
      </c:layout>
      <c:scatterChart>
        <c:scatterStyle val="lineMarker"/>
        <c:varyColors val="0"/>
        <c:ser>
          <c:idx val="0"/>
          <c:order val="0"/>
          <c:tx>
            <c:strRef>
              <c:f>'Sheet1 (2)'!$V$17</c:f>
              <c:strCache>
                <c:ptCount val="1"/>
                <c:pt idx="0">
                  <c:v>波動関数</c:v>
                </c:pt>
              </c:strCache>
            </c:strRef>
          </c:tx>
          <c:spPr>
            <a:ln w="381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'Sheet1 (2)'!$U$18:$U$159</c:f>
              <c:numCache>
                <c:formatCode>0.00_ </c:formatCode>
                <c:ptCount val="142"/>
                <c:pt idx="0">
                  <c:v>5.196152422706632</c:v>
                </c:pt>
                <c:pt idx="1">
                  <c:v>5.1313122176881105</c:v>
                </c:pt>
                <c:pt idx="2">
                  <c:v>5.0663632009927886</c:v>
                </c:pt>
                <c:pt idx="3">
                  <c:v>5.0011971050022517</c:v>
                </c:pt>
                <c:pt idx="4">
                  <c:v>4.9357067474945593</c:v>
                </c:pt>
                <c:pt idx="5">
                  <c:v>4.8697865675553587</c:v>
                </c:pt>
                <c:pt idx="6">
                  <c:v>4.8033331533824537</c:v>
                </c:pt>
                <c:pt idx="7">
                  <c:v>4.7362457593448157</c:v>
                </c:pt>
                <c:pt idx="8">
                  <c:v>4.6684268097107413</c:v>
                </c:pt>
                <c:pt idx="9">
                  <c:v>4.5997823865265088</c:v>
                </c:pt>
                <c:pt idx="10">
                  <c:v>4.5302226992061465</c:v>
                </c:pt>
                <c:pt idx="11">
                  <c:v>4.4596625334843649</c:v>
                </c:pt>
                <c:pt idx="12">
                  <c:v>4.3880216774878811</c:v>
                </c:pt>
                <c:pt idx="13">
                  <c:v>4.3152253227947837</c:v>
                </c:pt>
                <c:pt idx="14">
                  <c:v>4.2412044384766467</c:v>
                </c:pt>
                <c:pt idx="15">
                  <c:v>4.1658961162531689</c:v>
                </c:pt>
                <c:pt idx="16">
                  <c:v>4.0892438850335751</c:v>
                </c:pt>
                <c:pt idx="17">
                  <c:v>4.0111979932720718</c:v>
                </c:pt>
                <c:pt idx="18">
                  <c:v>3.9317156577255736</c:v>
                </c:pt>
                <c:pt idx="19">
                  <c:v>3.8507612773699202</c:v>
                </c:pt>
                <c:pt idx="20">
                  <c:v>3.7683066114049986</c:v>
                </c:pt>
                <c:pt idx="21">
                  <c:v>3.6843309204587404</c:v>
                </c:pt>
                <c:pt idx="22">
                  <c:v>3.5988210702839849</c:v>
                </c:pt>
                <c:pt idx="23">
                  <c:v>3.5117715974297141</c:v>
                </c:pt>
                <c:pt idx="24">
                  <c:v>3.4231847365583068</c:v>
                </c:pt>
                <c:pt idx="25">
                  <c:v>3.3330704092722283</c:v>
                </c:pt>
                <c:pt idx="26">
                  <c:v>3.2414461745060157</c:v>
                </c:pt>
                <c:pt idx="27">
                  <c:v>3.1483371407316092</c:v>
                </c:pt>
                <c:pt idx="28">
                  <c:v>3.0537758404159878</c:v>
                </c:pt>
                <c:pt idx="29">
                  <c:v>2.9578020673588377</c:v>
                </c:pt>
                <c:pt idx="30">
                  <c:v>2.860462677723552</c:v>
                </c:pt>
                <c:pt idx="31">
                  <c:v>2.7618113557564152</c:v>
                </c:pt>
                <c:pt idx="32">
                  <c:v>2.6619083453653714</c:v>
                </c:pt>
                <c:pt idx="33">
                  <c:v>2.5608201489004827</c:v>
                </c:pt>
                <c:pt idx="34">
                  <c:v>2.4586191946421816</c:v>
                </c:pt>
                <c:pt idx="35">
                  <c:v>2.3553834746598672</c:v>
                </c:pt>
                <c:pt idx="36">
                  <c:v>2.2511961548515593</c:v>
                </c:pt>
                <c:pt idx="37">
                  <c:v>2.1461451591144063</c:v>
                </c:pt>
                <c:pt idx="38">
                  <c:v>2.0403227297252027</c:v>
                </c:pt>
                <c:pt idx="39">
                  <c:v>1.9338249661290021</c:v>
                </c:pt>
                <c:pt idx="40">
                  <c:v>1.8267513444418935</c:v>
                </c:pt>
                <c:pt idx="41">
                  <c:v>1.7192042200704198</c:v>
                </c:pt>
                <c:pt idx="42">
                  <c:v>1.6112883159345464</c:v>
                </c:pt>
                <c:pt idx="43">
                  <c:v>1.5031101988530604</c:v>
                </c:pt>
                <c:pt idx="44">
                  <c:v>1.3947777467094769</c:v>
                </c:pt>
                <c:pt idx="45">
                  <c:v>1.2863996090626215</c:v>
                </c:pt>
                <c:pt idx="46">
                  <c:v>1.1780846638988363</c:v>
                </c:pt>
                <c:pt idx="47">
                  <c:v>1.0699414732420478</c:v>
                </c:pt>
                <c:pt idx="48">
                  <c:v>0.9620777403436479</c:v>
                </c:pt>
                <c:pt idx="49">
                  <c:v>0.8545997711662362</c:v>
                </c:pt>
                <c:pt idx="50">
                  <c:v>0.74663166112384149</c:v>
                </c:pt>
                <c:pt idx="51">
                  <c:v>0.63806658236814395</c:v>
                </c:pt>
                <c:pt idx="52">
                  <c:v>0.52879472220725732</c:v>
                </c:pt>
                <c:pt idx="53">
                  <c:v>0.41870273404226915</c:v>
                </c:pt>
                <c:pt idx="54">
                  <c:v>0.30767317063424687</c:v>
                </c:pt>
                <c:pt idx="55">
                  <c:v>0.19558389686804256</c:v>
                </c:pt>
                <c:pt idx="56">
                  <c:v>8.2307479076717649E-2</c:v>
                </c:pt>
                <c:pt idx="57">
                  <c:v>-3.2289452126792351E-2</c:v>
                </c:pt>
                <c:pt idx="58">
                  <c:v>-0.14834686869661295</c:v>
                </c:pt>
                <c:pt idx="59">
                  <c:v>-0.26601204501369968</c:v>
                </c:pt>
                <c:pt idx="60">
                  <c:v>-0.38544029425774451</c:v>
                </c:pt>
                <c:pt idx="61">
                  <c:v>-0.50294134203050045</c:v>
                </c:pt>
                <c:pt idx="62">
                  <c:v>-0.61836069579499531</c:v>
                </c:pt>
                <c:pt idx="63">
                  <c:v>-0.73155427148429708</c:v>
                </c:pt>
                <c:pt idx="64">
                  <c:v>-0.84238911392185434</c:v>
                </c:pt>
                <c:pt idx="65">
                  <c:v>-0.95074406159737057</c:v>
                </c:pt>
                <c:pt idx="66">
                  <c:v>-1.056510352474364</c:v>
                </c:pt>
                <c:pt idx="67">
                  <c:v>-1.159592167800338</c:v>
                </c:pt>
                <c:pt idx="68">
                  <c:v>-1.2599071112005584</c:v>
                </c:pt>
                <c:pt idx="69">
                  <c:v>-1.3573866206599137</c:v>
                </c:pt>
                <c:pt idx="70">
                  <c:v>-1.4519763113329986</c:v>
                </c:pt>
                <c:pt idx="71">
                  <c:v>-1.5436362474683409</c:v>
                </c:pt>
                <c:pt idx="72">
                  <c:v>-1.6323411420871552</c:v>
                </c:pt>
                <c:pt idx="73">
                  <c:v>-1.7180804834182402</c:v>
                </c:pt>
                <c:pt idx="74">
                  <c:v>-1.8008585874568315</c:v>
                </c:pt>
                <c:pt idx="75">
                  <c:v>-1.8806945763846312</c:v>
                </c:pt>
                <c:pt idx="76">
                  <c:v>-1.9576222829588941</c:v>
                </c:pt>
                <c:pt idx="77">
                  <c:v>-2.0316900813486374</c:v>
                </c:pt>
                <c:pt idx="78">
                  <c:v>-2.1029606452638028</c:v>
                </c:pt>
                <c:pt idx="79">
                  <c:v>-2.1715106345867077</c:v>
                </c:pt>
                <c:pt idx="80">
                  <c:v>-2.2374303120726289</c:v>
                </c:pt>
                <c:pt idx="81">
                  <c:v>-2.3008230920360346</c:v>
                </c:pt>
                <c:pt idx="82">
                  <c:v>-2.3618050232789969</c:v>
                </c:pt>
                <c:pt idx="83">
                  <c:v>-2.4205042088471904</c:v>
                </c:pt>
                <c:pt idx="84">
                  <c:v>-2.477060165514668</c:v>
                </c:pt>
                <c:pt idx="85">
                  <c:v>-2.5316231261999835</c:v>
                </c:pt>
                <c:pt idx="86">
                  <c:v>-2.5843532888016054</c:v>
                </c:pt>
                <c:pt idx="87">
                  <c:v>-2.6354200152084184</c:v>
                </c:pt>
                <c:pt idx="88">
                  <c:v>-2.6850009844902805</c:v>
                </c:pt>
                <c:pt idx="89">
                  <c:v>-2.7332813045026731</c:v>
                </c:pt>
                <c:pt idx="90">
                  <c:v>-2.7804525863474265</c:v>
                </c:pt>
                <c:pt idx="91">
                  <c:v>-2.8267119863172097</c:v>
                </c:pt>
                <c:pt idx="92">
                  <c:v>-2.872261220114066</c:v>
                </c:pt>
                <c:pt idx="93">
                  <c:v>-2.9173055542709023</c:v>
                </c:pt>
                <c:pt idx="94">
                  <c:v>-2.9620527798188281</c:v>
                </c:pt>
                <c:pt idx="95">
                  <c:v>-3.0067121733319948</c:v>
                </c:pt>
                <c:pt idx="96">
                  <c:v>-3.0514934505447293</c:v>
                </c:pt>
                <c:pt idx="97">
                  <c:v>-3.0966057177728596</c:v>
                </c:pt>
                <c:pt idx="98">
                  <c:v>-3.1422564263821378</c:v>
                </c:pt>
                <c:pt idx="99">
                  <c:v>-3.1886503355314098</c:v>
                </c:pt>
                <c:pt idx="100">
                  <c:v>-3.2359884883768215</c:v>
                </c:pt>
                <c:pt idx="101">
                  <c:v>-3.2844672068560374</c:v>
                </c:pt>
                <c:pt idx="102">
                  <c:v>-3.3342771100785535</c:v>
                </c:pt>
                <c:pt idx="103">
                  <c:v>-3.385602161230151</c:v>
                </c:pt>
                <c:pt idx="104">
                  <c:v>-3.4386187477569599</c:v>
                </c:pt>
                <c:pt idx="105">
                  <c:v>-3.4934947994282397</c:v>
                </c:pt>
                <c:pt idx="106">
                  <c:v>-3.5503889486875253</c:v>
                </c:pt>
                <c:pt idx="107">
                  <c:v>-3.6094497374904173</c:v>
                </c:pt>
                <c:pt idx="108">
                  <c:v>-3.6708148745947931</c:v>
                </c:pt>
                <c:pt idx="109">
                  <c:v>-3.734610547017021</c:v>
                </c:pt>
                <c:pt idx="110">
                  <c:v>-3.8009507890968819</c:v>
                </c:pt>
                <c:pt idx="111">
                  <c:v>-3.8699369123258665</c:v>
                </c:pt>
                <c:pt idx="112">
                  <c:v>-3.9416569987897265</c:v>
                </c:pt>
                <c:pt idx="113">
                  <c:v>-4.0161854607580345</c:v>
                </c:pt>
                <c:pt idx="114">
                  <c:v>-4.0935826686228429</c:v>
                </c:pt>
                <c:pt idx="115">
                  <c:v>-4.1738946490467157</c:v>
                </c:pt>
                <c:pt idx="116">
                  <c:v>-4.2571528548294282</c:v>
                </c:pt>
                <c:pt idx="117">
                  <c:v>-4.3433740076439591</c:v>
                </c:pt>
                <c:pt idx="118">
                  <c:v>-4.4325600144281276</c:v>
                </c:pt>
                <c:pt idx="119">
                  <c:v>-4.5246979578499049</c:v>
                </c:pt>
                <c:pt idx="120">
                  <c:v>-4.619760160894077</c:v>
                </c:pt>
                <c:pt idx="124">
                  <c:v>5.196152422706632</c:v>
                </c:pt>
                <c:pt idx="125">
                  <c:v>0.86602540378443871</c:v>
                </c:pt>
                <c:pt idx="126">
                  <c:v>0.86602540378443871</c:v>
                </c:pt>
                <c:pt idx="127">
                  <c:v>0</c:v>
                </c:pt>
                <c:pt idx="128">
                  <c:v>0</c:v>
                </c:pt>
                <c:pt idx="129">
                  <c:v>-5.196152422706632</c:v>
                </c:pt>
                <c:pt idx="131">
                  <c:v>0</c:v>
                </c:pt>
                <c:pt idx="132">
                  <c:v>1.299038105676658</c:v>
                </c:pt>
                <c:pt idx="134">
                  <c:v>0</c:v>
                </c:pt>
                <c:pt idx="135">
                  <c:v>0</c:v>
                </c:pt>
                <c:pt idx="137">
                  <c:v>0</c:v>
                </c:pt>
                <c:pt idx="138">
                  <c:v>-0.74999999999999989</c:v>
                </c:pt>
                <c:pt idx="140">
                  <c:v>-5.196152422706632</c:v>
                </c:pt>
                <c:pt idx="141">
                  <c:v>5.196152422706632</c:v>
                </c:pt>
              </c:numCache>
            </c:numRef>
          </c:xVal>
          <c:yVal>
            <c:numRef>
              <c:f>'Sheet1 (2)'!$V$18:$V$159</c:f>
              <c:numCache>
                <c:formatCode>General</c:formatCode>
                <c:ptCount val="142"/>
                <c:pt idx="0">
                  <c:v>-0.53347664459998667</c:v>
                </c:pt>
                <c:pt idx="1">
                  <c:v>-0.49096313031873928</c:v>
                </c:pt>
                <c:pt idx="2">
                  <c:v>-0.45120473687643575</c:v>
                </c:pt>
                <c:pt idx="3">
                  <c:v>-0.41427525624029055</c:v>
                </c:pt>
                <c:pt idx="4">
                  <c:v>-0.38023433581348182</c:v>
                </c:pt>
                <c:pt idx="5">
                  <c:v>-0.34912718019814448</c:v>
                </c:pt>
                <c:pt idx="6">
                  <c:v>-0.32098432517235526</c:v>
                </c:pt>
                <c:pt idx="7">
                  <c:v>-0.29582148501124328</c:v>
                </c:pt>
                <c:pt idx="8">
                  <c:v>-0.27363947391561372</c:v>
                </c:pt>
                <c:pt idx="9">
                  <c:v>-0.25442420194094451</c:v>
                </c:pt>
                <c:pt idx="10">
                  <c:v>-0.23814674544710931</c:v>
                </c:pt>
                <c:pt idx="11">
                  <c:v>-0.2247634917165772</c:v>
                </c:pt>
                <c:pt idx="12">
                  <c:v>-0.21421635701800162</c:v>
                </c:pt>
                <c:pt idx="13">
                  <c:v>-0.20643307702487523</c:v>
                </c:pt>
                <c:pt idx="14">
                  <c:v>-0.20132756813716338</c:v>
                </c:pt>
                <c:pt idx="15">
                  <c:v>-0.198800357899304</c:v>
                </c:pt>
                <c:pt idx="16">
                  <c:v>-0.19873908236248733</c:v>
                </c:pt>
                <c:pt idx="17">
                  <c:v>-0.20101904790439695</c:v>
                </c:pt>
                <c:pt idx="18">
                  <c:v>-0.20550385469732391</c:v>
                </c:pt>
                <c:pt idx="19">
                  <c:v>-0.2120460787073033</c:v>
                </c:pt>
                <c:pt idx="20">
                  <c:v>-0.22048800881428487</c:v>
                </c:pt>
                <c:pt idx="21">
                  <c:v>-0.23066243536773384</c:v>
                </c:pt>
                <c:pt idx="22">
                  <c:v>-0.24239348623488283</c:v>
                </c:pt>
                <c:pt idx="23">
                  <c:v>-0.25549750616139627</c:v>
                </c:pt>
                <c:pt idx="24">
                  <c:v>-0.26978397504764151</c:v>
                </c:pt>
                <c:pt idx="25">
                  <c:v>-0.28505646054918715</c:v>
                </c:pt>
                <c:pt idx="26">
                  <c:v>-0.30111360023852551</c:v>
                </c:pt>
                <c:pt idx="27">
                  <c:v>-0.31775010841720919</c:v>
                </c:pt>
                <c:pt idx="28">
                  <c:v>-0.33475780254434628</c:v>
                </c:pt>
                <c:pt idx="29">
                  <c:v>-0.35192664414930086</c:v>
                </c:pt>
                <c:pt idx="30">
                  <c:v>-0.36904578902404805</c:v>
                </c:pt>
                <c:pt idx="31">
                  <c:v>-0.38590464144421394</c:v>
                </c:pt>
                <c:pt idx="32">
                  <c:v>-0.4022939071476973</c:v>
                </c:pt>
                <c:pt idx="33">
                  <c:v>-0.4180066398059808</c:v>
                </c:pt>
                <c:pt idx="34">
                  <c:v>-0.4328392757557738</c:v>
                </c:pt>
                <c:pt idx="35">
                  <c:v>-0.44659265181732688</c:v>
                </c:pt>
                <c:pt idx="36">
                  <c:v>-0.45907300111033278</c:v>
                </c:pt>
                <c:pt idx="37">
                  <c:v>-0.47009292188832563</c:v>
                </c:pt>
                <c:pt idx="38">
                  <c:v>-0.47947231454741551</c:v>
                </c:pt>
                <c:pt idx="39">
                  <c:v>-0.48703928212430703</c:v>
                </c:pt>
                <c:pt idx="40">
                  <c:v>-0.49263098978111569</c:v>
                </c:pt>
                <c:pt idx="41">
                  <c:v>-0.49609447897955727</c:v>
                </c:pt>
                <c:pt idx="42">
                  <c:v>-0.49728743227364036</c:v>
                </c:pt>
                <c:pt idx="43">
                  <c:v>-0.49607888489689395</c:v>
                </c:pt>
                <c:pt idx="44">
                  <c:v>-0.49234987958620252</c:v>
                </c:pt>
                <c:pt idx="45">
                  <c:v>-0.48599406136811946</c:v>
                </c:pt>
                <c:pt idx="46">
                  <c:v>-0.47691820933373485</c:v>
                </c:pt>
                <c:pt idx="47">
                  <c:v>-0.46504270274322101</c:v>
                </c:pt>
                <c:pt idx="48">
                  <c:v>-0.45030191912952999</c:v>
                </c:pt>
                <c:pt idx="49">
                  <c:v>-0.43264456241073046</c:v>
                </c:pt>
                <c:pt idx="50">
                  <c:v>-0.41794049201344574</c:v>
                </c:pt>
                <c:pt idx="51">
                  <c:v>-0.40624118758568961</c:v>
                </c:pt>
                <c:pt idx="52">
                  <c:v>-0.3976131526053226</c:v>
                </c:pt>
                <c:pt idx="53">
                  <c:v>-0.39213824689744281</c:v>
                </c:pt>
                <c:pt idx="54">
                  <c:v>-0.38991409593351101</c:v>
                </c:pt>
                <c:pt idx="55">
                  <c:v>-0.39105457895870754</c:v>
                </c:pt>
                <c:pt idx="56">
                  <c:v>-0.39569039838815789</c:v>
                </c:pt>
                <c:pt idx="57">
                  <c:v>-0.40396973331900943</c:v>
                </c:pt>
                <c:pt idx="58">
                  <c:v>-0.41605898042591699</c:v>
                </c:pt>
                <c:pt idx="59">
                  <c:v>-0.4321435859444141</c:v>
                </c:pt>
                <c:pt idx="60">
                  <c:v>-0.45242897290209483</c:v>
                </c:pt>
                <c:pt idx="61">
                  <c:v>-0.46828715148580413</c:v>
                </c:pt>
                <c:pt idx="62">
                  <c:v>-0.47951383080261861</c:v>
                </c:pt>
                <c:pt idx="63">
                  <c:v>-0.48592787745595767</c:v>
                </c:pt>
                <c:pt idx="64">
                  <c:v>-0.4873722212125588</c:v>
                </c:pt>
                <c:pt idx="65">
                  <c:v>-0.48371464035363287</c:v>
                </c:pt>
                <c:pt idx="66">
                  <c:v>-0.47484842278348294</c:v>
                </c:pt>
                <c:pt idx="67">
                  <c:v>-0.46069289958995185</c:v>
                </c:pt>
                <c:pt idx="68">
                  <c:v>-0.44119384838900849</c:v>
                </c:pt>
                <c:pt idx="69">
                  <c:v>-0.41632376443666236</c:v>
                </c:pt>
                <c:pt idx="70">
                  <c:v>-0.38608199815267158</c:v>
                </c:pt>
                <c:pt idx="71">
                  <c:v>-0.35049475836845445</c:v>
                </c:pt>
                <c:pt idx="72">
                  <c:v>-0.30961498128293363</c:v>
                </c:pt>
                <c:pt idx="73">
                  <c:v>-0.26352206578153725</c:v>
                </c:pt>
                <c:pt idx="74">
                  <c:v>-0.21232147644177102</c:v>
                </c:pt>
                <c:pt idx="75">
                  <c:v>-0.15614421621033603</c:v>
                </c:pt>
                <c:pt idx="76">
                  <c:v>-9.5146171388390599E-2</c:v>
                </c:pt>
                <c:pt idx="77">
                  <c:v>-2.9507332200041092E-2</c:v>
                </c:pt>
                <c:pt idx="78">
                  <c:v>4.0569107158771545E-2</c:v>
                </c:pt>
                <c:pt idx="79">
                  <c:v>0.11485776449125196</c:v>
                </c:pt>
                <c:pt idx="80">
                  <c:v>0.19311219651073902</c:v>
                </c:pt>
                <c:pt idx="81">
                  <c:v>0.27506613105713107</c:v>
                </c:pt>
                <c:pt idx="82">
                  <c:v>0.3604347984576986</c:v>
                </c:pt>
                <c:pt idx="83">
                  <c:v>0.448916355375441</c:v>
                </c:pt>
                <c:pt idx="84">
                  <c:v>0.54019339402576783</c:v>
                </c:pt>
                <c:pt idx="85">
                  <c:v>0.63393452921542837</c:v>
                </c:pt>
                <c:pt idx="86">
                  <c:v>0.72979605526847213</c:v>
                </c:pt>
                <c:pt idx="87">
                  <c:v>0.82742366455463312</c:v>
                </c:pt>
                <c:pt idx="88">
                  <c:v>0.92645421902748193</c:v>
                </c:pt>
                <c:pt idx="89">
                  <c:v>1.0265175659146537</c:v>
                </c:pt>
                <c:pt idx="90">
                  <c:v>1.1272383884817145</c:v>
                </c:pt>
                <c:pt idx="91">
                  <c:v>1.228238082615827</c:v>
                </c:pt>
                <c:pt idx="92">
                  <c:v>1.3291366498463213</c:v>
                </c:pt>
                <c:pt idx="93">
                  <c:v>1.4295545973370452</c:v>
                </c:pt>
                <c:pt idx="94">
                  <c:v>1.5291148353505442</c:v>
                </c:pt>
                <c:pt idx="95">
                  <c:v>1.6274445626967522</c:v>
                </c:pt>
                <c:pt idx="96">
                  <c:v>1.7241771307389373</c:v>
                </c:pt>
                <c:pt idx="97">
                  <c:v>1.8189538766368891</c:v>
                </c:pt>
                <c:pt idx="98">
                  <c:v>1.9114259166611172</c:v>
                </c:pt>
                <c:pt idx="99">
                  <c:v>2.0012558906115006</c:v>
                </c:pt>
                <c:pt idx="100">
                  <c:v>2.0881196486182874</c:v>
                </c:pt>
                <c:pt idx="101">
                  <c:v>2.1717078718914449</c:v>
                </c:pt>
                <c:pt idx="102">
                  <c:v>2.2517276193146065</c:v>
                </c:pt>
                <c:pt idx="103">
                  <c:v>2.3279037921506558</c:v>
                </c:pt>
                <c:pt idx="104">
                  <c:v>2.3999805095354159</c:v>
                </c:pt>
                <c:pt idx="105">
                  <c:v>2.4677223878819601</c:v>
                </c:pt>
                <c:pt idx="106">
                  <c:v>2.5309157177985577</c:v>
                </c:pt>
                <c:pt idx="107">
                  <c:v>2.589369532635625</c:v>
                </c:pt>
                <c:pt idx="108">
                  <c:v>2.642916563318976</c:v>
                </c:pt>
                <c:pt idx="109">
                  <c:v>2.6914140746951936</c:v>
                </c:pt>
                <c:pt idx="110">
                  <c:v>2.7347445792074017</c:v>
                </c:pt>
                <c:pt idx="111">
                  <c:v>2.7728164243330338</c:v>
                </c:pt>
                <c:pt idx="112">
                  <c:v>2.8055642508464604</c:v>
                </c:pt>
                <c:pt idx="113">
                  <c:v>2.8329493196151132</c:v>
                </c:pt>
                <c:pt idx="114">
                  <c:v>2.8549597052951534</c:v>
                </c:pt>
                <c:pt idx="115">
                  <c:v>2.8716103559581865</c:v>
                </c:pt>
                <c:pt idx="116">
                  <c:v>2.8829430183508924</c:v>
                </c:pt>
                <c:pt idx="117">
                  <c:v>2.8890260291613021</c:v>
                </c:pt>
                <c:pt idx="118">
                  <c:v>2.8899539733353654</c:v>
                </c:pt>
                <c:pt idx="119">
                  <c:v>2.8858472111522127</c:v>
                </c:pt>
                <c:pt idx="120">
                  <c:v>2.8768512764227578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'Sheet1 (2)'!$W$17</c:f>
              <c:strCache>
                <c:ptCount val="1"/>
                <c:pt idx="0">
                  <c:v>ポテンシャル</c:v>
                </c:pt>
              </c:strCache>
            </c:strRef>
          </c:tx>
          <c:spPr>
            <a:ln w="44450" cap="rnd">
              <a:solidFill>
                <a:schemeClr val="accent2">
                  <a:alpha val="9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'Sheet1 (2)'!$U$18:$U$159</c:f>
              <c:numCache>
                <c:formatCode>0.00_ </c:formatCode>
                <c:ptCount val="142"/>
                <c:pt idx="0">
                  <c:v>5.196152422706632</c:v>
                </c:pt>
                <c:pt idx="1">
                  <c:v>5.1313122176881105</c:v>
                </c:pt>
                <c:pt idx="2">
                  <c:v>5.0663632009927886</c:v>
                </c:pt>
                <c:pt idx="3">
                  <c:v>5.0011971050022517</c:v>
                </c:pt>
                <c:pt idx="4">
                  <c:v>4.9357067474945593</c:v>
                </c:pt>
                <c:pt idx="5">
                  <c:v>4.8697865675553587</c:v>
                </c:pt>
                <c:pt idx="6">
                  <c:v>4.8033331533824537</c:v>
                </c:pt>
                <c:pt idx="7">
                  <c:v>4.7362457593448157</c:v>
                </c:pt>
                <c:pt idx="8">
                  <c:v>4.6684268097107413</c:v>
                </c:pt>
                <c:pt idx="9">
                  <c:v>4.5997823865265088</c:v>
                </c:pt>
                <c:pt idx="10">
                  <c:v>4.5302226992061465</c:v>
                </c:pt>
                <c:pt idx="11">
                  <c:v>4.4596625334843649</c:v>
                </c:pt>
                <c:pt idx="12">
                  <c:v>4.3880216774878811</c:v>
                </c:pt>
                <c:pt idx="13">
                  <c:v>4.3152253227947837</c:v>
                </c:pt>
                <c:pt idx="14">
                  <c:v>4.2412044384766467</c:v>
                </c:pt>
                <c:pt idx="15">
                  <c:v>4.1658961162531689</c:v>
                </c:pt>
                <c:pt idx="16">
                  <c:v>4.0892438850335751</c:v>
                </c:pt>
                <c:pt idx="17">
                  <c:v>4.0111979932720718</c:v>
                </c:pt>
                <c:pt idx="18">
                  <c:v>3.9317156577255736</c:v>
                </c:pt>
                <c:pt idx="19">
                  <c:v>3.8507612773699202</c:v>
                </c:pt>
                <c:pt idx="20">
                  <c:v>3.7683066114049986</c:v>
                </c:pt>
                <c:pt idx="21">
                  <c:v>3.6843309204587404</c:v>
                </c:pt>
                <c:pt idx="22">
                  <c:v>3.5988210702839849</c:v>
                </c:pt>
                <c:pt idx="23">
                  <c:v>3.5117715974297141</c:v>
                </c:pt>
                <c:pt idx="24">
                  <c:v>3.4231847365583068</c:v>
                </c:pt>
                <c:pt idx="25">
                  <c:v>3.3330704092722283</c:v>
                </c:pt>
                <c:pt idx="26">
                  <c:v>3.2414461745060157</c:v>
                </c:pt>
                <c:pt idx="27">
                  <c:v>3.1483371407316092</c:v>
                </c:pt>
                <c:pt idx="28">
                  <c:v>3.0537758404159878</c:v>
                </c:pt>
                <c:pt idx="29">
                  <c:v>2.9578020673588377</c:v>
                </c:pt>
                <c:pt idx="30">
                  <c:v>2.860462677723552</c:v>
                </c:pt>
                <c:pt idx="31">
                  <c:v>2.7618113557564152</c:v>
                </c:pt>
                <c:pt idx="32">
                  <c:v>2.6619083453653714</c:v>
                </c:pt>
                <c:pt idx="33">
                  <c:v>2.5608201489004827</c:v>
                </c:pt>
                <c:pt idx="34">
                  <c:v>2.4586191946421816</c:v>
                </c:pt>
                <c:pt idx="35">
                  <c:v>2.3553834746598672</c:v>
                </c:pt>
                <c:pt idx="36">
                  <c:v>2.2511961548515593</c:v>
                </c:pt>
                <c:pt idx="37">
                  <c:v>2.1461451591144063</c:v>
                </c:pt>
                <c:pt idx="38">
                  <c:v>2.0403227297252027</c:v>
                </c:pt>
                <c:pt idx="39">
                  <c:v>1.9338249661290021</c:v>
                </c:pt>
                <c:pt idx="40">
                  <c:v>1.8267513444418935</c:v>
                </c:pt>
                <c:pt idx="41">
                  <c:v>1.7192042200704198</c:v>
                </c:pt>
                <c:pt idx="42">
                  <c:v>1.6112883159345464</c:v>
                </c:pt>
                <c:pt idx="43">
                  <c:v>1.5031101988530604</c:v>
                </c:pt>
                <c:pt idx="44">
                  <c:v>1.3947777467094769</c:v>
                </c:pt>
                <c:pt idx="45">
                  <c:v>1.2863996090626215</c:v>
                </c:pt>
                <c:pt idx="46">
                  <c:v>1.1780846638988363</c:v>
                </c:pt>
                <c:pt idx="47">
                  <c:v>1.0699414732420478</c:v>
                </c:pt>
                <c:pt idx="48">
                  <c:v>0.9620777403436479</c:v>
                </c:pt>
                <c:pt idx="49">
                  <c:v>0.8545997711662362</c:v>
                </c:pt>
                <c:pt idx="50">
                  <c:v>0.74663166112384149</c:v>
                </c:pt>
                <c:pt idx="51">
                  <c:v>0.63806658236814395</c:v>
                </c:pt>
                <c:pt idx="52">
                  <c:v>0.52879472220725732</c:v>
                </c:pt>
                <c:pt idx="53">
                  <c:v>0.41870273404226915</c:v>
                </c:pt>
                <c:pt idx="54">
                  <c:v>0.30767317063424687</c:v>
                </c:pt>
                <c:pt idx="55">
                  <c:v>0.19558389686804256</c:v>
                </c:pt>
                <c:pt idx="56">
                  <c:v>8.2307479076717649E-2</c:v>
                </c:pt>
                <c:pt idx="57">
                  <c:v>-3.2289452126792351E-2</c:v>
                </c:pt>
                <c:pt idx="58">
                  <c:v>-0.14834686869661295</c:v>
                </c:pt>
                <c:pt idx="59">
                  <c:v>-0.26601204501369968</c:v>
                </c:pt>
                <c:pt idx="60">
                  <c:v>-0.38544029425774451</c:v>
                </c:pt>
                <c:pt idx="61">
                  <c:v>-0.50294134203050045</c:v>
                </c:pt>
                <c:pt idx="62">
                  <c:v>-0.61836069579499531</c:v>
                </c:pt>
                <c:pt idx="63">
                  <c:v>-0.73155427148429708</c:v>
                </c:pt>
                <c:pt idx="64">
                  <c:v>-0.84238911392185434</c:v>
                </c:pt>
                <c:pt idx="65">
                  <c:v>-0.95074406159737057</c:v>
                </c:pt>
                <c:pt idx="66">
                  <c:v>-1.056510352474364</c:v>
                </c:pt>
                <c:pt idx="67">
                  <c:v>-1.159592167800338</c:v>
                </c:pt>
                <c:pt idx="68">
                  <c:v>-1.2599071112005584</c:v>
                </c:pt>
                <c:pt idx="69">
                  <c:v>-1.3573866206599137</c:v>
                </c:pt>
                <c:pt idx="70">
                  <c:v>-1.4519763113329986</c:v>
                </c:pt>
                <c:pt idx="71">
                  <c:v>-1.5436362474683409</c:v>
                </c:pt>
                <c:pt idx="72">
                  <c:v>-1.6323411420871552</c:v>
                </c:pt>
                <c:pt idx="73">
                  <c:v>-1.7180804834182402</c:v>
                </c:pt>
                <c:pt idx="74">
                  <c:v>-1.8008585874568315</c:v>
                </c:pt>
                <c:pt idx="75">
                  <c:v>-1.8806945763846312</c:v>
                </c:pt>
                <c:pt idx="76">
                  <c:v>-1.9576222829588941</c:v>
                </c:pt>
                <c:pt idx="77">
                  <c:v>-2.0316900813486374</c:v>
                </c:pt>
                <c:pt idx="78">
                  <c:v>-2.1029606452638028</c:v>
                </c:pt>
                <c:pt idx="79">
                  <c:v>-2.1715106345867077</c:v>
                </c:pt>
                <c:pt idx="80">
                  <c:v>-2.2374303120726289</c:v>
                </c:pt>
                <c:pt idx="81">
                  <c:v>-2.3008230920360346</c:v>
                </c:pt>
                <c:pt idx="82">
                  <c:v>-2.3618050232789969</c:v>
                </c:pt>
                <c:pt idx="83">
                  <c:v>-2.4205042088471904</c:v>
                </c:pt>
                <c:pt idx="84">
                  <c:v>-2.477060165514668</c:v>
                </c:pt>
                <c:pt idx="85">
                  <c:v>-2.5316231261999835</c:v>
                </c:pt>
                <c:pt idx="86">
                  <c:v>-2.5843532888016054</c:v>
                </c:pt>
                <c:pt idx="87">
                  <c:v>-2.6354200152084184</c:v>
                </c:pt>
                <c:pt idx="88">
                  <c:v>-2.6850009844902805</c:v>
                </c:pt>
                <c:pt idx="89">
                  <c:v>-2.7332813045026731</c:v>
                </c:pt>
                <c:pt idx="90">
                  <c:v>-2.7804525863474265</c:v>
                </c:pt>
                <c:pt idx="91">
                  <c:v>-2.8267119863172097</c:v>
                </c:pt>
                <c:pt idx="92">
                  <c:v>-2.872261220114066</c:v>
                </c:pt>
                <c:pt idx="93">
                  <c:v>-2.9173055542709023</c:v>
                </c:pt>
                <c:pt idx="94">
                  <c:v>-2.9620527798188281</c:v>
                </c:pt>
                <c:pt idx="95">
                  <c:v>-3.0067121733319948</c:v>
                </c:pt>
                <c:pt idx="96">
                  <c:v>-3.0514934505447293</c:v>
                </c:pt>
                <c:pt idx="97">
                  <c:v>-3.0966057177728596</c:v>
                </c:pt>
                <c:pt idx="98">
                  <c:v>-3.1422564263821378</c:v>
                </c:pt>
                <c:pt idx="99">
                  <c:v>-3.1886503355314098</c:v>
                </c:pt>
                <c:pt idx="100">
                  <c:v>-3.2359884883768215</c:v>
                </c:pt>
                <c:pt idx="101">
                  <c:v>-3.2844672068560374</c:v>
                </c:pt>
                <c:pt idx="102">
                  <c:v>-3.3342771100785535</c:v>
                </c:pt>
                <c:pt idx="103">
                  <c:v>-3.385602161230151</c:v>
                </c:pt>
                <c:pt idx="104">
                  <c:v>-3.4386187477569599</c:v>
                </c:pt>
                <c:pt idx="105">
                  <c:v>-3.4934947994282397</c:v>
                </c:pt>
                <c:pt idx="106">
                  <c:v>-3.5503889486875253</c:v>
                </c:pt>
                <c:pt idx="107">
                  <c:v>-3.6094497374904173</c:v>
                </c:pt>
                <c:pt idx="108">
                  <c:v>-3.6708148745947931</c:v>
                </c:pt>
                <c:pt idx="109">
                  <c:v>-3.734610547017021</c:v>
                </c:pt>
                <c:pt idx="110">
                  <c:v>-3.8009507890968819</c:v>
                </c:pt>
                <c:pt idx="111">
                  <c:v>-3.8699369123258665</c:v>
                </c:pt>
                <c:pt idx="112">
                  <c:v>-3.9416569987897265</c:v>
                </c:pt>
                <c:pt idx="113">
                  <c:v>-4.0161854607580345</c:v>
                </c:pt>
                <c:pt idx="114">
                  <c:v>-4.0935826686228429</c:v>
                </c:pt>
                <c:pt idx="115">
                  <c:v>-4.1738946490467157</c:v>
                </c:pt>
                <c:pt idx="116">
                  <c:v>-4.2571528548294282</c:v>
                </c:pt>
                <c:pt idx="117">
                  <c:v>-4.3433740076439591</c:v>
                </c:pt>
                <c:pt idx="118">
                  <c:v>-4.4325600144281276</c:v>
                </c:pt>
                <c:pt idx="119">
                  <c:v>-4.5246979578499049</c:v>
                </c:pt>
                <c:pt idx="120">
                  <c:v>-4.619760160894077</c:v>
                </c:pt>
                <c:pt idx="124">
                  <c:v>5.196152422706632</c:v>
                </c:pt>
                <c:pt idx="125">
                  <c:v>0.86602540378443871</c:v>
                </c:pt>
                <c:pt idx="126">
                  <c:v>0.86602540378443871</c:v>
                </c:pt>
                <c:pt idx="127">
                  <c:v>0</c:v>
                </c:pt>
                <c:pt idx="128">
                  <c:v>0</c:v>
                </c:pt>
                <c:pt idx="129">
                  <c:v>-5.196152422706632</c:v>
                </c:pt>
                <c:pt idx="131">
                  <c:v>0</c:v>
                </c:pt>
                <c:pt idx="132">
                  <c:v>1.299038105676658</c:v>
                </c:pt>
                <c:pt idx="134">
                  <c:v>0</c:v>
                </c:pt>
                <c:pt idx="135">
                  <c:v>0</c:v>
                </c:pt>
                <c:pt idx="137">
                  <c:v>0</c:v>
                </c:pt>
                <c:pt idx="138">
                  <c:v>-0.74999999999999989</c:v>
                </c:pt>
                <c:pt idx="140">
                  <c:v>-5.196152422706632</c:v>
                </c:pt>
                <c:pt idx="141">
                  <c:v>5.196152422706632</c:v>
                </c:pt>
              </c:numCache>
            </c:numRef>
          </c:xVal>
          <c:yVal>
            <c:numRef>
              <c:f>'Sheet1 (2)'!$W$18:$W$159</c:f>
              <c:numCache>
                <c:formatCode>General</c:formatCode>
                <c:ptCount val="142"/>
                <c:pt idx="124">
                  <c:v>-1.4999999999999996</c:v>
                </c:pt>
                <c:pt idx="125">
                  <c:v>-0.24999999999999994</c:v>
                </c:pt>
                <c:pt idx="126">
                  <c:v>0.61602540378443882</c:v>
                </c:pt>
                <c:pt idx="127">
                  <c:v>0.86602540378443871</c:v>
                </c:pt>
                <c:pt idx="128">
                  <c:v>0</c:v>
                </c:pt>
                <c:pt idx="129">
                  <c:v>1.4999999999999996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'Sheet1 (2)'!$X$17</c:f>
              <c:strCache>
                <c:ptCount val="1"/>
                <c:pt idx="0">
                  <c:v>x軸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  <a:headEnd type="none" w="lg" len="lg"/>
              <a:tailEnd type="stealth"/>
            </a:ln>
            <a:effectLst/>
          </c:spPr>
          <c:marker>
            <c:symbol val="none"/>
          </c:marker>
          <c:xVal>
            <c:numRef>
              <c:f>'Sheet1 (2)'!$U$18:$U$159</c:f>
              <c:numCache>
                <c:formatCode>0.00_ </c:formatCode>
                <c:ptCount val="142"/>
                <c:pt idx="0">
                  <c:v>5.196152422706632</c:v>
                </c:pt>
                <c:pt idx="1">
                  <c:v>5.1313122176881105</c:v>
                </c:pt>
                <c:pt idx="2">
                  <c:v>5.0663632009927886</c:v>
                </c:pt>
                <c:pt idx="3">
                  <c:v>5.0011971050022517</c:v>
                </c:pt>
                <c:pt idx="4">
                  <c:v>4.9357067474945593</c:v>
                </c:pt>
                <c:pt idx="5">
                  <c:v>4.8697865675553587</c:v>
                </c:pt>
                <c:pt idx="6">
                  <c:v>4.8033331533824537</c:v>
                </c:pt>
                <c:pt idx="7">
                  <c:v>4.7362457593448157</c:v>
                </c:pt>
                <c:pt idx="8">
                  <c:v>4.6684268097107413</c:v>
                </c:pt>
                <c:pt idx="9">
                  <c:v>4.5997823865265088</c:v>
                </c:pt>
                <c:pt idx="10">
                  <c:v>4.5302226992061465</c:v>
                </c:pt>
                <c:pt idx="11">
                  <c:v>4.4596625334843649</c:v>
                </c:pt>
                <c:pt idx="12">
                  <c:v>4.3880216774878811</c:v>
                </c:pt>
                <c:pt idx="13">
                  <c:v>4.3152253227947837</c:v>
                </c:pt>
                <c:pt idx="14">
                  <c:v>4.2412044384766467</c:v>
                </c:pt>
                <c:pt idx="15">
                  <c:v>4.1658961162531689</c:v>
                </c:pt>
                <c:pt idx="16">
                  <c:v>4.0892438850335751</c:v>
                </c:pt>
                <c:pt idx="17">
                  <c:v>4.0111979932720718</c:v>
                </c:pt>
                <c:pt idx="18">
                  <c:v>3.9317156577255736</c:v>
                </c:pt>
                <c:pt idx="19">
                  <c:v>3.8507612773699202</c:v>
                </c:pt>
                <c:pt idx="20">
                  <c:v>3.7683066114049986</c:v>
                </c:pt>
                <c:pt idx="21">
                  <c:v>3.6843309204587404</c:v>
                </c:pt>
                <c:pt idx="22">
                  <c:v>3.5988210702839849</c:v>
                </c:pt>
                <c:pt idx="23">
                  <c:v>3.5117715974297141</c:v>
                </c:pt>
                <c:pt idx="24">
                  <c:v>3.4231847365583068</c:v>
                </c:pt>
                <c:pt idx="25">
                  <c:v>3.3330704092722283</c:v>
                </c:pt>
                <c:pt idx="26">
                  <c:v>3.2414461745060157</c:v>
                </c:pt>
                <c:pt idx="27">
                  <c:v>3.1483371407316092</c:v>
                </c:pt>
                <c:pt idx="28">
                  <c:v>3.0537758404159878</c:v>
                </c:pt>
                <c:pt idx="29">
                  <c:v>2.9578020673588377</c:v>
                </c:pt>
                <c:pt idx="30">
                  <c:v>2.860462677723552</c:v>
                </c:pt>
                <c:pt idx="31">
                  <c:v>2.7618113557564152</c:v>
                </c:pt>
                <c:pt idx="32">
                  <c:v>2.6619083453653714</c:v>
                </c:pt>
                <c:pt idx="33">
                  <c:v>2.5608201489004827</c:v>
                </c:pt>
                <c:pt idx="34">
                  <c:v>2.4586191946421816</c:v>
                </c:pt>
                <c:pt idx="35">
                  <c:v>2.3553834746598672</c:v>
                </c:pt>
                <c:pt idx="36">
                  <c:v>2.2511961548515593</c:v>
                </c:pt>
                <c:pt idx="37">
                  <c:v>2.1461451591144063</c:v>
                </c:pt>
                <c:pt idx="38">
                  <c:v>2.0403227297252027</c:v>
                </c:pt>
                <c:pt idx="39">
                  <c:v>1.9338249661290021</c:v>
                </c:pt>
                <c:pt idx="40">
                  <c:v>1.8267513444418935</c:v>
                </c:pt>
                <c:pt idx="41">
                  <c:v>1.7192042200704198</c:v>
                </c:pt>
                <c:pt idx="42">
                  <c:v>1.6112883159345464</c:v>
                </c:pt>
                <c:pt idx="43">
                  <c:v>1.5031101988530604</c:v>
                </c:pt>
                <c:pt idx="44">
                  <c:v>1.3947777467094769</c:v>
                </c:pt>
                <c:pt idx="45">
                  <c:v>1.2863996090626215</c:v>
                </c:pt>
                <c:pt idx="46">
                  <c:v>1.1780846638988363</c:v>
                </c:pt>
                <c:pt idx="47">
                  <c:v>1.0699414732420478</c:v>
                </c:pt>
                <c:pt idx="48">
                  <c:v>0.9620777403436479</c:v>
                </c:pt>
                <c:pt idx="49">
                  <c:v>0.8545997711662362</c:v>
                </c:pt>
                <c:pt idx="50">
                  <c:v>0.74663166112384149</c:v>
                </c:pt>
                <c:pt idx="51">
                  <c:v>0.63806658236814395</c:v>
                </c:pt>
                <c:pt idx="52">
                  <c:v>0.52879472220725732</c:v>
                </c:pt>
                <c:pt idx="53">
                  <c:v>0.41870273404226915</c:v>
                </c:pt>
                <c:pt idx="54">
                  <c:v>0.30767317063424687</c:v>
                </c:pt>
                <c:pt idx="55">
                  <c:v>0.19558389686804256</c:v>
                </c:pt>
                <c:pt idx="56">
                  <c:v>8.2307479076717649E-2</c:v>
                </c:pt>
                <c:pt idx="57">
                  <c:v>-3.2289452126792351E-2</c:v>
                </c:pt>
                <c:pt idx="58">
                  <c:v>-0.14834686869661295</c:v>
                </c:pt>
                <c:pt idx="59">
                  <c:v>-0.26601204501369968</c:v>
                </c:pt>
                <c:pt idx="60">
                  <c:v>-0.38544029425774451</c:v>
                </c:pt>
                <c:pt idx="61">
                  <c:v>-0.50294134203050045</c:v>
                </c:pt>
                <c:pt idx="62">
                  <c:v>-0.61836069579499531</c:v>
                </c:pt>
                <c:pt idx="63">
                  <c:v>-0.73155427148429708</c:v>
                </c:pt>
                <c:pt idx="64">
                  <c:v>-0.84238911392185434</c:v>
                </c:pt>
                <c:pt idx="65">
                  <c:v>-0.95074406159737057</c:v>
                </c:pt>
                <c:pt idx="66">
                  <c:v>-1.056510352474364</c:v>
                </c:pt>
                <c:pt idx="67">
                  <c:v>-1.159592167800338</c:v>
                </c:pt>
                <c:pt idx="68">
                  <c:v>-1.2599071112005584</c:v>
                </c:pt>
                <c:pt idx="69">
                  <c:v>-1.3573866206599137</c:v>
                </c:pt>
                <c:pt idx="70">
                  <c:v>-1.4519763113329986</c:v>
                </c:pt>
                <c:pt idx="71">
                  <c:v>-1.5436362474683409</c:v>
                </c:pt>
                <c:pt idx="72">
                  <c:v>-1.6323411420871552</c:v>
                </c:pt>
                <c:pt idx="73">
                  <c:v>-1.7180804834182402</c:v>
                </c:pt>
                <c:pt idx="74">
                  <c:v>-1.8008585874568315</c:v>
                </c:pt>
                <c:pt idx="75">
                  <c:v>-1.8806945763846312</c:v>
                </c:pt>
                <c:pt idx="76">
                  <c:v>-1.9576222829588941</c:v>
                </c:pt>
                <c:pt idx="77">
                  <c:v>-2.0316900813486374</c:v>
                </c:pt>
                <c:pt idx="78">
                  <c:v>-2.1029606452638028</c:v>
                </c:pt>
                <c:pt idx="79">
                  <c:v>-2.1715106345867077</c:v>
                </c:pt>
                <c:pt idx="80">
                  <c:v>-2.2374303120726289</c:v>
                </c:pt>
                <c:pt idx="81">
                  <c:v>-2.3008230920360346</c:v>
                </c:pt>
                <c:pt idx="82">
                  <c:v>-2.3618050232789969</c:v>
                </c:pt>
                <c:pt idx="83">
                  <c:v>-2.4205042088471904</c:v>
                </c:pt>
                <c:pt idx="84">
                  <c:v>-2.477060165514668</c:v>
                </c:pt>
                <c:pt idx="85">
                  <c:v>-2.5316231261999835</c:v>
                </c:pt>
                <c:pt idx="86">
                  <c:v>-2.5843532888016054</c:v>
                </c:pt>
                <c:pt idx="87">
                  <c:v>-2.6354200152084184</c:v>
                </c:pt>
                <c:pt idx="88">
                  <c:v>-2.6850009844902805</c:v>
                </c:pt>
                <c:pt idx="89">
                  <c:v>-2.7332813045026731</c:v>
                </c:pt>
                <c:pt idx="90">
                  <c:v>-2.7804525863474265</c:v>
                </c:pt>
                <c:pt idx="91">
                  <c:v>-2.8267119863172097</c:v>
                </c:pt>
                <c:pt idx="92">
                  <c:v>-2.872261220114066</c:v>
                </c:pt>
                <c:pt idx="93">
                  <c:v>-2.9173055542709023</c:v>
                </c:pt>
                <c:pt idx="94">
                  <c:v>-2.9620527798188281</c:v>
                </c:pt>
                <c:pt idx="95">
                  <c:v>-3.0067121733319948</c:v>
                </c:pt>
                <c:pt idx="96">
                  <c:v>-3.0514934505447293</c:v>
                </c:pt>
                <c:pt idx="97">
                  <c:v>-3.0966057177728596</c:v>
                </c:pt>
                <c:pt idx="98">
                  <c:v>-3.1422564263821378</c:v>
                </c:pt>
                <c:pt idx="99">
                  <c:v>-3.1886503355314098</c:v>
                </c:pt>
                <c:pt idx="100">
                  <c:v>-3.2359884883768215</c:v>
                </c:pt>
                <c:pt idx="101">
                  <c:v>-3.2844672068560374</c:v>
                </c:pt>
                <c:pt idx="102">
                  <c:v>-3.3342771100785535</c:v>
                </c:pt>
                <c:pt idx="103">
                  <c:v>-3.385602161230151</c:v>
                </c:pt>
                <c:pt idx="104">
                  <c:v>-3.4386187477569599</c:v>
                </c:pt>
                <c:pt idx="105">
                  <c:v>-3.4934947994282397</c:v>
                </c:pt>
                <c:pt idx="106">
                  <c:v>-3.5503889486875253</c:v>
                </c:pt>
                <c:pt idx="107">
                  <c:v>-3.6094497374904173</c:v>
                </c:pt>
                <c:pt idx="108">
                  <c:v>-3.6708148745947931</c:v>
                </c:pt>
                <c:pt idx="109">
                  <c:v>-3.734610547017021</c:v>
                </c:pt>
                <c:pt idx="110">
                  <c:v>-3.8009507890968819</c:v>
                </c:pt>
                <c:pt idx="111">
                  <c:v>-3.8699369123258665</c:v>
                </c:pt>
                <c:pt idx="112">
                  <c:v>-3.9416569987897265</c:v>
                </c:pt>
                <c:pt idx="113">
                  <c:v>-4.0161854607580345</c:v>
                </c:pt>
                <c:pt idx="114">
                  <c:v>-4.0935826686228429</c:v>
                </c:pt>
                <c:pt idx="115">
                  <c:v>-4.1738946490467157</c:v>
                </c:pt>
                <c:pt idx="116">
                  <c:v>-4.2571528548294282</c:v>
                </c:pt>
                <c:pt idx="117">
                  <c:v>-4.3433740076439591</c:v>
                </c:pt>
                <c:pt idx="118">
                  <c:v>-4.4325600144281276</c:v>
                </c:pt>
                <c:pt idx="119">
                  <c:v>-4.5246979578499049</c:v>
                </c:pt>
                <c:pt idx="120">
                  <c:v>-4.619760160894077</c:v>
                </c:pt>
                <c:pt idx="124">
                  <c:v>5.196152422706632</c:v>
                </c:pt>
                <c:pt idx="125">
                  <c:v>0.86602540378443871</c:v>
                </c:pt>
                <c:pt idx="126">
                  <c:v>0.86602540378443871</c:v>
                </c:pt>
                <c:pt idx="127">
                  <c:v>0</c:v>
                </c:pt>
                <c:pt idx="128">
                  <c:v>0</c:v>
                </c:pt>
                <c:pt idx="129">
                  <c:v>-5.196152422706632</c:v>
                </c:pt>
                <c:pt idx="131">
                  <c:v>0</c:v>
                </c:pt>
                <c:pt idx="132">
                  <c:v>1.299038105676658</c:v>
                </c:pt>
                <c:pt idx="134">
                  <c:v>0</c:v>
                </c:pt>
                <c:pt idx="135">
                  <c:v>0</c:v>
                </c:pt>
                <c:pt idx="137">
                  <c:v>0</c:v>
                </c:pt>
                <c:pt idx="138">
                  <c:v>-0.74999999999999989</c:v>
                </c:pt>
                <c:pt idx="140">
                  <c:v>-5.196152422706632</c:v>
                </c:pt>
                <c:pt idx="141">
                  <c:v>5.196152422706632</c:v>
                </c:pt>
              </c:numCache>
            </c:numRef>
          </c:xVal>
          <c:yVal>
            <c:numRef>
              <c:f>'Sheet1 (2)'!$X$18:$X$159</c:f>
              <c:numCache>
                <c:formatCode>General</c:formatCode>
                <c:ptCount val="142"/>
                <c:pt idx="131">
                  <c:v>0</c:v>
                </c:pt>
                <c:pt idx="132">
                  <c:v>-0.37499999999999989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'Sheet1 (2)'!$Y$17</c:f>
              <c:strCache>
                <c:ptCount val="1"/>
                <c:pt idx="0">
                  <c:v>波動関数の実軸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  <a:tailEnd type="stealth"/>
            </a:ln>
            <a:effectLst/>
          </c:spPr>
          <c:marker>
            <c:symbol val="none"/>
          </c:marker>
          <c:xVal>
            <c:numRef>
              <c:f>'Sheet1 (2)'!$U$18:$U$159</c:f>
              <c:numCache>
                <c:formatCode>0.00_ </c:formatCode>
                <c:ptCount val="142"/>
                <c:pt idx="0">
                  <c:v>5.196152422706632</c:v>
                </c:pt>
                <c:pt idx="1">
                  <c:v>5.1313122176881105</c:v>
                </c:pt>
                <c:pt idx="2">
                  <c:v>5.0663632009927886</c:v>
                </c:pt>
                <c:pt idx="3">
                  <c:v>5.0011971050022517</c:v>
                </c:pt>
                <c:pt idx="4">
                  <c:v>4.9357067474945593</c:v>
                </c:pt>
                <c:pt idx="5">
                  <c:v>4.8697865675553587</c:v>
                </c:pt>
                <c:pt idx="6">
                  <c:v>4.8033331533824537</c:v>
                </c:pt>
                <c:pt idx="7">
                  <c:v>4.7362457593448157</c:v>
                </c:pt>
                <c:pt idx="8">
                  <c:v>4.6684268097107413</c:v>
                </c:pt>
                <c:pt idx="9">
                  <c:v>4.5997823865265088</c:v>
                </c:pt>
                <c:pt idx="10">
                  <c:v>4.5302226992061465</c:v>
                </c:pt>
                <c:pt idx="11">
                  <c:v>4.4596625334843649</c:v>
                </c:pt>
                <c:pt idx="12">
                  <c:v>4.3880216774878811</c:v>
                </c:pt>
                <c:pt idx="13">
                  <c:v>4.3152253227947837</c:v>
                </c:pt>
                <c:pt idx="14">
                  <c:v>4.2412044384766467</c:v>
                </c:pt>
                <c:pt idx="15">
                  <c:v>4.1658961162531689</c:v>
                </c:pt>
                <c:pt idx="16">
                  <c:v>4.0892438850335751</c:v>
                </c:pt>
                <c:pt idx="17">
                  <c:v>4.0111979932720718</c:v>
                </c:pt>
                <c:pt idx="18">
                  <c:v>3.9317156577255736</c:v>
                </c:pt>
                <c:pt idx="19">
                  <c:v>3.8507612773699202</c:v>
                </c:pt>
                <c:pt idx="20">
                  <c:v>3.7683066114049986</c:v>
                </c:pt>
                <c:pt idx="21">
                  <c:v>3.6843309204587404</c:v>
                </c:pt>
                <c:pt idx="22">
                  <c:v>3.5988210702839849</c:v>
                </c:pt>
                <c:pt idx="23">
                  <c:v>3.5117715974297141</c:v>
                </c:pt>
                <c:pt idx="24">
                  <c:v>3.4231847365583068</c:v>
                </c:pt>
                <c:pt idx="25">
                  <c:v>3.3330704092722283</c:v>
                </c:pt>
                <c:pt idx="26">
                  <c:v>3.2414461745060157</c:v>
                </c:pt>
                <c:pt idx="27">
                  <c:v>3.1483371407316092</c:v>
                </c:pt>
                <c:pt idx="28">
                  <c:v>3.0537758404159878</c:v>
                </c:pt>
                <c:pt idx="29">
                  <c:v>2.9578020673588377</c:v>
                </c:pt>
                <c:pt idx="30">
                  <c:v>2.860462677723552</c:v>
                </c:pt>
                <c:pt idx="31">
                  <c:v>2.7618113557564152</c:v>
                </c:pt>
                <c:pt idx="32">
                  <c:v>2.6619083453653714</c:v>
                </c:pt>
                <c:pt idx="33">
                  <c:v>2.5608201489004827</c:v>
                </c:pt>
                <c:pt idx="34">
                  <c:v>2.4586191946421816</c:v>
                </c:pt>
                <c:pt idx="35">
                  <c:v>2.3553834746598672</c:v>
                </c:pt>
                <c:pt idx="36">
                  <c:v>2.2511961548515593</c:v>
                </c:pt>
                <c:pt idx="37">
                  <c:v>2.1461451591144063</c:v>
                </c:pt>
                <c:pt idx="38">
                  <c:v>2.0403227297252027</c:v>
                </c:pt>
                <c:pt idx="39">
                  <c:v>1.9338249661290021</c:v>
                </c:pt>
                <c:pt idx="40">
                  <c:v>1.8267513444418935</c:v>
                </c:pt>
                <c:pt idx="41">
                  <c:v>1.7192042200704198</c:v>
                </c:pt>
                <c:pt idx="42">
                  <c:v>1.6112883159345464</c:v>
                </c:pt>
                <c:pt idx="43">
                  <c:v>1.5031101988530604</c:v>
                </c:pt>
                <c:pt idx="44">
                  <c:v>1.3947777467094769</c:v>
                </c:pt>
                <c:pt idx="45">
                  <c:v>1.2863996090626215</c:v>
                </c:pt>
                <c:pt idx="46">
                  <c:v>1.1780846638988363</c:v>
                </c:pt>
                <c:pt idx="47">
                  <c:v>1.0699414732420478</c:v>
                </c:pt>
                <c:pt idx="48">
                  <c:v>0.9620777403436479</c:v>
                </c:pt>
                <c:pt idx="49">
                  <c:v>0.8545997711662362</c:v>
                </c:pt>
                <c:pt idx="50">
                  <c:v>0.74663166112384149</c:v>
                </c:pt>
                <c:pt idx="51">
                  <c:v>0.63806658236814395</c:v>
                </c:pt>
                <c:pt idx="52">
                  <c:v>0.52879472220725732</c:v>
                </c:pt>
                <c:pt idx="53">
                  <c:v>0.41870273404226915</c:v>
                </c:pt>
                <c:pt idx="54">
                  <c:v>0.30767317063424687</c:v>
                </c:pt>
                <c:pt idx="55">
                  <c:v>0.19558389686804256</c:v>
                </c:pt>
                <c:pt idx="56">
                  <c:v>8.2307479076717649E-2</c:v>
                </c:pt>
                <c:pt idx="57">
                  <c:v>-3.2289452126792351E-2</c:v>
                </c:pt>
                <c:pt idx="58">
                  <c:v>-0.14834686869661295</c:v>
                </c:pt>
                <c:pt idx="59">
                  <c:v>-0.26601204501369968</c:v>
                </c:pt>
                <c:pt idx="60">
                  <c:v>-0.38544029425774451</c:v>
                </c:pt>
                <c:pt idx="61">
                  <c:v>-0.50294134203050045</c:v>
                </c:pt>
                <c:pt idx="62">
                  <c:v>-0.61836069579499531</c:v>
                </c:pt>
                <c:pt idx="63">
                  <c:v>-0.73155427148429708</c:v>
                </c:pt>
                <c:pt idx="64">
                  <c:v>-0.84238911392185434</c:v>
                </c:pt>
                <c:pt idx="65">
                  <c:v>-0.95074406159737057</c:v>
                </c:pt>
                <c:pt idx="66">
                  <c:v>-1.056510352474364</c:v>
                </c:pt>
                <c:pt idx="67">
                  <c:v>-1.159592167800338</c:v>
                </c:pt>
                <c:pt idx="68">
                  <c:v>-1.2599071112005584</c:v>
                </c:pt>
                <c:pt idx="69">
                  <c:v>-1.3573866206599137</c:v>
                </c:pt>
                <c:pt idx="70">
                  <c:v>-1.4519763113329986</c:v>
                </c:pt>
                <c:pt idx="71">
                  <c:v>-1.5436362474683409</c:v>
                </c:pt>
                <c:pt idx="72">
                  <c:v>-1.6323411420871552</c:v>
                </c:pt>
                <c:pt idx="73">
                  <c:v>-1.7180804834182402</c:v>
                </c:pt>
                <c:pt idx="74">
                  <c:v>-1.8008585874568315</c:v>
                </c:pt>
                <c:pt idx="75">
                  <c:v>-1.8806945763846312</c:v>
                </c:pt>
                <c:pt idx="76">
                  <c:v>-1.9576222829588941</c:v>
                </c:pt>
                <c:pt idx="77">
                  <c:v>-2.0316900813486374</c:v>
                </c:pt>
                <c:pt idx="78">
                  <c:v>-2.1029606452638028</c:v>
                </c:pt>
                <c:pt idx="79">
                  <c:v>-2.1715106345867077</c:v>
                </c:pt>
                <c:pt idx="80">
                  <c:v>-2.2374303120726289</c:v>
                </c:pt>
                <c:pt idx="81">
                  <c:v>-2.3008230920360346</c:v>
                </c:pt>
                <c:pt idx="82">
                  <c:v>-2.3618050232789969</c:v>
                </c:pt>
                <c:pt idx="83">
                  <c:v>-2.4205042088471904</c:v>
                </c:pt>
                <c:pt idx="84">
                  <c:v>-2.477060165514668</c:v>
                </c:pt>
                <c:pt idx="85">
                  <c:v>-2.5316231261999835</c:v>
                </c:pt>
                <c:pt idx="86">
                  <c:v>-2.5843532888016054</c:v>
                </c:pt>
                <c:pt idx="87">
                  <c:v>-2.6354200152084184</c:v>
                </c:pt>
                <c:pt idx="88">
                  <c:v>-2.6850009844902805</c:v>
                </c:pt>
                <c:pt idx="89">
                  <c:v>-2.7332813045026731</c:v>
                </c:pt>
                <c:pt idx="90">
                  <c:v>-2.7804525863474265</c:v>
                </c:pt>
                <c:pt idx="91">
                  <c:v>-2.8267119863172097</c:v>
                </c:pt>
                <c:pt idx="92">
                  <c:v>-2.872261220114066</c:v>
                </c:pt>
                <c:pt idx="93">
                  <c:v>-2.9173055542709023</c:v>
                </c:pt>
                <c:pt idx="94">
                  <c:v>-2.9620527798188281</c:v>
                </c:pt>
                <c:pt idx="95">
                  <c:v>-3.0067121733319948</c:v>
                </c:pt>
                <c:pt idx="96">
                  <c:v>-3.0514934505447293</c:v>
                </c:pt>
                <c:pt idx="97">
                  <c:v>-3.0966057177728596</c:v>
                </c:pt>
                <c:pt idx="98">
                  <c:v>-3.1422564263821378</c:v>
                </c:pt>
                <c:pt idx="99">
                  <c:v>-3.1886503355314098</c:v>
                </c:pt>
                <c:pt idx="100">
                  <c:v>-3.2359884883768215</c:v>
                </c:pt>
                <c:pt idx="101">
                  <c:v>-3.2844672068560374</c:v>
                </c:pt>
                <c:pt idx="102">
                  <c:v>-3.3342771100785535</c:v>
                </c:pt>
                <c:pt idx="103">
                  <c:v>-3.385602161230151</c:v>
                </c:pt>
                <c:pt idx="104">
                  <c:v>-3.4386187477569599</c:v>
                </c:pt>
                <c:pt idx="105">
                  <c:v>-3.4934947994282397</c:v>
                </c:pt>
                <c:pt idx="106">
                  <c:v>-3.5503889486875253</c:v>
                </c:pt>
                <c:pt idx="107">
                  <c:v>-3.6094497374904173</c:v>
                </c:pt>
                <c:pt idx="108">
                  <c:v>-3.6708148745947931</c:v>
                </c:pt>
                <c:pt idx="109">
                  <c:v>-3.734610547017021</c:v>
                </c:pt>
                <c:pt idx="110">
                  <c:v>-3.8009507890968819</c:v>
                </c:pt>
                <c:pt idx="111">
                  <c:v>-3.8699369123258665</c:v>
                </c:pt>
                <c:pt idx="112">
                  <c:v>-3.9416569987897265</c:v>
                </c:pt>
                <c:pt idx="113">
                  <c:v>-4.0161854607580345</c:v>
                </c:pt>
                <c:pt idx="114">
                  <c:v>-4.0935826686228429</c:v>
                </c:pt>
                <c:pt idx="115">
                  <c:v>-4.1738946490467157</c:v>
                </c:pt>
                <c:pt idx="116">
                  <c:v>-4.2571528548294282</c:v>
                </c:pt>
                <c:pt idx="117">
                  <c:v>-4.3433740076439591</c:v>
                </c:pt>
                <c:pt idx="118">
                  <c:v>-4.4325600144281276</c:v>
                </c:pt>
                <c:pt idx="119">
                  <c:v>-4.5246979578499049</c:v>
                </c:pt>
                <c:pt idx="120">
                  <c:v>-4.619760160894077</c:v>
                </c:pt>
                <c:pt idx="124">
                  <c:v>5.196152422706632</c:v>
                </c:pt>
                <c:pt idx="125">
                  <c:v>0.86602540378443871</c:v>
                </c:pt>
                <c:pt idx="126">
                  <c:v>0.86602540378443871</c:v>
                </c:pt>
                <c:pt idx="127">
                  <c:v>0</c:v>
                </c:pt>
                <c:pt idx="128">
                  <c:v>0</c:v>
                </c:pt>
                <c:pt idx="129">
                  <c:v>-5.196152422706632</c:v>
                </c:pt>
                <c:pt idx="131">
                  <c:v>0</c:v>
                </c:pt>
                <c:pt idx="132">
                  <c:v>1.299038105676658</c:v>
                </c:pt>
                <c:pt idx="134">
                  <c:v>0</c:v>
                </c:pt>
                <c:pt idx="135">
                  <c:v>0</c:v>
                </c:pt>
                <c:pt idx="137">
                  <c:v>0</c:v>
                </c:pt>
                <c:pt idx="138">
                  <c:v>-0.74999999999999989</c:v>
                </c:pt>
                <c:pt idx="140">
                  <c:v>-5.196152422706632</c:v>
                </c:pt>
                <c:pt idx="141">
                  <c:v>5.196152422706632</c:v>
                </c:pt>
              </c:numCache>
            </c:numRef>
          </c:xVal>
          <c:yVal>
            <c:numRef>
              <c:f>'Sheet1 (2)'!$Y$18:$Y$159</c:f>
              <c:numCache>
                <c:formatCode>General</c:formatCode>
                <c:ptCount val="142"/>
                <c:pt idx="134">
                  <c:v>0</c:v>
                </c:pt>
                <c:pt idx="135">
                  <c:v>2.598076211353316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'Sheet1 (2)'!$Z$17</c:f>
              <c:strCache>
                <c:ptCount val="1"/>
                <c:pt idx="0">
                  <c:v>波動関数の虚軸</c:v>
                </c:pt>
              </c:strCache>
            </c:strRef>
          </c:tx>
          <c:spPr>
            <a:ln w="38100" cap="rnd">
              <a:solidFill>
                <a:schemeClr val="accent5"/>
              </a:solidFill>
              <a:round/>
              <a:headEnd type="none" w="lg" len="lg"/>
              <a:tailEnd type="stealth"/>
            </a:ln>
            <a:effectLst/>
          </c:spPr>
          <c:marker>
            <c:symbol val="none"/>
          </c:marker>
          <c:xVal>
            <c:numRef>
              <c:f>'Sheet1 (2)'!$U$18:$U$159</c:f>
              <c:numCache>
                <c:formatCode>0.00_ </c:formatCode>
                <c:ptCount val="142"/>
                <c:pt idx="0">
                  <c:v>5.196152422706632</c:v>
                </c:pt>
                <c:pt idx="1">
                  <c:v>5.1313122176881105</c:v>
                </c:pt>
                <c:pt idx="2">
                  <c:v>5.0663632009927886</c:v>
                </c:pt>
                <c:pt idx="3">
                  <c:v>5.0011971050022517</c:v>
                </c:pt>
                <c:pt idx="4">
                  <c:v>4.9357067474945593</c:v>
                </c:pt>
                <c:pt idx="5">
                  <c:v>4.8697865675553587</c:v>
                </c:pt>
                <c:pt idx="6">
                  <c:v>4.8033331533824537</c:v>
                </c:pt>
                <c:pt idx="7">
                  <c:v>4.7362457593448157</c:v>
                </c:pt>
                <c:pt idx="8">
                  <c:v>4.6684268097107413</c:v>
                </c:pt>
                <c:pt idx="9">
                  <c:v>4.5997823865265088</c:v>
                </c:pt>
                <c:pt idx="10">
                  <c:v>4.5302226992061465</c:v>
                </c:pt>
                <c:pt idx="11">
                  <c:v>4.4596625334843649</c:v>
                </c:pt>
                <c:pt idx="12">
                  <c:v>4.3880216774878811</c:v>
                </c:pt>
                <c:pt idx="13">
                  <c:v>4.3152253227947837</c:v>
                </c:pt>
                <c:pt idx="14">
                  <c:v>4.2412044384766467</c:v>
                </c:pt>
                <c:pt idx="15">
                  <c:v>4.1658961162531689</c:v>
                </c:pt>
                <c:pt idx="16">
                  <c:v>4.0892438850335751</c:v>
                </c:pt>
                <c:pt idx="17">
                  <c:v>4.0111979932720718</c:v>
                </c:pt>
                <c:pt idx="18">
                  <c:v>3.9317156577255736</c:v>
                </c:pt>
                <c:pt idx="19">
                  <c:v>3.8507612773699202</c:v>
                </c:pt>
                <c:pt idx="20">
                  <c:v>3.7683066114049986</c:v>
                </c:pt>
                <c:pt idx="21">
                  <c:v>3.6843309204587404</c:v>
                </c:pt>
                <c:pt idx="22">
                  <c:v>3.5988210702839849</c:v>
                </c:pt>
                <c:pt idx="23">
                  <c:v>3.5117715974297141</c:v>
                </c:pt>
                <c:pt idx="24">
                  <c:v>3.4231847365583068</c:v>
                </c:pt>
                <c:pt idx="25">
                  <c:v>3.3330704092722283</c:v>
                </c:pt>
                <c:pt idx="26">
                  <c:v>3.2414461745060157</c:v>
                </c:pt>
                <c:pt idx="27">
                  <c:v>3.1483371407316092</c:v>
                </c:pt>
                <c:pt idx="28">
                  <c:v>3.0537758404159878</c:v>
                </c:pt>
                <c:pt idx="29">
                  <c:v>2.9578020673588377</c:v>
                </c:pt>
                <c:pt idx="30">
                  <c:v>2.860462677723552</c:v>
                </c:pt>
                <c:pt idx="31">
                  <c:v>2.7618113557564152</c:v>
                </c:pt>
                <c:pt idx="32">
                  <c:v>2.6619083453653714</c:v>
                </c:pt>
                <c:pt idx="33">
                  <c:v>2.5608201489004827</c:v>
                </c:pt>
                <c:pt idx="34">
                  <c:v>2.4586191946421816</c:v>
                </c:pt>
                <c:pt idx="35">
                  <c:v>2.3553834746598672</c:v>
                </c:pt>
                <c:pt idx="36">
                  <c:v>2.2511961548515593</c:v>
                </c:pt>
                <c:pt idx="37">
                  <c:v>2.1461451591144063</c:v>
                </c:pt>
                <c:pt idx="38">
                  <c:v>2.0403227297252027</c:v>
                </c:pt>
                <c:pt idx="39">
                  <c:v>1.9338249661290021</c:v>
                </c:pt>
                <c:pt idx="40">
                  <c:v>1.8267513444418935</c:v>
                </c:pt>
                <c:pt idx="41">
                  <c:v>1.7192042200704198</c:v>
                </c:pt>
                <c:pt idx="42">
                  <c:v>1.6112883159345464</c:v>
                </c:pt>
                <c:pt idx="43">
                  <c:v>1.5031101988530604</c:v>
                </c:pt>
                <c:pt idx="44">
                  <c:v>1.3947777467094769</c:v>
                </c:pt>
                <c:pt idx="45">
                  <c:v>1.2863996090626215</c:v>
                </c:pt>
                <c:pt idx="46">
                  <c:v>1.1780846638988363</c:v>
                </c:pt>
                <c:pt idx="47">
                  <c:v>1.0699414732420478</c:v>
                </c:pt>
                <c:pt idx="48">
                  <c:v>0.9620777403436479</c:v>
                </c:pt>
                <c:pt idx="49">
                  <c:v>0.8545997711662362</c:v>
                </c:pt>
                <c:pt idx="50">
                  <c:v>0.74663166112384149</c:v>
                </c:pt>
                <c:pt idx="51">
                  <c:v>0.63806658236814395</c:v>
                </c:pt>
                <c:pt idx="52">
                  <c:v>0.52879472220725732</c:v>
                </c:pt>
                <c:pt idx="53">
                  <c:v>0.41870273404226915</c:v>
                </c:pt>
                <c:pt idx="54">
                  <c:v>0.30767317063424687</c:v>
                </c:pt>
                <c:pt idx="55">
                  <c:v>0.19558389686804256</c:v>
                </c:pt>
                <c:pt idx="56">
                  <c:v>8.2307479076717649E-2</c:v>
                </c:pt>
                <c:pt idx="57">
                  <c:v>-3.2289452126792351E-2</c:v>
                </c:pt>
                <c:pt idx="58">
                  <c:v>-0.14834686869661295</c:v>
                </c:pt>
                <c:pt idx="59">
                  <c:v>-0.26601204501369968</c:v>
                </c:pt>
                <c:pt idx="60">
                  <c:v>-0.38544029425774451</c:v>
                </c:pt>
                <c:pt idx="61">
                  <c:v>-0.50294134203050045</c:v>
                </c:pt>
                <c:pt idx="62">
                  <c:v>-0.61836069579499531</c:v>
                </c:pt>
                <c:pt idx="63">
                  <c:v>-0.73155427148429708</c:v>
                </c:pt>
                <c:pt idx="64">
                  <c:v>-0.84238911392185434</c:v>
                </c:pt>
                <c:pt idx="65">
                  <c:v>-0.95074406159737057</c:v>
                </c:pt>
                <c:pt idx="66">
                  <c:v>-1.056510352474364</c:v>
                </c:pt>
                <c:pt idx="67">
                  <c:v>-1.159592167800338</c:v>
                </c:pt>
                <c:pt idx="68">
                  <c:v>-1.2599071112005584</c:v>
                </c:pt>
                <c:pt idx="69">
                  <c:v>-1.3573866206599137</c:v>
                </c:pt>
                <c:pt idx="70">
                  <c:v>-1.4519763113329986</c:v>
                </c:pt>
                <c:pt idx="71">
                  <c:v>-1.5436362474683409</c:v>
                </c:pt>
                <c:pt idx="72">
                  <c:v>-1.6323411420871552</c:v>
                </c:pt>
                <c:pt idx="73">
                  <c:v>-1.7180804834182402</c:v>
                </c:pt>
                <c:pt idx="74">
                  <c:v>-1.8008585874568315</c:v>
                </c:pt>
                <c:pt idx="75">
                  <c:v>-1.8806945763846312</c:v>
                </c:pt>
                <c:pt idx="76">
                  <c:v>-1.9576222829588941</c:v>
                </c:pt>
                <c:pt idx="77">
                  <c:v>-2.0316900813486374</c:v>
                </c:pt>
                <c:pt idx="78">
                  <c:v>-2.1029606452638028</c:v>
                </c:pt>
                <c:pt idx="79">
                  <c:v>-2.1715106345867077</c:v>
                </c:pt>
                <c:pt idx="80">
                  <c:v>-2.2374303120726289</c:v>
                </c:pt>
                <c:pt idx="81">
                  <c:v>-2.3008230920360346</c:v>
                </c:pt>
                <c:pt idx="82">
                  <c:v>-2.3618050232789969</c:v>
                </c:pt>
                <c:pt idx="83">
                  <c:v>-2.4205042088471904</c:v>
                </c:pt>
                <c:pt idx="84">
                  <c:v>-2.477060165514668</c:v>
                </c:pt>
                <c:pt idx="85">
                  <c:v>-2.5316231261999835</c:v>
                </c:pt>
                <c:pt idx="86">
                  <c:v>-2.5843532888016054</c:v>
                </c:pt>
                <c:pt idx="87">
                  <c:v>-2.6354200152084184</c:v>
                </c:pt>
                <c:pt idx="88">
                  <c:v>-2.6850009844902805</c:v>
                </c:pt>
                <c:pt idx="89">
                  <c:v>-2.7332813045026731</c:v>
                </c:pt>
                <c:pt idx="90">
                  <c:v>-2.7804525863474265</c:v>
                </c:pt>
                <c:pt idx="91">
                  <c:v>-2.8267119863172097</c:v>
                </c:pt>
                <c:pt idx="92">
                  <c:v>-2.872261220114066</c:v>
                </c:pt>
                <c:pt idx="93">
                  <c:v>-2.9173055542709023</c:v>
                </c:pt>
                <c:pt idx="94">
                  <c:v>-2.9620527798188281</c:v>
                </c:pt>
                <c:pt idx="95">
                  <c:v>-3.0067121733319948</c:v>
                </c:pt>
                <c:pt idx="96">
                  <c:v>-3.0514934505447293</c:v>
                </c:pt>
                <c:pt idx="97">
                  <c:v>-3.0966057177728596</c:v>
                </c:pt>
                <c:pt idx="98">
                  <c:v>-3.1422564263821378</c:v>
                </c:pt>
                <c:pt idx="99">
                  <c:v>-3.1886503355314098</c:v>
                </c:pt>
                <c:pt idx="100">
                  <c:v>-3.2359884883768215</c:v>
                </c:pt>
                <c:pt idx="101">
                  <c:v>-3.2844672068560374</c:v>
                </c:pt>
                <c:pt idx="102">
                  <c:v>-3.3342771100785535</c:v>
                </c:pt>
                <c:pt idx="103">
                  <c:v>-3.385602161230151</c:v>
                </c:pt>
                <c:pt idx="104">
                  <c:v>-3.4386187477569599</c:v>
                </c:pt>
                <c:pt idx="105">
                  <c:v>-3.4934947994282397</c:v>
                </c:pt>
                <c:pt idx="106">
                  <c:v>-3.5503889486875253</c:v>
                </c:pt>
                <c:pt idx="107">
                  <c:v>-3.6094497374904173</c:v>
                </c:pt>
                <c:pt idx="108">
                  <c:v>-3.6708148745947931</c:v>
                </c:pt>
                <c:pt idx="109">
                  <c:v>-3.734610547017021</c:v>
                </c:pt>
                <c:pt idx="110">
                  <c:v>-3.8009507890968819</c:v>
                </c:pt>
                <c:pt idx="111">
                  <c:v>-3.8699369123258665</c:v>
                </c:pt>
                <c:pt idx="112">
                  <c:v>-3.9416569987897265</c:v>
                </c:pt>
                <c:pt idx="113">
                  <c:v>-4.0161854607580345</c:v>
                </c:pt>
                <c:pt idx="114">
                  <c:v>-4.0935826686228429</c:v>
                </c:pt>
                <c:pt idx="115">
                  <c:v>-4.1738946490467157</c:v>
                </c:pt>
                <c:pt idx="116">
                  <c:v>-4.2571528548294282</c:v>
                </c:pt>
                <c:pt idx="117">
                  <c:v>-4.3433740076439591</c:v>
                </c:pt>
                <c:pt idx="118">
                  <c:v>-4.4325600144281276</c:v>
                </c:pt>
                <c:pt idx="119">
                  <c:v>-4.5246979578499049</c:v>
                </c:pt>
                <c:pt idx="120">
                  <c:v>-4.619760160894077</c:v>
                </c:pt>
                <c:pt idx="124">
                  <c:v>5.196152422706632</c:v>
                </c:pt>
                <c:pt idx="125">
                  <c:v>0.86602540378443871</c:v>
                </c:pt>
                <c:pt idx="126">
                  <c:v>0.86602540378443871</c:v>
                </c:pt>
                <c:pt idx="127">
                  <c:v>0</c:v>
                </c:pt>
                <c:pt idx="128">
                  <c:v>0</c:v>
                </c:pt>
                <c:pt idx="129">
                  <c:v>-5.196152422706632</c:v>
                </c:pt>
                <c:pt idx="131">
                  <c:v>0</c:v>
                </c:pt>
                <c:pt idx="132">
                  <c:v>1.299038105676658</c:v>
                </c:pt>
                <c:pt idx="134">
                  <c:v>0</c:v>
                </c:pt>
                <c:pt idx="135">
                  <c:v>0</c:v>
                </c:pt>
                <c:pt idx="137">
                  <c:v>0</c:v>
                </c:pt>
                <c:pt idx="138">
                  <c:v>-0.74999999999999989</c:v>
                </c:pt>
                <c:pt idx="140">
                  <c:v>-5.196152422706632</c:v>
                </c:pt>
                <c:pt idx="141">
                  <c:v>5.196152422706632</c:v>
                </c:pt>
              </c:numCache>
            </c:numRef>
          </c:xVal>
          <c:yVal>
            <c:numRef>
              <c:f>'Sheet1 (2)'!$Z$18:$Z$159</c:f>
              <c:numCache>
                <c:formatCode>General</c:formatCode>
                <c:ptCount val="142"/>
                <c:pt idx="137">
                  <c:v>0</c:v>
                </c:pt>
                <c:pt idx="138">
                  <c:v>-0.649519052838329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'Sheet1 (2)'!$AA$17</c:f>
              <c:strCache>
                <c:ptCount val="1"/>
                <c:pt idx="0">
                  <c:v>エネルギー</c:v>
                </c:pt>
              </c:strCache>
            </c:strRef>
          </c:tx>
          <c:spPr>
            <a:ln w="412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'Sheet1 (2)'!$U$18:$U$159</c:f>
              <c:numCache>
                <c:formatCode>0.00_ </c:formatCode>
                <c:ptCount val="142"/>
                <c:pt idx="0">
                  <c:v>5.196152422706632</c:v>
                </c:pt>
                <c:pt idx="1">
                  <c:v>5.1313122176881105</c:v>
                </c:pt>
                <c:pt idx="2">
                  <c:v>5.0663632009927886</c:v>
                </c:pt>
                <c:pt idx="3">
                  <c:v>5.0011971050022517</c:v>
                </c:pt>
                <c:pt idx="4">
                  <c:v>4.9357067474945593</c:v>
                </c:pt>
                <c:pt idx="5">
                  <c:v>4.8697865675553587</c:v>
                </c:pt>
                <c:pt idx="6">
                  <c:v>4.8033331533824537</c:v>
                </c:pt>
                <c:pt idx="7">
                  <c:v>4.7362457593448157</c:v>
                </c:pt>
                <c:pt idx="8">
                  <c:v>4.6684268097107413</c:v>
                </c:pt>
                <c:pt idx="9">
                  <c:v>4.5997823865265088</c:v>
                </c:pt>
                <c:pt idx="10">
                  <c:v>4.5302226992061465</c:v>
                </c:pt>
                <c:pt idx="11">
                  <c:v>4.4596625334843649</c:v>
                </c:pt>
                <c:pt idx="12">
                  <c:v>4.3880216774878811</c:v>
                </c:pt>
                <c:pt idx="13">
                  <c:v>4.3152253227947837</c:v>
                </c:pt>
                <c:pt idx="14">
                  <c:v>4.2412044384766467</c:v>
                </c:pt>
                <c:pt idx="15">
                  <c:v>4.1658961162531689</c:v>
                </c:pt>
                <c:pt idx="16">
                  <c:v>4.0892438850335751</c:v>
                </c:pt>
                <c:pt idx="17">
                  <c:v>4.0111979932720718</c:v>
                </c:pt>
                <c:pt idx="18">
                  <c:v>3.9317156577255736</c:v>
                </c:pt>
                <c:pt idx="19">
                  <c:v>3.8507612773699202</c:v>
                </c:pt>
                <c:pt idx="20">
                  <c:v>3.7683066114049986</c:v>
                </c:pt>
                <c:pt idx="21">
                  <c:v>3.6843309204587404</c:v>
                </c:pt>
                <c:pt idx="22">
                  <c:v>3.5988210702839849</c:v>
                </c:pt>
                <c:pt idx="23">
                  <c:v>3.5117715974297141</c:v>
                </c:pt>
                <c:pt idx="24">
                  <c:v>3.4231847365583068</c:v>
                </c:pt>
                <c:pt idx="25">
                  <c:v>3.3330704092722283</c:v>
                </c:pt>
                <c:pt idx="26">
                  <c:v>3.2414461745060157</c:v>
                </c:pt>
                <c:pt idx="27">
                  <c:v>3.1483371407316092</c:v>
                </c:pt>
                <c:pt idx="28">
                  <c:v>3.0537758404159878</c:v>
                </c:pt>
                <c:pt idx="29">
                  <c:v>2.9578020673588377</c:v>
                </c:pt>
                <c:pt idx="30">
                  <c:v>2.860462677723552</c:v>
                </c:pt>
                <c:pt idx="31">
                  <c:v>2.7618113557564152</c:v>
                </c:pt>
                <c:pt idx="32">
                  <c:v>2.6619083453653714</c:v>
                </c:pt>
                <c:pt idx="33">
                  <c:v>2.5608201489004827</c:v>
                </c:pt>
                <c:pt idx="34">
                  <c:v>2.4586191946421816</c:v>
                </c:pt>
                <c:pt idx="35">
                  <c:v>2.3553834746598672</c:v>
                </c:pt>
                <c:pt idx="36">
                  <c:v>2.2511961548515593</c:v>
                </c:pt>
                <c:pt idx="37">
                  <c:v>2.1461451591144063</c:v>
                </c:pt>
                <c:pt idx="38">
                  <c:v>2.0403227297252027</c:v>
                </c:pt>
                <c:pt idx="39">
                  <c:v>1.9338249661290021</c:v>
                </c:pt>
                <c:pt idx="40">
                  <c:v>1.8267513444418935</c:v>
                </c:pt>
                <c:pt idx="41">
                  <c:v>1.7192042200704198</c:v>
                </c:pt>
                <c:pt idx="42">
                  <c:v>1.6112883159345464</c:v>
                </c:pt>
                <c:pt idx="43">
                  <c:v>1.5031101988530604</c:v>
                </c:pt>
                <c:pt idx="44">
                  <c:v>1.3947777467094769</c:v>
                </c:pt>
                <c:pt idx="45">
                  <c:v>1.2863996090626215</c:v>
                </c:pt>
                <c:pt idx="46">
                  <c:v>1.1780846638988363</c:v>
                </c:pt>
                <c:pt idx="47">
                  <c:v>1.0699414732420478</c:v>
                </c:pt>
                <c:pt idx="48">
                  <c:v>0.9620777403436479</c:v>
                </c:pt>
                <c:pt idx="49">
                  <c:v>0.8545997711662362</c:v>
                </c:pt>
                <c:pt idx="50">
                  <c:v>0.74663166112384149</c:v>
                </c:pt>
                <c:pt idx="51">
                  <c:v>0.63806658236814395</c:v>
                </c:pt>
                <c:pt idx="52">
                  <c:v>0.52879472220725732</c:v>
                </c:pt>
                <c:pt idx="53">
                  <c:v>0.41870273404226915</c:v>
                </c:pt>
                <c:pt idx="54">
                  <c:v>0.30767317063424687</c:v>
                </c:pt>
                <c:pt idx="55">
                  <c:v>0.19558389686804256</c:v>
                </c:pt>
                <c:pt idx="56">
                  <c:v>8.2307479076717649E-2</c:v>
                </c:pt>
                <c:pt idx="57">
                  <c:v>-3.2289452126792351E-2</c:v>
                </c:pt>
                <c:pt idx="58">
                  <c:v>-0.14834686869661295</c:v>
                </c:pt>
                <c:pt idx="59">
                  <c:v>-0.26601204501369968</c:v>
                </c:pt>
                <c:pt idx="60">
                  <c:v>-0.38544029425774451</c:v>
                </c:pt>
                <c:pt idx="61">
                  <c:v>-0.50294134203050045</c:v>
                </c:pt>
                <c:pt idx="62">
                  <c:v>-0.61836069579499531</c:v>
                </c:pt>
                <c:pt idx="63">
                  <c:v>-0.73155427148429708</c:v>
                </c:pt>
                <c:pt idx="64">
                  <c:v>-0.84238911392185434</c:v>
                </c:pt>
                <c:pt idx="65">
                  <c:v>-0.95074406159737057</c:v>
                </c:pt>
                <c:pt idx="66">
                  <c:v>-1.056510352474364</c:v>
                </c:pt>
                <c:pt idx="67">
                  <c:v>-1.159592167800338</c:v>
                </c:pt>
                <c:pt idx="68">
                  <c:v>-1.2599071112005584</c:v>
                </c:pt>
                <c:pt idx="69">
                  <c:v>-1.3573866206599137</c:v>
                </c:pt>
                <c:pt idx="70">
                  <c:v>-1.4519763113329986</c:v>
                </c:pt>
                <c:pt idx="71">
                  <c:v>-1.5436362474683409</c:v>
                </c:pt>
                <c:pt idx="72">
                  <c:v>-1.6323411420871552</c:v>
                </c:pt>
                <c:pt idx="73">
                  <c:v>-1.7180804834182402</c:v>
                </c:pt>
                <c:pt idx="74">
                  <c:v>-1.8008585874568315</c:v>
                </c:pt>
                <c:pt idx="75">
                  <c:v>-1.8806945763846312</c:v>
                </c:pt>
                <c:pt idx="76">
                  <c:v>-1.9576222829588941</c:v>
                </c:pt>
                <c:pt idx="77">
                  <c:v>-2.0316900813486374</c:v>
                </c:pt>
                <c:pt idx="78">
                  <c:v>-2.1029606452638028</c:v>
                </c:pt>
                <c:pt idx="79">
                  <c:v>-2.1715106345867077</c:v>
                </c:pt>
                <c:pt idx="80">
                  <c:v>-2.2374303120726289</c:v>
                </c:pt>
                <c:pt idx="81">
                  <c:v>-2.3008230920360346</c:v>
                </c:pt>
                <c:pt idx="82">
                  <c:v>-2.3618050232789969</c:v>
                </c:pt>
                <c:pt idx="83">
                  <c:v>-2.4205042088471904</c:v>
                </c:pt>
                <c:pt idx="84">
                  <c:v>-2.477060165514668</c:v>
                </c:pt>
                <c:pt idx="85">
                  <c:v>-2.5316231261999835</c:v>
                </c:pt>
                <c:pt idx="86">
                  <c:v>-2.5843532888016054</c:v>
                </c:pt>
                <c:pt idx="87">
                  <c:v>-2.6354200152084184</c:v>
                </c:pt>
                <c:pt idx="88">
                  <c:v>-2.6850009844902805</c:v>
                </c:pt>
                <c:pt idx="89">
                  <c:v>-2.7332813045026731</c:v>
                </c:pt>
                <c:pt idx="90">
                  <c:v>-2.7804525863474265</c:v>
                </c:pt>
                <c:pt idx="91">
                  <c:v>-2.8267119863172097</c:v>
                </c:pt>
                <c:pt idx="92">
                  <c:v>-2.872261220114066</c:v>
                </c:pt>
                <c:pt idx="93">
                  <c:v>-2.9173055542709023</c:v>
                </c:pt>
                <c:pt idx="94">
                  <c:v>-2.9620527798188281</c:v>
                </c:pt>
                <c:pt idx="95">
                  <c:v>-3.0067121733319948</c:v>
                </c:pt>
                <c:pt idx="96">
                  <c:v>-3.0514934505447293</c:v>
                </c:pt>
                <c:pt idx="97">
                  <c:v>-3.0966057177728596</c:v>
                </c:pt>
                <c:pt idx="98">
                  <c:v>-3.1422564263821378</c:v>
                </c:pt>
                <c:pt idx="99">
                  <c:v>-3.1886503355314098</c:v>
                </c:pt>
                <c:pt idx="100">
                  <c:v>-3.2359884883768215</c:v>
                </c:pt>
                <c:pt idx="101">
                  <c:v>-3.2844672068560374</c:v>
                </c:pt>
                <c:pt idx="102">
                  <c:v>-3.3342771100785535</c:v>
                </c:pt>
                <c:pt idx="103">
                  <c:v>-3.385602161230151</c:v>
                </c:pt>
                <c:pt idx="104">
                  <c:v>-3.4386187477569599</c:v>
                </c:pt>
                <c:pt idx="105">
                  <c:v>-3.4934947994282397</c:v>
                </c:pt>
                <c:pt idx="106">
                  <c:v>-3.5503889486875253</c:v>
                </c:pt>
                <c:pt idx="107">
                  <c:v>-3.6094497374904173</c:v>
                </c:pt>
                <c:pt idx="108">
                  <c:v>-3.6708148745947931</c:v>
                </c:pt>
                <c:pt idx="109">
                  <c:v>-3.734610547017021</c:v>
                </c:pt>
                <c:pt idx="110">
                  <c:v>-3.8009507890968819</c:v>
                </c:pt>
                <c:pt idx="111">
                  <c:v>-3.8699369123258665</c:v>
                </c:pt>
                <c:pt idx="112">
                  <c:v>-3.9416569987897265</c:v>
                </c:pt>
                <c:pt idx="113">
                  <c:v>-4.0161854607580345</c:v>
                </c:pt>
                <c:pt idx="114">
                  <c:v>-4.0935826686228429</c:v>
                </c:pt>
                <c:pt idx="115">
                  <c:v>-4.1738946490467157</c:v>
                </c:pt>
                <c:pt idx="116">
                  <c:v>-4.2571528548294282</c:v>
                </c:pt>
                <c:pt idx="117">
                  <c:v>-4.3433740076439591</c:v>
                </c:pt>
                <c:pt idx="118">
                  <c:v>-4.4325600144281276</c:v>
                </c:pt>
                <c:pt idx="119">
                  <c:v>-4.5246979578499049</c:v>
                </c:pt>
                <c:pt idx="120">
                  <c:v>-4.619760160894077</c:v>
                </c:pt>
                <c:pt idx="124">
                  <c:v>5.196152422706632</c:v>
                </c:pt>
                <c:pt idx="125">
                  <c:v>0.86602540378443871</c:v>
                </c:pt>
                <c:pt idx="126">
                  <c:v>0.86602540378443871</c:v>
                </c:pt>
                <c:pt idx="127">
                  <c:v>0</c:v>
                </c:pt>
                <c:pt idx="128">
                  <c:v>0</c:v>
                </c:pt>
                <c:pt idx="129">
                  <c:v>-5.196152422706632</c:v>
                </c:pt>
                <c:pt idx="131">
                  <c:v>0</c:v>
                </c:pt>
                <c:pt idx="132">
                  <c:v>1.299038105676658</c:v>
                </c:pt>
                <c:pt idx="134">
                  <c:v>0</c:v>
                </c:pt>
                <c:pt idx="135">
                  <c:v>0</c:v>
                </c:pt>
                <c:pt idx="137">
                  <c:v>0</c:v>
                </c:pt>
                <c:pt idx="138">
                  <c:v>-0.74999999999999989</c:v>
                </c:pt>
                <c:pt idx="140">
                  <c:v>-5.196152422706632</c:v>
                </c:pt>
                <c:pt idx="141">
                  <c:v>5.196152422706632</c:v>
                </c:pt>
              </c:numCache>
            </c:numRef>
          </c:xVal>
          <c:yVal>
            <c:numRef>
              <c:f>'Sheet1 (2)'!$AA$18:$AA$159</c:f>
              <c:numCache>
                <c:formatCode>General</c:formatCode>
                <c:ptCount val="142"/>
                <c:pt idx="140">
                  <c:v>1.933012701892219</c:v>
                </c:pt>
                <c:pt idx="141">
                  <c:v>-1.0669872981077801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6183464"/>
        <c:axId val="376184248"/>
      </c:scatterChart>
      <c:valAx>
        <c:axId val="376183464"/>
        <c:scaling>
          <c:orientation val="minMax"/>
          <c:max val="6"/>
          <c:min val="-6"/>
        </c:scaling>
        <c:delete val="0"/>
        <c:axPos val="b"/>
        <c:numFmt formatCode="0_ 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6184248"/>
        <c:crosses val="autoZero"/>
        <c:crossBetween val="midCat"/>
        <c:majorUnit val="1"/>
      </c:valAx>
      <c:valAx>
        <c:axId val="376184248"/>
        <c:scaling>
          <c:orientation val="minMax"/>
          <c:max val="4"/>
          <c:min val="-1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6183464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9092883173776"/>
          <c:y val="5.0925925925925923E-2"/>
          <c:w val="0.86224418890084786"/>
          <c:h val="0.53843129897165121"/>
        </c:manualLayout>
      </c:layout>
      <c:scatterChart>
        <c:scatterStyle val="lineMarker"/>
        <c:varyColors val="0"/>
        <c:ser>
          <c:idx val="0"/>
          <c:order val="0"/>
          <c:tx>
            <c:strRef>
              <c:f>'Sheet1 (2)'!$H$17</c:f>
              <c:strCache>
                <c:ptCount val="1"/>
                <c:pt idx="0">
                  <c:v>|ψ|^2(存在確率)</c:v>
                </c:pt>
              </c:strCache>
            </c:strRef>
          </c:tx>
          <c:spPr>
            <a:ln w="38100" cap="rnd">
              <a:solidFill>
                <a:srgbClr val="00B05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'Sheet1 (2)'!$C$18:$C$138</c:f>
              <c:numCache>
                <c:formatCode>General</c:formatCode>
                <c:ptCount val="121"/>
                <c:pt idx="0">
                  <c:v>6</c:v>
                </c:pt>
                <c:pt idx="1">
                  <c:v>5.9</c:v>
                </c:pt>
                <c:pt idx="2">
                  <c:v>5.8000000000000007</c:v>
                </c:pt>
                <c:pt idx="3">
                  <c:v>5.7000000000000011</c:v>
                </c:pt>
                <c:pt idx="4">
                  <c:v>5.6000000000000014</c:v>
                </c:pt>
                <c:pt idx="5">
                  <c:v>5.5000000000000018</c:v>
                </c:pt>
                <c:pt idx="6">
                  <c:v>5.4000000000000021</c:v>
                </c:pt>
                <c:pt idx="7">
                  <c:v>5.3000000000000025</c:v>
                </c:pt>
                <c:pt idx="8">
                  <c:v>5.2000000000000028</c:v>
                </c:pt>
                <c:pt idx="9">
                  <c:v>5.1000000000000032</c:v>
                </c:pt>
                <c:pt idx="10">
                  <c:v>5.0000000000000036</c:v>
                </c:pt>
                <c:pt idx="11">
                  <c:v>4.9000000000000039</c:v>
                </c:pt>
                <c:pt idx="12">
                  <c:v>4.8000000000000043</c:v>
                </c:pt>
                <c:pt idx="13">
                  <c:v>4.7000000000000046</c:v>
                </c:pt>
                <c:pt idx="14">
                  <c:v>4.600000000000005</c:v>
                </c:pt>
                <c:pt idx="15">
                  <c:v>4.5000000000000053</c:v>
                </c:pt>
                <c:pt idx="16">
                  <c:v>4.4000000000000057</c:v>
                </c:pt>
                <c:pt idx="17">
                  <c:v>4.300000000000006</c:v>
                </c:pt>
                <c:pt idx="18">
                  <c:v>4.2000000000000064</c:v>
                </c:pt>
                <c:pt idx="19">
                  <c:v>4.1000000000000068</c:v>
                </c:pt>
                <c:pt idx="20">
                  <c:v>4.0000000000000071</c:v>
                </c:pt>
                <c:pt idx="21">
                  <c:v>3.900000000000007</c:v>
                </c:pt>
                <c:pt idx="22">
                  <c:v>3.8000000000000069</c:v>
                </c:pt>
                <c:pt idx="23">
                  <c:v>3.7000000000000068</c:v>
                </c:pt>
                <c:pt idx="24">
                  <c:v>3.6000000000000068</c:v>
                </c:pt>
                <c:pt idx="25">
                  <c:v>3.5000000000000067</c:v>
                </c:pt>
                <c:pt idx="26">
                  <c:v>3.4000000000000066</c:v>
                </c:pt>
                <c:pt idx="27">
                  <c:v>3.3000000000000065</c:v>
                </c:pt>
                <c:pt idx="28">
                  <c:v>3.2000000000000064</c:v>
                </c:pt>
                <c:pt idx="29">
                  <c:v>3.1000000000000063</c:v>
                </c:pt>
                <c:pt idx="30">
                  <c:v>3.0000000000000062</c:v>
                </c:pt>
                <c:pt idx="31">
                  <c:v>2.9000000000000061</c:v>
                </c:pt>
                <c:pt idx="32">
                  <c:v>2.800000000000006</c:v>
                </c:pt>
                <c:pt idx="33">
                  <c:v>2.700000000000006</c:v>
                </c:pt>
                <c:pt idx="34">
                  <c:v>2.6000000000000059</c:v>
                </c:pt>
                <c:pt idx="35">
                  <c:v>2.5000000000000058</c:v>
                </c:pt>
                <c:pt idx="36">
                  <c:v>2.4000000000000057</c:v>
                </c:pt>
                <c:pt idx="37">
                  <c:v>2.3000000000000056</c:v>
                </c:pt>
                <c:pt idx="38">
                  <c:v>2.2000000000000055</c:v>
                </c:pt>
                <c:pt idx="39">
                  <c:v>2.1000000000000054</c:v>
                </c:pt>
                <c:pt idx="40">
                  <c:v>2.0000000000000053</c:v>
                </c:pt>
                <c:pt idx="41">
                  <c:v>1.9000000000000052</c:v>
                </c:pt>
                <c:pt idx="42">
                  <c:v>1.8000000000000052</c:v>
                </c:pt>
                <c:pt idx="43">
                  <c:v>1.7000000000000051</c:v>
                </c:pt>
                <c:pt idx="44">
                  <c:v>1.600000000000005</c:v>
                </c:pt>
                <c:pt idx="45">
                  <c:v>1.5000000000000049</c:v>
                </c:pt>
                <c:pt idx="46">
                  <c:v>1.4000000000000048</c:v>
                </c:pt>
                <c:pt idx="47">
                  <c:v>1.3000000000000047</c:v>
                </c:pt>
                <c:pt idx="48">
                  <c:v>1.2000000000000046</c:v>
                </c:pt>
                <c:pt idx="49">
                  <c:v>1.1000000000000045</c:v>
                </c:pt>
                <c:pt idx="50">
                  <c:v>1.0000000000000044</c:v>
                </c:pt>
                <c:pt idx="51">
                  <c:v>0.90000000000000446</c:v>
                </c:pt>
                <c:pt idx="52">
                  <c:v>0.80000000000000449</c:v>
                </c:pt>
                <c:pt idx="53">
                  <c:v>0.70000000000000451</c:v>
                </c:pt>
                <c:pt idx="54">
                  <c:v>0.60000000000000453</c:v>
                </c:pt>
                <c:pt idx="55">
                  <c:v>0.50000000000000455</c:v>
                </c:pt>
                <c:pt idx="56">
                  <c:v>0.40000000000000457</c:v>
                </c:pt>
                <c:pt idx="57">
                  <c:v>0.3000000000000046</c:v>
                </c:pt>
                <c:pt idx="58">
                  <c:v>0.20000000000000459</c:v>
                </c:pt>
                <c:pt idx="59">
                  <c:v>0.10000000000000459</c:v>
                </c:pt>
                <c:pt idx="60">
                  <c:v>4.5796699765787707E-15</c:v>
                </c:pt>
                <c:pt idx="61">
                  <c:v>-9.9999999999995426E-2</c:v>
                </c:pt>
                <c:pt idx="62">
                  <c:v>-0.19999999999999543</c:v>
                </c:pt>
                <c:pt idx="63">
                  <c:v>-0.29999999999999544</c:v>
                </c:pt>
                <c:pt idx="64">
                  <c:v>-0.39999999999999547</c:v>
                </c:pt>
                <c:pt idx="65">
                  <c:v>-0.49999999999999545</c:v>
                </c:pt>
                <c:pt idx="66">
                  <c:v>-0.59999999999999543</c:v>
                </c:pt>
                <c:pt idx="67">
                  <c:v>-0.6999999999999954</c:v>
                </c:pt>
                <c:pt idx="68">
                  <c:v>-0.79999999999999538</c:v>
                </c:pt>
                <c:pt idx="69">
                  <c:v>-0.89999999999999536</c:v>
                </c:pt>
                <c:pt idx="70">
                  <c:v>-0.99999999999999534</c:v>
                </c:pt>
                <c:pt idx="71">
                  <c:v>-1.0999999999999954</c:v>
                </c:pt>
                <c:pt idx="72">
                  <c:v>-1.1999999999999955</c:v>
                </c:pt>
                <c:pt idx="73">
                  <c:v>-1.2999999999999956</c:v>
                </c:pt>
                <c:pt idx="74">
                  <c:v>-1.3999999999999957</c:v>
                </c:pt>
                <c:pt idx="75">
                  <c:v>-1.4999999999999958</c:v>
                </c:pt>
                <c:pt idx="76">
                  <c:v>-1.5999999999999959</c:v>
                </c:pt>
                <c:pt idx="77">
                  <c:v>-1.699999999999996</c:v>
                </c:pt>
                <c:pt idx="78">
                  <c:v>-1.799999999999996</c:v>
                </c:pt>
                <c:pt idx="79">
                  <c:v>-1.8999999999999961</c:v>
                </c:pt>
                <c:pt idx="80">
                  <c:v>-1.9999999999999962</c:v>
                </c:pt>
                <c:pt idx="81">
                  <c:v>-2.0999999999999961</c:v>
                </c:pt>
                <c:pt idx="82">
                  <c:v>-2.1999999999999962</c:v>
                </c:pt>
                <c:pt idx="83">
                  <c:v>-2.2999999999999963</c:v>
                </c:pt>
                <c:pt idx="84">
                  <c:v>-2.3999999999999964</c:v>
                </c:pt>
                <c:pt idx="85">
                  <c:v>-2.4999999999999964</c:v>
                </c:pt>
                <c:pt idx="86">
                  <c:v>-2.5999999999999965</c:v>
                </c:pt>
                <c:pt idx="87">
                  <c:v>-2.6999999999999966</c:v>
                </c:pt>
                <c:pt idx="88">
                  <c:v>-2.7999999999999967</c:v>
                </c:pt>
                <c:pt idx="89">
                  <c:v>-2.8999999999999968</c:v>
                </c:pt>
                <c:pt idx="90">
                  <c:v>-2.9999999999999969</c:v>
                </c:pt>
                <c:pt idx="91">
                  <c:v>-3.099999999999997</c:v>
                </c:pt>
                <c:pt idx="92">
                  <c:v>-3.1999999999999971</c:v>
                </c:pt>
                <c:pt idx="93">
                  <c:v>-3.2999999999999972</c:v>
                </c:pt>
                <c:pt idx="94">
                  <c:v>-3.3999999999999972</c:v>
                </c:pt>
                <c:pt idx="95">
                  <c:v>-3.4999999999999973</c:v>
                </c:pt>
                <c:pt idx="96">
                  <c:v>-3.5999999999999974</c:v>
                </c:pt>
                <c:pt idx="97">
                  <c:v>-3.6999999999999975</c:v>
                </c:pt>
                <c:pt idx="98">
                  <c:v>-3.7999999999999976</c:v>
                </c:pt>
                <c:pt idx="99">
                  <c:v>-3.8999999999999977</c:v>
                </c:pt>
                <c:pt idx="100">
                  <c:v>-3.9999999999999978</c:v>
                </c:pt>
                <c:pt idx="101">
                  <c:v>-4.0999999999999979</c:v>
                </c:pt>
                <c:pt idx="102">
                  <c:v>-4.1999999999999975</c:v>
                </c:pt>
                <c:pt idx="103">
                  <c:v>-4.2999999999999972</c:v>
                </c:pt>
                <c:pt idx="104">
                  <c:v>-4.3999999999999968</c:v>
                </c:pt>
                <c:pt idx="105">
                  <c:v>-4.4999999999999964</c:v>
                </c:pt>
                <c:pt idx="106">
                  <c:v>-4.5999999999999961</c:v>
                </c:pt>
                <c:pt idx="107">
                  <c:v>-4.6999999999999957</c:v>
                </c:pt>
                <c:pt idx="108">
                  <c:v>-4.7999999999999954</c:v>
                </c:pt>
                <c:pt idx="109">
                  <c:v>-4.899999999999995</c:v>
                </c:pt>
                <c:pt idx="110">
                  <c:v>-4.9999999999999947</c:v>
                </c:pt>
                <c:pt idx="111">
                  <c:v>-5.0999999999999943</c:v>
                </c:pt>
                <c:pt idx="112">
                  <c:v>-5.199999999999994</c:v>
                </c:pt>
                <c:pt idx="113">
                  <c:v>-5.2999999999999936</c:v>
                </c:pt>
                <c:pt idx="114">
                  <c:v>-5.3999999999999932</c:v>
                </c:pt>
                <c:pt idx="115">
                  <c:v>-5.4999999999999929</c:v>
                </c:pt>
                <c:pt idx="116">
                  <c:v>-5.5999999999999925</c:v>
                </c:pt>
                <c:pt idx="117">
                  <c:v>-5.6999999999999922</c:v>
                </c:pt>
                <c:pt idx="118">
                  <c:v>-5.7999999999999918</c:v>
                </c:pt>
                <c:pt idx="119">
                  <c:v>-5.8999999999999915</c:v>
                </c:pt>
                <c:pt idx="120">
                  <c:v>-5.9999999999999911</c:v>
                </c:pt>
              </c:numCache>
            </c:numRef>
          </c:xVal>
          <c:yVal>
            <c:numRef>
              <c:f>'Sheet1 (2)'!$H$18:$H$138</c:f>
              <c:numCache>
                <c:formatCode>General</c:formatCode>
                <c:ptCount val="121"/>
                <c:pt idx="0">
                  <c:v>0.37951148987508371</c:v>
                </c:pt>
                <c:pt idx="1">
                  <c:v>0.37951148987508371</c:v>
                </c:pt>
                <c:pt idx="2">
                  <c:v>0.37950991279332202</c:v>
                </c:pt>
                <c:pt idx="3">
                  <c:v>0.37950679013200467</c:v>
                </c:pt>
                <c:pt idx="4">
                  <c:v>0.37950218426629345</c:v>
                </c:pt>
                <c:pt idx="5">
                  <c:v>0.37949618719835576</c:v>
                </c:pt>
                <c:pt idx="6">
                  <c:v>0.37948891871962281</c:v>
                </c:pt>
                <c:pt idx="7">
                  <c:v>0.37948052401795745</c:v>
                </c:pt>
                <c:pt idx="8">
                  <c:v>0.37947117077752557</c:v>
                </c:pt>
                <c:pt idx="9">
                  <c:v>0.37946104582930501</c:v>
                </c:pt>
                <c:pt idx="10">
                  <c:v>0.3794503514191363</c:v>
                </c:pt>
                <c:pt idx="11">
                  <c:v>0.37943930116786284</c:v>
                </c:pt>
                <c:pt idx="12">
                  <c:v>0.37942811580425267</c:v>
                </c:pt>
                <c:pt idx="13">
                  <c:v>0.37941701875594447</c:v>
                </c:pt>
                <c:pt idx="14">
                  <c:v>0.3794062316864788</c:v>
                </c:pt>
                <c:pt idx="15">
                  <c:v>0.37939597006756814</c:v>
                </c:pt>
                <c:pt idx="16">
                  <c:v>0.37938643887505041</c:v>
                </c:pt>
                <c:pt idx="17">
                  <c:v>0.37937782849449569</c:v>
                </c:pt>
                <c:pt idx="18">
                  <c:v>0.37937031091825552</c:v>
                </c:pt>
                <c:pt idx="19">
                  <c:v>0.37936403630991505</c:v>
                </c:pt>
                <c:pt idx="20">
                  <c:v>0.3793591300047765</c:v>
                </c:pt>
                <c:pt idx="21">
                  <c:v>0.379355690006285</c:v>
                </c:pt>
                <c:pt idx="22">
                  <c:v>0.37935378502841077</c:v>
                </c:pt>
                <c:pt idx="23">
                  <c:v>0.3793534531230861</c:v>
                </c:pt>
                <c:pt idx="24">
                  <c:v>0.37935470092012025</c:v>
                </c:pt>
                <c:pt idx="25">
                  <c:v>0.37935750349476666</c:v>
                </c:pt>
                <c:pt idx="26">
                  <c:v>0.37936180486559751</c:v>
                </c:pt>
                <c:pt idx="27">
                  <c:v>0.37936751911273059</c:v>
                </c:pt>
                <c:pt idx="28">
                  <c:v>0.37937453209407912</c:v>
                </c:pt>
                <c:pt idx="29">
                  <c:v>0.37938270372534011</c:v>
                </c:pt>
                <c:pt idx="30">
                  <c:v>0.37939187077818043</c:v>
                </c:pt>
                <c:pt idx="31">
                  <c:v>0.37940185014071859</c:v>
                </c:pt>
                <c:pt idx="32">
                  <c:v>0.37941244247518829</c:v>
                </c:pt>
                <c:pt idx="33">
                  <c:v>0.37942343619970842</c:v>
                </c:pt>
                <c:pt idx="34">
                  <c:v>0.37943461171463211</c:v>
                </c:pt>
                <c:pt idx="35">
                  <c:v>0.37944574578904827</c:v>
                </c:pt>
                <c:pt idx="36">
                  <c:v>0.3794566160198205</c:v>
                </c:pt>
                <c:pt idx="37">
                  <c:v>0.37946700527408833</c:v>
                </c:pt>
                <c:pt idx="38">
                  <c:v>0.37947670602649825</c:v>
                </c:pt>
                <c:pt idx="39">
                  <c:v>0.37948552450452117</c:v>
                </c:pt>
                <c:pt idx="40">
                  <c:v>0.37949328455905873</c:v>
                </c:pt>
                <c:pt idx="41">
                  <c:v>0.37949983118302055</c:v>
                </c:pt>
                <c:pt idx="42">
                  <c:v>0.37950503360759397</c:v>
                </c:pt>
                <c:pt idx="43">
                  <c:v>0.37950878791434772</c:v>
                </c:pt>
                <c:pt idx="44">
                  <c:v>0.3795110191110051</c:v>
                </c:pt>
                <c:pt idx="45">
                  <c:v>0.37951168262941254</c:v>
                </c:pt>
                <c:pt idx="46">
                  <c:v>0.37951076521578936</c:v>
                </c:pt>
                <c:pt idx="47">
                  <c:v>0.37950828519547347</c:v>
                </c:pt>
                <c:pt idx="48">
                  <c:v>0.37950429210686948</c:v>
                </c:pt>
                <c:pt idx="49">
                  <c:v>0.37949886571192332</c:v>
                </c:pt>
                <c:pt idx="50">
                  <c:v>0.38710100561927457</c:v>
                </c:pt>
                <c:pt idx="51">
                  <c:v>0.40246294468056848</c:v>
                </c:pt>
                <c:pt idx="52">
                  <c:v>0.42589230572550624</c:v>
                </c:pt>
                <c:pt idx="53">
                  <c:v>0.45785826170901278</c:v>
                </c:pt>
                <c:pt idx="54">
                  <c:v>0.49900093089965819</c:v>
                </c:pt>
                <c:pt idx="55">
                  <c:v>0.55014419524798464</c:v>
                </c:pt>
                <c:pt idx="56">
                  <c:v>0.61231219862256681</c:v>
                </c:pt>
                <c:pt idx="57">
                  <c:v>0.68674985529098065</c:v>
                </c:pt>
                <c:pt idx="58">
                  <c:v>0.77494777932801195</c:v>
                </c:pt>
                <c:pt idx="59">
                  <c:v>0.87867213416249845</c:v>
                </c:pt>
                <c:pt idx="60">
                  <c:v>1</c:v>
                </c:pt>
                <c:pt idx="61">
                  <c:v>1.1201007986098188</c:v>
                </c:pt>
                <c:pt idx="62">
                  <c:v>1.2365755165397148</c:v>
                </c:pt>
                <c:pt idx="63">
                  <c:v>1.3470975712990376</c:v>
                </c:pt>
                <c:pt idx="64">
                  <c:v>1.4494592848439838</c:v>
                </c:pt>
                <c:pt idx="65">
                  <c:v>1.5416159819464801</c:v>
                </c:pt>
                <c:pt idx="66">
                  <c:v>1.6217268325819281</c:v>
                </c:pt>
                <c:pt idx="67">
                  <c:v>1.6881916225088609</c:v>
                </c:pt>
                <c:pt idx="68">
                  <c:v>1.7396827175485019</c:v>
                </c:pt>
                <c:pt idx="69">
                  <c:v>1.7751715830774326</c:v>
                </c:pt>
                <c:pt idx="70">
                  <c:v>1.7939493290067061</c:v>
                </c:pt>
                <c:pt idx="71">
                  <c:v>1.7956408698613837</c:v>
                </c:pt>
                <c:pt idx="72">
                  <c:v>1.7802124171128957</c:v>
                </c:pt>
                <c:pt idx="73">
                  <c:v>1.7479721541048914</c:v>
                </c:pt>
                <c:pt idx="74">
                  <c:v>1.6995640800909544</c:v>
                </c:pt>
                <c:pt idx="75">
                  <c:v>1.6359551463495241</c:v>
                </c:pt>
                <c:pt idx="76">
                  <c:v>1.5584159413320913</c:v>
                </c:pt>
                <c:pt idx="77">
                  <c:v>1.4684953106588632</c:v>
                </c:pt>
                <c:pt idx="78">
                  <c:v>1.3679894189275299</c:v>
                </c:pt>
                <c:pt idx="79">
                  <c:v>1.2589058713254315</c:v>
                </c:pt>
                <c:pt idx="80">
                  <c:v>1.1434236117159158</c:v>
                </c:pt>
                <c:pt idx="81">
                  <c:v>1.0238493982347034</c:v>
                </c:pt>
                <c:pt idx="82">
                  <c:v>0.90257172579607114</c:v>
                </c:pt>
                <c:pt idx="83">
                  <c:v>0.78201311590697009</c:v>
                </c:pt>
                <c:pt idx="84">
                  <c:v>0.66458172679994132</c:v>
                </c:pt>
                <c:pt idx="85">
                  <c:v>0.55262325047239558</c:v>
                </c:pt>
                <c:pt idx="86">
                  <c:v>0.4483740574889864</c:v>
                </c:pt>
                <c:pt idx="87">
                  <c:v>0.35391652547955754</c:v>
                </c:pt>
                <c:pt idx="88">
                  <c:v>0.27113744364599279</c:v>
                </c:pt>
                <c:pt idx="89">
                  <c:v>0.2016903241479174</c:v>
                </c:pt>
                <c:pt idx="90">
                  <c:v>0.14696237319730451</c:v>
                </c:pt>
                <c:pt idx="91">
                  <c:v>0.10804678161439307</c:v>
                </c:pt>
                <c:pt idx="92">
                  <c:v>8.572088834105146E-2</c:v>
                </c:pt>
                <c:pt idx="93">
                  <c:v>8.0430653095414445E-2</c:v>
                </c:pt>
                <c:pt idx="94">
                  <c:v>9.2281748326513424E-2</c:v>
                </c:pt>
                <c:pt idx="95">
                  <c:v>0.12103744840710767</c:v>
                </c:pt>
                <c:pt idx="96">
                  <c:v>0.16612335822808674</c:v>
                </c:pt>
                <c:pt idx="97">
                  <c:v>0.2266388867407774</c:v>
                </c:pt>
                <c:pt idx="98">
                  <c:v>0.30137523626313795</c:v>
                </c:pt>
                <c:pt idx="99">
                  <c:v>0.38883954821345901</c:v>
                </c:pt>
                <c:pt idx="100">
                  <c:v>0.48728472296053355</c:v>
                </c:pt>
                <c:pt idx="101">
                  <c:v>0.59474431813878936</c:v>
                </c:pt>
                <c:pt idx="102">
                  <c:v>0.70907182833454063</c:v>
                </c:pt>
                <c:pt idx="103">
                  <c:v>0.827983561531627</c:v>
                </c:pt>
                <c:pt idx="104">
                  <c:v>0.94910425585944447</c:v>
                </c:pt>
                <c:pt idx="105">
                  <c:v>1.0700145254487925</c:v>
                </c:pt>
                <c:pt idx="106">
                  <c:v>1.1882991876646303</c:v>
                </c:pt>
                <c:pt idx="107">
                  <c:v>1.3015955063791844</c:v>
                </c:pt>
                <c:pt idx="108">
                  <c:v>1.407640387626133</c:v>
                </c:pt>
                <c:pt idx="109">
                  <c:v>1.5043155849025702</c:v>
                </c:pt>
                <c:pt idx="110">
                  <c:v>1.589690011142912</c:v>
                </c:pt>
                <c:pt idx="111">
                  <c:v>1.6620583121829995</c:v>
                </c:pt>
                <c:pt idx="112">
                  <c:v>1.7199749312095465</c:v>
                </c:pt>
                <c:pt idx="113">
                  <c:v>1.7622829837574936</c:v>
                </c:pt>
                <c:pt idx="114">
                  <c:v>1.7881373664772</c:v>
                </c:pt>
                <c:pt idx="115">
                  <c:v>1.7970216380738606</c:v>
                </c:pt>
                <c:pt idx="116">
                  <c:v>1.7887583352223142</c:v>
                </c:pt>
                <c:pt idx="117">
                  <c:v>1.7635125173970096</c:v>
                </c:pt>
                <c:pt idx="118">
                  <c:v>1.7217884698090167</c:v>
                </c:pt>
                <c:pt idx="119">
                  <c:v>1.6644196303089041</c:v>
                </c:pt>
                <c:pt idx="120">
                  <c:v>1.5925519414656784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'Sheet1 (2)'!$I$17</c:f>
              <c:strCache>
                <c:ptCount val="1"/>
                <c:pt idx="0">
                  <c:v>Reψ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'Sheet1 (2)'!$C$18:$C$138</c:f>
              <c:numCache>
                <c:formatCode>General</c:formatCode>
                <c:ptCount val="121"/>
                <c:pt idx="0">
                  <c:v>6</c:v>
                </c:pt>
                <c:pt idx="1">
                  <c:v>5.9</c:v>
                </c:pt>
                <c:pt idx="2">
                  <c:v>5.8000000000000007</c:v>
                </c:pt>
                <c:pt idx="3">
                  <c:v>5.7000000000000011</c:v>
                </c:pt>
                <c:pt idx="4">
                  <c:v>5.6000000000000014</c:v>
                </c:pt>
                <c:pt idx="5">
                  <c:v>5.5000000000000018</c:v>
                </c:pt>
                <c:pt idx="6">
                  <c:v>5.4000000000000021</c:v>
                </c:pt>
                <c:pt idx="7">
                  <c:v>5.3000000000000025</c:v>
                </c:pt>
                <c:pt idx="8">
                  <c:v>5.2000000000000028</c:v>
                </c:pt>
                <c:pt idx="9">
                  <c:v>5.1000000000000032</c:v>
                </c:pt>
                <c:pt idx="10">
                  <c:v>5.0000000000000036</c:v>
                </c:pt>
                <c:pt idx="11">
                  <c:v>4.9000000000000039</c:v>
                </c:pt>
                <c:pt idx="12">
                  <c:v>4.8000000000000043</c:v>
                </c:pt>
                <c:pt idx="13">
                  <c:v>4.7000000000000046</c:v>
                </c:pt>
                <c:pt idx="14">
                  <c:v>4.600000000000005</c:v>
                </c:pt>
                <c:pt idx="15">
                  <c:v>4.5000000000000053</c:v>
                </c:pt>
                <c:pt idx="16">
                  <c:v>4.4000000000000057</c:v>
                </c:pt>
                <c:pt idx="17">
                  <c:v>4.300000000000006</c:v>
                </c:pt>
                <c:pt idx="18">
                  <c:v>4.2000000000000064</c:v>
                </c:pt>
                <c:pt idx="19">
                  <c:v>4.1000000000000068</c:v>
                </c:pt>
                <c:pt idx="20">
                  <c:v>4.0000000000000071</c:v>
                </c:pt>
                <c:pt idx="21">
                  <c:v>3.900000000000007</c:v>
                </c:pt>
                <c:pt idx="22">
                  <c:v>3.8000000000000069</c:v>
                </c:pt>
                <c:pt idx="23">
                  <c:v>3.7000000000000068</c:v>
                </c:pt>
                <c:pt idx="24">
                  <c:v>3.6000000000000068</c:v>
                </c:pt>
                <c:pt idx="25">
                  <c:v>3.5000000000000067</c:v>
                </c:pt>
                <c:pt idx="26">
                  <c:v>3.4000000000000066</c:v>
                </c:pt>
                <c:pt idx="27">
                  <c:v>3.3000000000000065</c:v>
                </c:pt>
                <c:pt idx="28">
                  <c:v>3.2000000000000064</c:v>
                </c:pt>
                <c:pt idx="29">
                  <c:v>3.1000000000000063</c:v>
                </c:pt>
                <c:pt idx="30">
                  <c:v>3.0000000000000062</c:v>
                </c:pt>
                <c:pt idx="31">
                  <c:v>2.9000000000000061</c:v>
                </c:pt>
                <c:pt idx="32">
                  <c:v>2.800000000000006</c:v>
                </c:pt>
                <c:pt idx="33">
                  <c:v>2.700000000000006</c:v>
                </c:pt>
                <c:pt idx="34">
                  <c:v>2.6000000000000059</c:v>
                </c:pt>
                <c:pt idx="35">
                  <c:v>2.5000000000000058</c:v>
                </c:pt>
                <c:pt idx="36">
                  <c:v>2.4000000000000057</c:v>
                </c:pt>
                <c:pt idx="37">
                  <c:v>2.3000000000000056</c:v>
                </c:pt>
                <c:pt idx="38">
                  <c:v>2.2000000000000055</c:v>
                </c:pt>
                <c:pt idx="39">
                  <c:v>2.1000000000000054</c:v>
                </c:pt>
                <c:pt idx="40">
                  <c:v>2.0000000000000053</c:v>
                </c:pt>
                <c:pt idx="41">
                  <c:v>1.9000000000000052</c:v>
                </c:pt>
                <c:pt idx="42">
                  <c:v>1.8000000000000052</c:v>
                </c:pt>
                <c:pt idx="43">
                  <c:v>1.7000000000000051</c:v>
                </c:pt>
                <c:pt idx="44">
                  <c:v>1.600000000000005</c:v>
                </c:pt>
                <c:pt idx="45">
                  <c:v>1.5000000000000049</c:v>
                </c:pt>
                <c:pt idx="46">
                  <c:v>1.4000000000000048</c:v>
                </c:pt>
                <c:pt idx="47">
                  <c:v>1.3000000000000047</c:v>
                </c:pt>
                <c:pt idx="48">
                  <c:v>1.2000000000000046</c:v>
                </c:pt>
                <c:pt idx="49">
                  <c:v>1.1000000000000045</c:v>
                </c:pt>
                <c:pt idx="50">
                  <c:v>1.0000000000000044</c:v>
                </c:pt>
                <c:pt idx="51">
                  <c:v>0.90000000000000446</c:v>
                </c:pt>
                <c:pt idx="52">
                  <c:v>0.80000000000000449</c:v>
                </c:pt>
                <c:pt idx="53">
                  <c:v>0.70000000000000451</c:v>
                </c:pt>
                <c:pt idx="54">
                  <c:v>0.60000000000000453</c:v>
                </c:pt>
                <c:pt idx="55">
                  <c:v>0.50000000000000455</c:v>
                </c:pt>
                <c:pt idx="56">
                  <c:v>0.40000000000000457</c:v>
                </c:pt>
                <c:pt idx="57">
                  <c:v>0.3000000000000046</c:v>
                </c:pt>
                <c:pt idx="58">
                  <c:v>0.20000000000000459</c:v>
                </c:pt>
                <c:pt idx="59">
                  <c:v>0.10000000000000459</c:v>
                </c:pt>
                <c:pt idx="60">
                  <c:v>4.5796699765787707E-15</c:v>
                </c:pt>
                <c:pt idx="61">
                  <c:v>-9.9999999999995426E-2</c:v>
                </c:pt>
                <c:pt idx="62">
                  <c:v>-0.19999999999999543</c:v>
                </c:pt>
                <c:pt idx="63">
                  <c:v>-0.29999999999999544</c:v>
                </c:pt>
                <c:pt idx="64">
                  <c:v>-0.39999999999999547</c:v>
                </c:pt>
                <c:pt idx="65">
                  <c:v>-0.49999999999999545</c:v>
                </c:pt>
                <c:pt idx="66">
                  <c:v>-0.59999999999999543</c:v>
                </c:pt>
                <c:pt idx="67">
                  <c:v>-0.6999999999999954</c:v>
                </c:pt>
                <c:pt idx="68">
                  <c:v>-0.79999999999999538</c:v>
                </c:pt>
                <c:pt idx="69">
                  <c:v>-0.89999999999999536</c:v>
                </c:pt>
                <c:pt idx="70">
                  <c:v>-0.99999999999999534</c:v>
                </c:pt>
                <c:pt idx="71">
                  <c:v>-1.0999999999999954</c:v>
                </c:pt>
                <c:pt idx="72">
                  <c:v>-1.1999999999999955</c:v>
                </c:pt>
                <c:pt idx="73">
                  <c:v>-1.2999999999999956</c:v>
                </c:pt>
                <c:pt idx="74">
                  <c:v>-1.3999999999999957</c:v>
                </c:pt>
                <c:pt idx="75">
                  <c:v>-1.4999999999999958</c:v>
                </c:pt>
                <c:pt idx="76">
                  <c:v>-1.5999999999999959</c:v>
                </c:pt>
                <c:pt idx="77">
                  <c:v>-1.699999999999996</c:v>
                </c:pt>
                <c:pt idx="78">
                  <c:v>-1.799999999999996</c:v>
                </c:pt>
                <c:pt idx="79">
                  <c:v>-1.8999999999999961</c:v>
                </c:pt>
                <c:pt idx="80">
                  <c:v>-1.9999999999999962</c:v>
                </c:pt>
                <c:pt idx="81">
                  <c:v>-2.0999999999999961</c:v>
                </c:pt>
                <c:pt idx="82">
                  <c:v>-2.1999999999999962</c:v>
                </c:pt>
                <c:pt idx="83">
                  <c:v>-2.2999999999999963</c:v>
                </c:pt>
                <c:pt idx="84">
                  <c:v>-2.3999999999999964</c:v>
                </c:pt>
                <c:pt idx="85">
                  <c:v>-2.4999999999999964</c:v>
                </c:pt>
                <c:pt idx="86">
                  <c:v>-2.5999999999999965</c:v>
                </c:pt>
                <c:pt idx="87">
                  <c:v>-2.6999999999999966</c:v>
                </c:pt>
                <c:pt idx="88">
                  <c:v>-2.7999999999999967</c:v>
                </c:pt>
                <c:pt idx="89">
                  <c:v>-2.8999999999999968</c:v>
                </c:pt>
                <c:pt idx="90">
                  <c:v>-2.9999999999999969</c:v>
                </c:pt>
                <c:pt idx="91">
                  <c:v>-3.099999999999997</c:v>
                </c:pt>
                <c:pt idx="92">
                  <c:v>-3.1999999999999971</c:v>
                </c:pt>
                <c:pt idx="93">
                  <c:v>-3.2999999999999972</c:v>
                </c:pt>
                <c:pt idx="94">
                  <c:v>-3.3999999999999972</c:v>
                </c:pt>
                <c:pt idx="95">
                  <c:v>-3.4999999999999973</c:v>
                </c:pt>
                <c:pt idx="96">
                  <c:v>-3.5999999999999974</c:v>
                </c:pt>
                <c:pt idx="97">
                  <c:v>-3.6999999999999975</c:v>
                </c:pt>
                <c:pt idx="98">
                  <c:v>-3.7999999999999976</c:v>
                </c:pt>
                <c:pt idx="99">
                  <c:v>-3.8999999999999977</c:v>
                </c:pt>
                <c:pt idx="100">
                  <c:v>-3.9999999999999978</c:v>
                </c:pt>
                <c:pt idx="101">
                  <c:v>-4.0999999999999979</c:v>
                </c:pt>
                <c:pt idx="102">
                  <c:v>-4.1999999999999975</c:v>
                </c:pt>
                <c:pt idx="103">
                  <c:v>-4.2999999999999972</c:v>
                </c:pt>
                <c:pt idx="104">
                  <c:v>-4.3999999999999968</c:v>
                </c:pt>
                <c:pt idx="105">
                  <c:v>-4.4999999999999964</c:v>
                </c:pt>
                <c:pt idx="106">
                  <c:v>-4.5999999999999961</c:v>
                </c:pt>
                <c:pt idx="107">
                  <c:v>-4.6999999999999957</c:v>
                </c:pt>
                <c:pt idx="108">
                  <c:v>-4.7999999999999954</c:v>
                </c:pt>
                <c:pt idx="109">
                  <c:v>-4.899999999999995</c:v>
                </c:pt>
                <c:pt idx="110">
                  <c:v>-4.9999999999999947</c:v>
                </c:pt>
                <c:pt idx="111">
                  <c:v>-5.0999999999999943</c:v>
                </c:pt>
                <c:pt idx="112">
                  <c:v>-5.199999999999994</c:v>
                </c:pt>
                <c:pt idx="113">
                  <c:v>-5.2999999999999936</c:v>
                </c:pt>
                <c:pt idx="114">
                  <c:v>-5.3999999999999932</c:v>
                </c:pt>
                <c:pt idx="115">
                  <c:v>-5.4999999999999929</c:v>
                </c:pt>
                <c:pt idx="116">
                  <c:v>-5.5999999999999925</c:v>
                </c:pt>
                <c:pt idx="117">
                  <c:v>-5.6999999999999922</c:v>
                </c:pt>
                <c:pt idx="118">
                  <c:v>-5.7999999999999918</c:v>
                </c:pt>
                <c:pt idx="119">
                  <c:v>-5.8999999999999915</c:v>
                </c:pt>
                <c:pt idx="120">
                  <c:v>-5.9999999999999911</c:v>
                </c:pt>
              </c:numCache>
            </c:numRef>
          </c:xVal>
          <c:yVal>
            <c:numRef>
              <c:f>'Sheet1 (2)'!$I$18:$I$138</c:f>
              <c:numCache>
                <c:formatCode>General</c:formatCode>
                <c:ptCount val="121"/>
                <c:pt idx="0">
                  <c:v>0.6160450388365154</c:v>
                </c:pt>
                <c:pt idx="1">
                  <c:v>0.61450556784606347</c:v>
                </c:pt>
                <c:pt idx="2">
                  <c:v>0.60989356901638203</c:v>
                </c:pt>
                <c:pt idx="3">
                  <c:v>0.60223210234161773</c:v>
                </c:pt>
                <c:pt idx="4">
                  <c:v>0.59155947515514595</c:v>
                </c:pt>
                <c:pt idx="5">
                  <c:v>0.57792905059289912</c:v>
                </c:pt>
                <c:pt idx="6">
                  <c:v>0.56140898077768786</c:v>
                </c:pt>
                <c:pt idx="7">
                  <c:v>0.54208186605858821</c:v>
                </c:pt>
                <c:pt idx="8">
                  <c:v>0.52004434200919614</c:v>
                </c:pt>
                <c:pt idx="9">
                  <c:v>0.49540659624975836</c:v>
                </c:pt>
                <c:pt idx="10">
                  <c:v>0.46829181750907151</c:v>
                </c:pt>
                <c:pt idx="11">
                  <c:v>0.43883557968083969</c:v>
                </c:pt>
                <c:pt idx="12">
                  <c:v>0.40718516395420312</c:v>
                </c:pt>
                <c:pt idx="13">
                  <c:v>0.37349882240779508</c:v>
                </c:pt>
                <c:pt idx="14">
                  <c:v>0.33794498674934809</c:v>
                </c:pt>
                <c:pt idx="15">
                  <c:v>0.30070142615715473</c:v>
                </c:pt>
                <c:pt idx="16">
                  <c:v>0.26195435843417497</c:v>
                </c:pt>
                <c:pt idx="17">
                  <c:v>0.22189751891902476</c:v>
                </c:pt>
                <c:pt idx="18">
                  <c:v>0.18073119180927891</c:v>
                </c:pt>
                <c:pt idx="19">
                  <c:v>0.13866120874048646</c:v>
                </c:pt>
                <c:pt idx="20">
                  <c:v>9.5897919627991948E-2</c:v>
                </c:pt>
                <c:pt idx="21">
                  <c:v>5.2655140917357394E-2</c:v>
                </c:pt>
                <c:pt idx="22">
                  <c:v>9.1490865021360158E-3</c:v>
                </c:pt>
                <c:pt idx="23">
                  <c:v>-3.4402713345595977E-2</c:v>
                </c:pt>
                <c:pt idx="24">
                  <c:v>-7.7782499626599944E-2</c:v>
                </c:pt>
                <c:pt idx="25">
                  <c:v>-0.12077337340947032</c:v>
                </c:pt>
                <c:pt idx="26">
                  <c:v>-0.16316038032529312</c:v>
                </c:pt>
                <c:pt idx="27">
                  <c:v>-0.20473158533948882</c:v>
                </c:pt>
                <c:pt idx="28">
                  <c:v>-0.24527913242698757</c:v>
                </c:pt>
                <c:pt idx="29">
                  <c:v>-0.28460028385235164</c:v>
                </c:pt>
                <c:pt idx="30">
                  <c:v>-0.32249843385845428</c:v>
                </c:pt>
                <c:pt idx="31">
                  <c:v>-0.35878409169526471</c:v>
                </c:pt>
                <c:pt idx="32">
                  <c:v>-0.3932758290735987</c:v>
                </c:pt>
                <c:pt idx="33">
                  <c:v>-0.42580118730656452</c:v>
                </c:pt>
                <c:pt idx="34">
                  <c:v>-0.45619753960299814</c:v>
                </c:pt>
                <c:pt idx="35">
                  <c:v>-0.48431290420141687</c:v>
                </c:pt>
                <c:pt idx="36">
                  <c:v>-0.51000670427882899</c:v>
                </c:pt>
                <c:pt idx="37">
                  <c:v>-0.53315047083484646</c:v>
                </c:pt>
                <c:pt idx="38">
                  <c:v>-0.5536284850366896</c:v>
                </c:pt>
                <c:pt idx="39">
                  <c:v>-0.57133835681334921</c:v>
                </c:pt>
                <c:pt idx="40">
                  <c:v>-0.58619153680594216</c:v>
                </c:pt>
                <c:pt idx="41">
                  <c:v>-0.59811375911450504</c:v>
                </c:pt>
                <c:pt idx="42">
                  <c:v>-0.60704541262749578</c:v>
                </c:pt>
                <c:pt idx="43">
                  <c:v>-0.61294183907734912</c:v>
                </c:pt>
                <c:pt idx="44">
                  <c:v>-0.61577355633181641</c:v>
                </c:pt>
                <c:pt idx="45">
                  <c:v>-0.61552640580462514</c:v>
                </c:pt>
                <c:pt idx="46">
                  <c:v>-0.61220162324841088</c:v>
                </c:pt>
                <c:pt idx="47">
                  <c:v>-0.60581583257595495</c:v>
                </c:pt>
                <c:pt idx="48">
                  <c:v>-0.59640096274061905</c:v>
                </c:pt>
                <c:pt idx="49">
                  <c:v>-0.58400408809158044</c:v>
                </c:pt>
                <c:pt idx="50">
                  <c:v>-0.57452723388299987</c:v>
                </c:pt>
                <c:pt idx="51">
                  <c:v>-0.56792301584383476</c:v>
                </c:pt>
                <c:pt idx="52">
                  <c:v>-0.56415841288388846</c:v>
                </c:pt>
                <c:pt idx="53">
                  <c:v>-0.56321460198836093</c:v>
                </c:pt>
                <c:pt idx="54">
                  <c:v>-0.56508686410277498</c:v>
                </c:pt>
                <c:pt idx="55">
                  <c:v>-0.56978456053770266</c:v>
                </c:pt>
                <c:pt idx="56">
                  <c:v>-0.57733117977531812</c:v>
                </c:pt>
                <c:pt idx="57">
                  <c:v>-0.58776445491180962</c:v>
                </c:pt>
                <c:pt idx="58">
                  <c:v>-0.60113655232286023</c:v>
                </c:pt>
                <c:pt idx="59">
                  <c:v>-0.61751433249552512</c:v>
                </c:pt>
                <c:pt idx="60">
                  <c:v>-0.63697968433067087</c:v>
                </c:pt>
                <c:pt idx="61">
                  <c:v>-0.65326013774416358</c:v>
                </c:pt>
                <c:pt idx="62">
                  <c:v>-0.66627429046893072</c:v>
                </c:pt>
                <c:pt idx="63">
                  <c:v>-0.67595707174135444</c:v>
                </c:pt>
                <c:pt idx="64">
                  <c:v>-0.6822600676550743</c:v>
                </c:pt>
                <c:pt idx="65">
                  <c:v>-0.68515176323051574</c:v>
                </c:pt>
                <c:pt idx="66">
                  <c:v>-0.6846176999898077</c:v>
                </c:pt>
                <c:pt idx="67">
                  <c:v>-0.68066054824914857</c:v>
                </c:pt>
                <c:pt idx="68">
                  <c:v>-0.67330009376723932</c:v>
                </c:pt>
                <c:pt idx="69">
                  <c:v>-0.66257313881649804</c:v>
                </c:pt>
                <c:pt idx="70">
                  <c:v>-0.64853331817167437</c:v>
                </c:pt>
                <c:pt idx="71">
                  <c:v>-0.63125083093599044</c:v>
                </c:pt>
                <c:pt idx="72">
                  <c:v>-0.6108120895456266</c:v>
                </c:pt>
                <c:pt idx="73">
                  <c:v>-0.58731928770753539</c:v>
                </c:pt>
                <c:pt idx="74">
                  <c:v>-0.56088988943090623</c:v>
                </c:pt>
                <c:pt idx="75">
                  <c:v>-0.53165604170712244</c:v>
                </c:pt>
                <c:pt idx="76">
                  <c:v>-0.49976391377480256</c:v>
                </c:pt>
                <c:pt idx="77">
                  <c:v>-0.46537296627360836</c:v>
                </c:pt>
                <c:pt idx="78">
                  <c:v>-0.42865515394104642</c:v>
                </c:pt>
                <c:pt idx="79">
                  <c:v>-0.38979406583877968</c:v>
                </c:pt>
                <c:pt idx="80">
                  <c:v>-0.34898400740731944</c:v>
                </c:pt>
                <c:pt idx="81">
                  <c:v>-0.30642902893882212</c:v>
                </c:pt>
                <c:pt idx="82">
                  <c:v>-0.26234190532563045</c:v>
                </c:pt>
                <c:pt idx="83">
                  <c:v>-0.21694307218581055</c:v>
                </c:pt>
                <c:pt idx="84">
                  <c:v>-0.17045952368506212</c:v>
                </c:pt>
                <c:pt idx="85">
                  <c:v>-0.12312367756588885</c:v>
                </c:pt>
                <c:pt idx="86">
                  <c:v>-7.5172213058885912E-2</c:v>
                </c:pt>
                <c:pt idx="87">
                  <c:v>-2.6844887486588361E-2</c:v>
                </c:pt>
                <c:pt idx="88">
                  <c:v>2.1616662523142177E-2</c:v>
                </c:pt>
                <c:pt idx="89">
                  <c:v>6.9970129220257055E-2</c:v>
                </c:pt>
                <c:pt idx="90">
                  <c:v>0.11797374527127112</c:v>
                </c:pt>
                <c:pt idx="91">
                  <c:v>0.16538749259592878</c:v>
                </c:pt>
                <c:pt idx="92">
                  <c:v>0.21197430245760637</c:v>
                </c:pt>
                <c:pt idx="93">
                  <c:v>0.25750124080699593</c:v>
                </c:pt>
                <c:pt idx="94">
                  <c:v>0.30174067295235002</c:v>
                </c:pt>
                <c:pt idx="95">
                  <c:v>0.34447140173294283</c:v>
                </c:pt>
                <c:pt idx="96">
                  <c:v>0.38547977350487056</c:v>
                </c:pt>
                <c:pt idx="97">
                  <c:v>0.42456074640927416</c:v>
                </c:pt>
                <c:pt idx="98">
                  <c:v>0.46151891558163127</c:v>
                </c:pt>
                <c:pt idx="99">
                  <c:v>0.49616949017607986</c:v>
                </c:pt>
                <c:pt idx="100">
                  <c:v>0.52833921731964806</c:v>
                </c:pt>
                <c:pt idx="101">
                  <c:v>0.5578672483766185</c:v>
                </c:pt>
                <c:pt idx="102">
                  <c:v>0.58460594319170656</c:v>
                </c:pt>
                <c:pt idx="103">
                  <c:v>0.60842160829083636</c:v>
                </c:pt>
                <c:pt idx="104">
                  <c:v>0.62919516534851194</c:v>
                </c:pt>
                <c:pt idx="105">
                  <c:v>0.6468227465794435</c:v>
                </c:pt>
                <c:pt idx="106">
                  <c:v>0.66121621407747744</c:v>
                </c:pt>
                <c:pt idx="107">
                  <c:v>0.67230360050512683</c:v>
                </c:pt>
                <c:pt idx="108">
                  <c:v>0.68002946893025384</c:v>
                </c:pt>
                <c:pt idx="109">
                  <c:v>0.68435519001072964</c:v>
                </c:pt>
                <c:pt idx="110">
                  <c:v>0.68525913514115611</c:v>
                </c:pt>
                <c:pt idx="111">
                  <c:v>0.68273678459587495</c:v>
                </c:pt>
                <c:pt idx="112">
                  <c:v>0.67680075012761476</c:v>
                </c:pt>
                <c:pt idx="113">
                  <c:v>0.6674807119087145</c:v>
                </c:pt>
                <c:pt idx="114">
                  <c:v>0.65482327013027597</c:v>
                </c:pt>
                <c:pt idx="115">
                  <c:v>0.63889171200119166</c:v>
                </c:pt>
                <c:pt idx="116">
                  <c:v>0.61976569531210735</c:v>
                </c:pt>
                <c:pt idx="117">
                  <c:v>0.59754085014646097</c:v>
                </c:pt>
                <c:pt idx="118">
                  <c:v>0.5723283007300819</c:v>
                </c:pt>
                <c:pt idx="119">
                  <c:v>0.54425410981005229</c:v>
                </c:pt>
                <c:pt idx="120">
                  <c:v>0.51345864834097277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'Sheet1 (2)'!$J$17</c:f>
              <c:strCache>
                <c:ptCount val="1"/>
                <c:pt idx="0">
                  <c:v>Iｍψ</c:v>
                </c:pt>
              </c:strCache>
            </c:strRef>
          </c:tx>
          <c:spPr>
            <a:ln w="22225" cap="rnd">
              <a:solidFill>
                <a:srgbClr val="92D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'Sheet1 (2)'!$C$18:$C$138</c:f>
              <c:numCache>
                <c:formatCode>General</c:formatCode>
                <c:ptCount val="121"/>
                <c:pt idx="0">
                  <c:v>6</c:v>
                </c:pt>
                <c:pt idx="1">
                  <c:v>5.9</c:v>
                </c:pt>
                <c:pt idx="2">
                  <c:v>5.8000000000000007</c:v>
                </c:pt>
                <c:pt idx="3">
                  <c:v>5.7000000000000011</c:v>
                </c:pt>
                <c:pt idx="4">
                  <c:v>5.6000000000000014</c:v>
                </c:pt>
                <c:pt idx="5">
                  <c:v>5.5000000000000018</c:v>
                </c:pt>
                <c:pt idx="6">
                  <c:v>5.4000000000000021</c:v>
                </c:pt>
                <c:pt idx="7">
                  <c:v>5.3000000000000025</c:v>
                </c:pt>
                <c:pt idx="8">
                  <c:v>5.2000000000000028</c:v>
                </c:pt>
                <c:pt idx="9">
                  <c:v>5.1000000000000032</c:v>
                </c:pt>
                <c:pt idx="10">
                  <c:v>5.0000000000000036</c:v>
                </c:pt>
                <c:pt idx="11">
                  <c:v>4.9000000000000039</c:v>
                </c:pt>
                <c:pt idx="12">
                  <c:v>4.8000000000000043</c:v>
                </c:pt>
                <c:pt idx="13">
                  <c:v>4.7000000000000046</c:v>
                </c:pt>
                <c:pt idx="14">
                  <c:v>4.600000000000005</c:v>
                </c:pt>
                <c:pt idx="15">
                  <c:v>4.5000000000000053</c:v>
                </c:pt>
                <c:pt idx="16">
                  <c:v>4.4000000000000057</c:v>
                </c:pt>
                <c:pt idx="17">
                  <c:v>4.300000000000006</c:v>
                </c:pt>
                <c:pt idx="18">
                  <c:v>4.2000000000000064</c:v>
                </c:pt>
                <c:pt idx="19">
                  <c:v>4.1000000000000068</c:v>
                </c:pt>
                <c:pt idx="20">
                  <c:v>4.0000000000000071</c:v>
                </c:pt>
                <c:pt idx="21">
                  <c:v>3.900000000000007</c:v>
                </c:pt>
                <c:pt idx="22">
                  <c:v>3.8000000000000069</c:v>
                </c:pt>
                <c:pt idx="23">
                  <c:v>3.7000000000000068</c:v>
                </c:pt>
                <c:pt idx="24">
                  <c:v>3.6000000000000068</c:v>
                </c:pt>
                <c:pt idx="25">
                  <c:v>3.5000000000000067</c:v>
                </c:pt>
                <c:pt idx="26">
                  <c:v>3.4000000000000066</c:v>
                </c:pt>
                <c:pt idx="27">
                  <c:v>3.3000000000000065</c:v>
                </c:pt>
                <c:pt idx="28">
                  <c:v>3.2000000000000064</c:v>
                </c:pt>
                <c:pt idx="29">
                  <c:v>3.1000000000000063</c:v>
                </c:pt>
                <c:pt idx="30">
                  <c:v>3.0000000000000062</c:v>
                </c:pt>
                <c:pt idx="31">
                  <c:v>2.9000000000000061</c:v>
                </c:pt>
                <c:pt idx="32">
                  <c:v>2.800000000000006</c:v>
                </c:pt>
                <c:pt idx="33">
                  <c:v>2.700000000000006</c:v>
                </c:pt>
                <c:pt idx="34">
                  <c:v>2.6000000000000059</c:v>
                </c:pt>
                <c:pt idx="35">
                  <c:v>2.5000000000000058</c:v>
                </c:pt>
                <c:pt idx="36">
                  <c:v>2.4000000000000057</c:v>
                </c:pt>
                <c:pt idx="37">
                  <c:v>2.3000000000000056</c:v>
                </c:pt>
                <c:pt idx="38">
                  <c:v>2.2000000000000055</c:v>
                </c:pt>
                <c:pt idx="39">
                  <c:v>2.1000000000000054</c:v>
                </c:pt>
                <c:pt idx="40">
                  <c:v>2.0000000000000053</c:v>
                </c:pt>
                <c:pt idx="41">
                  <c:v>1.9000000000000052</c:v>
                </c:pt>
                <c:pt idx="42">
                  <c:v>1.8000000000000052</c:v>
                </c:pt>
                <c:pt idx="43">
                  <c:v>1.7000000000000051</c:v>
                </c:pt>
                <c:pt idx="44">
                  <c:v>1.600000000000005</c:v>
                </c:pt>
                <c:pt idx="45">
                  <c:v>1.5000000000000049</c:v>
                </c:pt>
                <c:pt idx="46">
                  <c:v>1.4000000000000048</c:v>
                </c:pt>
                <c:pt idx="47">
                  <c:v>1.3000000000000047</c:v>
                </c:pt>
                <c:pt idx="48">
                  <c:v>1.2000000000000046</c:v>
                </c:pt>
                <c:pt idx="49">
                  <c:v>1.1000000000000045</c:v>
                </c:pt>
                <c:pt idx="50">
                  <c:v>1.0000000000000044</c:v>
                </c:pt>
                <c:pt idx="51">
                  <c:v>0.90000000000000446</c:v>
                </c:pt>
                <c:pt idx="52">
                  <c:v>0.80000000000000449</c:v>
                </c:pt>
                <c:pt idx="53">
                  <c:v>0.70000000000000451</c:v>
                </c:pt>
                <c:pt idx="54">
                  <c:v>0.60000000000000453</c:v>
                </c:pt>
                <c:pt idx="55">
                  <c:v>0.50000000000000455</c:v>
                </c:pt>
                <c:pt idx="56">
                  <c:v>0.40000000000000457</c:v>
                </c:pt>
                <c:pt idx="57">
                  <c:v>0.3000000000000046</c:v>
                </c:pt>
                <c:pt idx="58">
                  <c:v>0.20000000000000459</c:v>
                </c:pt>
                <c:pt idx="59">
                  <c:v>0.10000000000000459</c:v>
                </c:pt>
                <c:pt idx="60">
                  <c:v>4.5796699765787707E-15</c:v>
                </c:pt>
                <c:pt idx="61">
                  <c:v>-9.9999999999995426E-2</c:v>
                </c:pt>
                <c:pt idx="62">
                  <c:v>-0.19999999999999543</c:v>
                </c:pt>
                <c:pt idx="63">
                  <c:v>-0.29999999999999544</c:v>
                </c:pt>
                <c:pt idx="64">
                  <c:v>-0.39999999999999547</c:v>
                </c:pt>
                <c:pt idx="65">
                  <c:v>-0.49999999999999545</c:v>
                </c:pt>
                <c:pt idx="66">
                  <c:v>-0.59999999999999543</c:v>
                </c:pt>
                <c:pt idx="67">
                  <c:v>-0.6999999999999954</c:v>
                </c:pt>
                <c:pt idx="68">
                  <c:v>-0.79999999999999538</c:v>
                </c:pt>
                <c:pt idx="69">
                  <c:v>-0.89999999999999536</c:v>
                </c:pt>
                <c:pt idx="70">
                  <c:v>-0.99999999999999534</c:v>
                </c:pt>
                <c:pt idx="71">
                  <c:v>-1.0999999999999954</c:v>
                </c:pt>
                <c:pt idx="72">
                  <c:v>-1.1999999999999955</c:v>
                </c:pt>
                <c:pt idx="73">
                  <c:v>-1.2999999999999956</c:v>
                </c:pt>
                <c:pt idx="74">
                  <c:v>-1.3999999999999957</c:v>
                </c:pt>
                <c:pt idx="75">
                  <c:v>-1.4999999999999958</c:v>
                </c:pt>
                <c:pt idx="76">
                  <c:v>-1.5999999999999959</c:v>
                </c:pt>
                <c:pt idx="77">
                  <c:v>-1.699999999999996</c:v>
                </c:pt>
                <c:pt idx="78">
                  <c:v>-1.799999999999996</c:v>
                </c:pt>
                <c:pt idx="79">
                  <c:v>-1.8999999999999961</c:v>
                </c:pt>
                <c:pt idx="80">
                  <c:v>-1.9999999999999962</c:v>
                </c:pt>
                <c:pt idx="81">
                  <c:v>-2.0999999999999961</c:v>
                </c:pt>
                <c:pt idx="82">
                  <c:v>-2.1999999999999962</c:v>
                </c:pt>
                <c:pt idx="83">
                  <c:v>-2.2999999999999963</c:v>
                </c:pt>
                <c:pt idx="84">
                  <c:v>-2.3999999999999964</c:v>
                </c:pt>
                <c:pt idx="85">
                  <c:v>-2.4999999999999964</c:v>
                </c:pt>
                <c:pt idx="86">
                  <c:v>-2.5999999999999965</c:v>
                </c:pt>
                <c:pt idx="87">
                  <c:v>-2.6999999999999966</c:v>
                </c:pt>
                <c:pt idx="88">
                  <c:v>-2.7999999999999967</c:v>
                </c:pt>
                <c:pt idx="89">
                  <c:v>-2.8999999999999968</c:v>
                </c:pt>
                <c:pt idx="90">
                  <c:v>-2.9999999999999969</c:v>
                </c:pt>
                <c:pt idx="91">
                  <c:v>-3.099999999999997</c:v>
                </c:pt>
                <c:pt idx="92">
                  <c:v>-3.1999999999999971</c:v>
                </c:pt>
                <c:pt idx="93">
                  <c:v>-3.2999999999999972</c:v>
                </c:pt>
                <c:pt idx="94">
                  <c:v>-3.3999999999999972</c:v>
                </c:pt>
                <c:pt idx="95">
                  <c:v>-3.4999999999999973</c:v>
                </c:pt>
                <c:pt idx="96">
                  <c:v>-3.5999999999999974</c:v>
                </c:pt>
                <c:pt idx="97">
                  <c:v>-3.6999999999999975</c:v>
                </c:pt>
                <c:pt idx="98">
                  <c:v>-3.7999999999999976</c:v>
                </c:pt>
                <c:pt idx="99">
                  <c:v>-3.8999999999999977</c:v>
                </c:pt>
                <c:pt idx="100">
                  <c:v>-3.9999999999999978</c:v>
                </c:pt>
                <c:pt idx="101">
                  <c:v>-4.0999999999999979</c:v>
                </c:pt>
                <c:pt idx="102">
                  <c:v>-4.1999999999999975</c:v>
                </c:pt>
                <c:pt idx="103">
                  <c:v>-4.2999999999999972</c:v>
                </c:pt>
                <c:pt idx="104">
                  <c:v>-4.3999999999999968</c:v>
                </c:pt>
                <c:pt idx="105">
                  <c:v>-4.4999999999999964</c:v>
                </c:pt>
                <c:pt idx="106">
                  <c:v>-4.5999999999999961</c:v>
                </c:pt>
                <c:pt idx="107">
                  <c:v>-4.6999999999999957</c:v>
                </c:pt>
                <c:pt idx="108">
                  <c:v>-4.7999999999999954</c:v>
                </c:pt>
                <c:pt idx="109">
                  <c:v>-4.899999999999995</c:v>
                </c:pt>
                <c:pt idx="110">
                  <c:v>-4.9999999999999947</c:v>
                </c:pt>
                <c:pt idx="111">
                  <c:v>-5.0999999999999943</c:v>
                </c:pt>
                <c:pt idx="112">
                  <c:v>-5.199999999999994</c:v>
                </c:pt>
                <c:pt idx="113">
                  <c:v>-5.2999999999999936</c:v>
                </c:pt>
                <c:pt idx="114">
                  <c:v>-5.3999999999999932</c:v>
                </c:pt>
                <c:pt idx="115">
                  <c:v>-5.4999999999999929</c:v>
                </c:pt>
                <c:pt idx="116">
                  <c:v>-5.5999999999999925</c:v>
                </c:pt>
                <c:pt idx="117">
                  <c:v>-5.6999999999999922</c:v>
                </c:pt>
                <c:pt idx="118">
                  <c:v>-5.7999999999999918</c:v>
                </c:pt>
                <c:pt idx="119">
                  <c:v>-5.8999999999999915</c:v>
                </c:pt>
                <c:pt idx="120">
                  <c:v>-5.9999999999999911</c:v>
                </c:pt>
              </c:numCache>
            </c:numRef>
          </c:xVal>
          <c:yVal>
            <c:numRef>
              <c:f>'Sheet1 (2)'!$J$18:$J$138</c:f>
              <c:numCache>
                <c:formatCode>General</c:formatCode>
                <c:ptCount val="121"/>
                <c:pt idx="0">
                  <c:v>0</c:v>
                </c:pt>
                <c:pt idx="1">
                  <c:v>4.3524670719843249E-2</c:v>
                </c:pt>
                <c:pt idx="2">
                  <c:v>8.6831718086087167E-2</c:v>
                </c:pt>
                <c:pt idx="3">
                  <c:v>0.12970460686189961</c:v>
                </c:pt>
                <c:pt idx="4">
                  <c:v>0.17192897260340312</c:v>
                </c:pt>
                <c:pt idx="5">
                  <c:v>0.21329369348188906</c:v>
                </c:pt>
                <c:pt idx="6">
                  <c:v>0.25359194589296513</c:v>
                </c:pt>
                <c:pt idx="7">
                  <c:v>0.29262223857457637</c:v>
                </c:pt>
                <c:pt idx="8">
                  <c:v>0.33018942006331437</c:v>
                </c:pt>
                <c:pt idx="9">
                  <c:v>0.36610565445173604</c:v>
                </c:pt>
                <c:pt idx="10">
                  <c:v>0.40019136056789972</c:v>
                </c:pt>
                <c:pt idx="11">
                  <c:v>0.43227610988122422</c:v>
                </c:pt>
                <c:pt idx="12">
                  <c:v>0.46219947864514238</c:v>
                </c:pt>
                <c:pt idx="13">
                  <c:v>0.48981185001583499</c:v>
                </c:pt>
                <c:pt idx="14">
                  <c:v>0.51497516213644878</c:v>
                </c:pt>
                <c:pt idx="15">
                  <c:v>0.53756359844638046</c:v>
                </c:pt>
                <c:pt idx="16">
                  <c:v>0.55746421676408087</c:v>
                </c:pt>
                <c:pt idx="17">
                  <c:v>0.57457751399796064</c:v>
                </c:pt>
                <c:pt idx="18">
                  <c:v>0.58881792366185082</c:v>
                </c:pt>
                <c:pt idx="19">
                  <c:v>0.60011424370743138</c:v>
                </c:pt>
                <c:pt idx="20">
                  <c:v>0.60840999253447481</c:v>
                </c:pt>
                <c:pt idx="21">
                  <c:v>0.61366369139884613</c:v>
                </c:pt>
                <c:pt idx="22">
                  <c:v>0.61584907180622361</c:v>
                </c:pt>
                <c:pt idx="23">
                  <c:v>0.61495520685456995</c:v>
                </c:pt>
                <c:pt idx="24">
                  <c:v>0.61098656586864353</c:v>
                </c:pt>
                <c:pt idx="25">
                  <c:v>0.60396299205337356</c:v>
                </c:pt>
                <c:pt idx="26">
                  <c:v>0.59391960327783699</c:v>
                </c:pt>
                <c:pt idx="27">
                  <c:v>0.5809066164859118</c:v>
                </c:pt>
                <c:pt idx="28">
                  <c:v>0.56498909661155716</c:v>
                </c:pt>
                <c:pt idx="29">
                  <c:v>0.54624663125414419</c:v>
                </c:pt>
                <c:pt idx="30">
                  <c:v>0.52477293274046122</c:v>
                </c:pt>
                <c:pt idx="31">
                  <c:v>0.50067536956307568</c:v>
                </c:pt>
                <c:pt idx="32">
                  <c:v>0.47407442953787537</c:v>
                </c:pt>
                <c:pt idx="33">
                  <c:v>0.44510311736498592</c:v>
                </c:pt>
                <c:pt idx="34">
                  <c:v>0.41390628960527176</c:v>
                </c:pt>
                <c:pt idx="35">
                  <c:v>0.38063993039753125</c:v>
                </c:pt>
                <c:pt idx="36">
                  <c:v>0.34547037153780286</c:v>
                </c:pt>
                <c:pt idx="37">
                  <c:v>0.30857346082038517</c:v>
                </c:pt>
                <c:pt idx="38">
                  <c:v>0.27013368279886579</c:v>
                </c:pt>
                <c:pt idx="39">
                  <c:v>0.23034323636335258</c:v>
                </c:pt>
                <c:pt idx="40">
                  <c:v>0.18940107374602294</c:v>
                </c:pt>
                <c:pt idx="41">
                  <c:v>0.14751190575996359</c:v>
                </c:pt>
                <c:pt idx="42">
                  <c:v>0.10488517824510446</c:v>
                </c:pt>
                <c:pt idx="43">
                  <c:v>6.1734024839020379E-2</c:v>
                </c:pt>
                <c:pt idx="44">
                  <c:v>1.8274201308741224E-2</c:v>
                </c:pt>
                <c:pt idx="45">
                  <c:v>-2.5276993228081589E-2</c:v>
                </c:pt>
                <c:pt idx="46">
                  <c:v>-6.8701802798764061E-2</c:v>
                </c:pt>
                <c:pt idx="47">
                  <c:v>-0.111783103355453</c:v>
                </c:pt>
                <c:pt idx="48">
                  <c:v>-0.15430548839536526</c:v>
                </c:pt>
                <c:pt idx="49">
                  <c:v>-0.19605634599330068</c:v>
                </c:pt>
                <c:pt idx="50">
                  <c:v>-0.23878748532120214</c:v>
                </c:pt>
                <c:pt idx="51">
                  <c:v>-0.28271256207570955</c:v>
                </c:pt>
                <c:pt idx="52">
                  <c:v>-0.32805120164059504</c:v>
                </c:pt>
                <c:pt idx="53">
                  <c:v>-0.37503009721368369</c:v>
                </c:pt>
                <c:pt idx="54">
                  <c:v>-0.42388414327284057</c:v>
                </c:pt>
                <c:pt idx="55">
                  <c:v>-0.47485761004836152</c:v>
                </c:pt>
                <c:pt idx="56">
                  <c:v>-0.52820536487412373</c:v>
                </c:pt>
                <c:pt idx="57">
                  <c:v>-0.58419414652425605</c:v>
                </c:pt>
                <c:pt idx="58">
                  <c:v>-0.64310389890700947</c:v>
                </c:pt>
                <c:pt idx="59">
                  <c:v>-0.70522917078429515</c:v>
                </c:pt>
                <c:pt idx="60">
                  <c:v>-0.77088058851549701</c:v>
                </c:pt>
                <c:pt idx="61">
                  <c:v>-0.83267760330412111</c:v>
                </c:pt>
                <c:pt idx="62">
                  <c:v>-0.89031123007622315</c:v>
                </c:pt>
                <c:pt idx="63">
                  <c:v>-0.9434933006979388</c:v>
                </c:pt>
                <c:pt idx="64">
                  <c:v>-0.99195790481616564</c:v>
                </c:pt>
                <c:pt idx="65">
                  <c:v>-1.0354627194103105</c:v>
                </c:pt>
                <c:pt idx="66">
                  <c:v>-1.0737902204074097</c:v>
                </c:pt>
                <c:pt idx="67">
                  <c:v>-1.1067487703024701</c:v>
                </c:pt>
                <c:pt idx="68">
                  <c:v>-1.1341735763460232</c:v>
                </c:pt>
                <c:pt idx="69">
                  <c:v>-1.1559275145078458</c:v>
                </c:pt>
                <c:pt idx="70">
                  <c:v>-1.1719018150971283</c:v>
                </c:pt>
                <c:pt idx="71">
                  <c:v>-1.1820166066109248</c:v>
                </c:pt>
                <c:pt idx="72">
                  <c:v>-1.1862213150916658</c:v>
                </c:pt>
                <c:pt idx="73">
                  <c:v>-1.1844949169969472</c:v>
                </c:pt>
                <c:pt idx="74">
                  <c:v>-1.1768460443172422</c:v>
                </c:pt>
                <c:pt idx="75">
                  <c:v>-1.1633129414159538</c:v>
                </c:pt>
                <c:pt idx="76">
                  <c:v>-1.1439632738075918</c:v>
                </c:pt>
                <c:pt idx="77">
                  <c:v>-1.1188937898301903</c:v>
                </c:pt>
                <c:pt idx="78">
                  <c:v>-1.088229836903633</c:v>
                </c:pt>
                <c:pt idx="79">
                  <c:v>-1.0521247347925553</c:v>
                </c:pt>
                <c:pt idx="80">
                  <c:v>-1.01075900900751</c:v>
                </c:pt>
                <c:pt idx="81">
                  <c:v>-0.96433948817743331</c:v>
                </c:pt>
                <c:pt idx="82">
                  <c:v>-0.91309826990647025</c:v>
                </c:pt>
                <c:pt idx="83">
                  <c:v>-0.85729156028596964</c:v>
                </c:pt>
                <c:pt idx="84">
                  <c:v>-0.79719839286403671</c:v>
                </c:pt>
                <c:pt idx="85">
                  <c:v>-0.7331192334777793</c:v>
                </c:pt>
                <c:pt idx="86">
                  <c:v>-0.66537447792413551</c:v>
                </c:pt>
                <c:pt idx="87">
                  <c:v>-0.59430284998087457</c:v>
                </c:pt>
                <c:pt idx="88">
                  <c:v>-0.52025970778770991</c:v>
                </c:pt>
                <c:pt idx="89">
                  <c:v>-0.4436152670556075</c:v>
                </c:pt>
                <c:pt idx="90">
                  <c:v>-0.3647527499882266</c:v>
                </c:pt>
                <c:pt idx="91">
                  <c:v>-0.28406646917090494</c:v>
                </c:pt>
                <c:pt idx="92">
                  <c:v>-0.20195985600772909</c:v>
                </c:pt>
                <c:pt idx="93">
                  <c:v>-0.11884344356451444</c:v>
                </c:pt>
                <c:pt idx="94">
                  <c:v>-3.5132813903477576E-2</c:v>
                </c:pt>
                <c:pt idx="95">
                  <c:v>4.8753479827076687E-2</c:v>
                </c:pt>
                <c:pt idx="96">
                  <c:v>0.13239600615849573</c:v>
                </c:pt>
                <c:pt idx="97">
                  <c:v>0.21537655245912313</c:v>
                </c:pt>
                <c:pt idx="98">
                  <c:v>0.29728021599745436</c:v>
                </c:pt>
                <c:pt idx="99">
                  <c:v>0.37769747845579804</c:v>
                </c:pt>
                <c:pt idx="100">
                  <c:v>0.45622625352186313</c:v>
                </c:pt>
                <c:pt idx="101">
                  <c:v>0.53247389732031891</c:v>
                </c:pt>
                <c:pt idx="102">
                  <c:v>0.60605917163217315</c:v>
                </c:pt>
                <c:pt idx="103">
                  <c:v>0.67661415008586634</c:v>
                </c:pt>
                <c:pt idx="104">
                  <c:v>0.74378605778913542</c:v>
                </c:pt>
                <c:pt idx="105">
                  <c:v>0.80723903520346274</c:v>
                </c:pt>
                <c:pt idx="106">
                  <c:v>0.86665581744177878</c:v>
                </c:pt>
                <c:pt idx="107">
                  <c:v>0.92173932059288188</c:v>
                </c:pt>
                <c:pt idx="108">
                  <c:v>0.97221412714101729</c:v>
                </c:pt>
                <c:pt idx="109">
                  <c:v>1.0178278630534479</c:v>
                </c:pt>
                <c:pt idx="110">
                  <c:v>1.0583524596506151</c:v>
                </c:pt>
                <c:pt idx="111">
                  <c:v>1.0935852939495325</c:v>
                </c:pt>
                <c:pt idx="112">
                  <c:v>1.1233502017786994</c:v>
                </c:pt>
                <c:pt idx="113">
                  <c:v>1.1474983585989695</c:v>
                </c:pt>
                <c:pt idx="114">
                  <c:v>1.1659090236262397</c:v>
                </c:pt>
                <c:pt idx="115">
                  <c:v>1.178490143535383</c:v>
                </c:pt>
                <c:pt idx="116">
                  <c:v>1.1851788127268452</c:v>
                </c:pt>
                <c:pt idx="117">
                  <c:v>1.1859415878546693</c:v>
                </c:pt>
                <c:pt idx="118">
                  <c:v>1.1807746550432192</c:v>
                </c:pt>
                <c:pt idx="119">
                  <c:v>1.1697038489565517</c:v>
                </c:pt>
                <c:pt idx="120">
                  <c:v>1.152784523625096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'Sheet1 (2)'!$K$17</c:f>
              <c:strCache>
                <c:ptCount val="1"/>
                <c:pt idx="0">
                  <c:v>ポテンシャル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'Sheet1 (2)'!$C$18:$C$138</c:f>
              <c:numCache>
                <c:formatCode>General</c:formatCode>
                <c:ptCount val="121"/>
                <c:pt idx="0">
                  <c:v>6</c:v>
                </c:pt>
                <c:pt idx="1">
                  <c:v>5.9</c:v>
                </c:pt>
                <c:pt idx="2">
                  <c:v>5.8000000000000007</c:v>
                </c:pt>
                <c:pt idx="3">
                  <c:v>5.7000000000000011</c:v>
                </c:pt>
                <c:pt idx="4">
                  <c:v>5.6000000000000014</c:v>
                </c:pt>
                <c:pt idx="5">
                  <c:v>5.5000000000000018</c:v>
                </c:pt>
                <c:pt idx="6">
                  <c:v>5.4000000000000021</c:v>
                </c:pt>
                <c:pt idx="7">
                  <c:v>5.3000000000000025</c:v>
                </c:pt>
                <c:pt idx="8">
                  <c:v>5.2000000000000028</c:v>
                </c:pt>
                <c:pt idx="9">
                  <c:v>5.1000000000000032</c:v>
                </c:pt>
                <c:pt idx="10">
                  <c:v>5.0000000000000036</c:v>
                </c:pt>
                <c:pt idx="11">
                  <c:v>4.9000000000000039</c:v>
                </c:pt>
                <c:pt idx="12">
                  <c:v>4.8000000000000043</c:v>
                </c:pt>
                <c:pt idx="13">
                  <c:v>4.7000000000000046</c:v>
                </c:pt>
                <c:pt idx="14">
                  <c:v>4.600000000000005</c:v>
                </c:pt>
                <c:pt idx="15">
                  <c:v>4.5000000000000053</c:v>
                </c:pt>
                <c:pt idx="16">
                  <c:v>4.4000000000000057</c:v>
                </c:pt>
                <c:pt idx="17">
                  <c:v>4.300000000000006</c:v>
                </c:pt>
                <c:pt idx="18">
                  <c:v>4.2000000000000064</c:v>
                </c:pt>
                <c:pt idx="19">
                  <c:v>4.1000000000000068</c:v>
                </c:pt>
                <c:pt idx="20">
                  <c:v>4.0000000000000071</c:v>
                </c:pt>
                <c:pt idx="21">
                  <c:v>3.900000000000007</c:v>
                </c:pt>
                <c:pt idx="22">
                  <c:v>3.8000000000000069</c:v>
                </c:pt>
                <c:pt idx="23">
                  <c:v>3.7000000000000068</c:v>
                </c:pt>
                <c:pt idx="24">
                  <c:v>3.6000000000000068</c:v>
                </c:pt>
                <c:pt idx="25">
                  <c:v>3.5000000000000067</c:v>
                </c:pt>
                <c:pt idx="26">
                  <c:v>3.4000000000000066</c:v>
                </c:pt>
                <c:pt idx="27">
                  <c:v>3.3000000000000065</c:v>
                </c:pt>
                <c:pt idx="28">
                  <c:v>3.2000000000000064</c:v>
                </c:pt>
                <c:pt idx="29">
                  <c:v>3.1000000000000063</c:v>
                </c:pt>
                <c:pt idx="30">
                  <c:v>3.0000000000000062</c:v>
                </c:pt>
                <c:pt idx="31">
                  <c:v>2.9000000000000061</c:v>
                </c:pt>
                <c:pt idx="32">
                  <c:v>2.800000000000006</c:v>
                </c:pt>
                <c:pt idx="33">
                  <c:v>2.700000000000006</c:v>
                </c:pt>
                <c:pt idx="34">
                  <c:v>2.6000000000000059</c:v>
                </c:pt>
                <c:pt idx="35">
                  <c:v>2.5000000000000058</c:v>
                </c:pt>
                <c:pt idx="36">
                  <c:v>2.4000000000000057</c:v>
                </c:pt>
                <c:pt idx="37">
                  <c:v>2.3000000000000056</c:v>
                </c:pt>
                <c:pt idx="38">
                  <c:v>2.2000000000000055</c:v>
                </c:pt>
                <c:pt idx="39">
                  <c:v>2.1000000000000054</c:v>
                </c:pt>
                <c:pt idx="40">
                  <c:v>2.0000000000000053</c:v>
                </c:pt>
                <c:pt idx="41">
                  <c:v>1.9000000000000052</c:v>
                </c:pt>
                <c:pt idx="42">
                  <c:v>1.8000000000000052</c:v>
                </c:pt>
                <c:pt idx="43">
                  <c:v>1.7000000000000051</c:v>
                </c:pt>
                <c:pt idx="44">
                  <c:v>1.600000000000005</c:v>
                </c:pt>
                <c:pt idx="45">
                  <c:v>1.5000000000000049</c:v>
                </c:pt>
                <c:pt idx="46">
                  <c:v>1.4000000000000048</c:v>
                </c:pt>
                <c:pt idx="47">
                  <c:v>1.3000000000000047</c:v>
                </c:pt>
                <c:pt idx="48">
                  <c:v>1.2000000000000046</c:v>
                </c:pt>
                <c:pt idx="49">
                  <c:v>1.1000000000000045</c:v>
                </c:pt>
                <c:pt idx="50">
                  <c:v>1.0000000000000044</c:v>
                </c:pt>
                <c:pt idx="51">
                  <c:v>0.90000000000000446</c:v>
                </c:pt>
                <c:pt idx="52">
                  <c:v>0.80000000000000449</c:v>
                </c:pt>
                <c:pt idx="53">
                  <c:v>0.70000000000000451</c:v>
                </c:pt>
                <c:pt idx="54">
                  <c:v>0.60000000000000453</c:v>
                </c:pt>
                <c:pt idx="55">
                  <c:v>0.50000000000000455</c:v>
                </c:pt>
                <c:pt idx="56">
                  <c:v>0.40000000000000457</c:v>
                </c:pt>
                <c:pt idx="57">
                  <c:v>0.3000000000000046</c:v>
                </c:pt>
                <c:pt idx="58">
                  <c:v>0.20000000000000459</c:v>
                </c:pt>
                <c:pt idx="59">
                  <c:v>0.10000000000000459</c:v>
                </c:pt>
                <c:pt idx="60">
                  <c:v>4.5796699765787707E-15</c:v>
                </c:pt>
                <c:pt idx="61">
                  <c:v>-9.9999999999995426E-2</c:v>
                </c:pt>
                <c:pt idx="62">
                  <c:v>-0.19999999999999543</c:v>
                </c:pt>
                <c:pt idx="63">
                  <c:v>-0.29999999999999544</c:v>
                </c:pt>
                <c:pt idx="64">
                  <c:v>-0.39999999999999547</c:v>
                </c:pt>
                <c:pt idx="65">
                  <c:v>-0.49999999999999545</c:v>
                </c:pt>
                <c:pt idx="66">
                  <c:v>-0.59999999999999543</c:v>
                </c:pt>
                <c:pt idx="67">
                  <c:v>-0.6999999999999954</c:v>
                </c:pt>
                <c:pt idx="68">
                  <c:v>-0.79999999999999538</c:v>
                </c:pt>
                <c:pt idx="69">
                  <c:v>-0.89999999999999536</c:v>
                </c:pt>
                <c:pt idx="70">
                  <c:v>-0.99999999999999534</c:v>
                </c:pt>
                <c:pt idx="71">
                  <c:v>-1.0999999999999954</c:v>
                </c:pt>
                <c:pt idx="72">
                  <c:v>-1.1999999999999955</c:v>
                </c:pt>
                <c:pt idx="73">
                  <c:v>-1.2999999999999956</c:v>
                </c:pt>
                <c:pt idx="74">
                  <c:v>-1.3999999999999957</c:v>
                </c:pt>
                <c:pt idx="75">
                  <c:v>-1.4999999999999958</c:v>
                </c:pt>
                <c:pt idx="76">
                  <c:v>-1.5999999999999959</c:v>
                </c:pt>
                <c:pt idx="77">
                  <c:v>-1.699999999999996</c:v>
                </c:pt>
                <c:pt idx="78">
                  <c:v>-1.799999999999996</c:v>
                </c:pt>
                <c:pt idx="79">
                  <c:v>-1.8999999999999961</c:v>
                </c:pt>
                <c:pt idx="80">
                  <c:v>-1.9999999999999962</c:v>
                </c:pt>
                <c:pt idx="81">
                  <c:v>-2.0999999999999961</c:v>
                </c:pt>
                <c:pt idx="82">
                  <c:v>-2.1999999999999962</c:v>
                </c:pt>
                <c:pt idx="83">
                  <c:v>-2.2999999999999963</c:v>
                </c:pt>
                <c:pt idx="84">
                  <c:v>-2.3999999999999964</c:v>
                </c:pt>
                <c:pt idx="85">
                  <c:v>-2.4999999999999964</c:v>
                </c:pt>
                <c:pt idx="86">
                  <c:v>-2.5999999999999965</c:v>
                </c:pt>
                <c:pt idx="87">
                  <c:v>-2.6999999999999966</c:v>
                </c:pt>
                <c:pt idx="88">
                  <c:v>-2.7999999999999967</c:v>
                </c:pt>
                <c:pt idx="89">
                  <c:v>-2.8999999999999968</c:v>
                </c:pt>
                <c:pt idx="90">
                  <c:v>-2.9999999999999969</c:v>
                </c:pt>
                <c:pt idx="91">
                  <c:v>-3.099999999999997</c:v>
                </c:pt>
                <c:pt idx="92">
                  <c:v>-3.1999999999999971</c:v>
                </c:pt>
                <c:pt idx="93">
                  <c:v>-3.2999999999999972</c:v>
                </c:pt>
                <c:pt idx="94">
                  <c:v>-3.3999999999999972</c:v>
                </c:pt>
                <c:pt idx="95">
                  <c:v>-3.4999999999999973</c:v>
                </c:pt>
                <c:pt idx="96">
                  <c:v>-3.5999999999999974</c:v>
                </c:pt>
                <c:pt idx="97">
                  <c:v>-3.6999999999999975</c:v>
                </c:pt>
                <c:pt idx="98">
                  <c:v>-3.7999999999999976</c:v>
                </c:pt>
                <c:pt idx="99">
                  <c:v>-3.8999999999999977</c:v>
                </c:pt>
                <c:pt idx="100">
                  <c:v>-3.9999999999999978</c:v>
                </c:pt>
                <c:pt idx="101">
                  <c:v>-4.0999999999999979</c:v>
                </c:pt>
                <c:pt idx="102">
                  <c:v>-4.1999999999999975</c:v>
                </c:pt>
                <c:pt idx="103">
                  <c:v>-4.2999999999999972</c:v>
                </c:pt>
                <c:pt idx="104">
                  <c:v>-4.3999999999999968</c:v>
                </c:pt>
                <c:pt idx="105">
                  <c:v>-4.4999999999999964</c:v>
                </c:pt>
                <c:pt idx="106">
                  <c:v>-4.5999999999999961</c:v>
                </c:pt>
                <c:pt idx="107">
                  <c:v>-4.6999999999999957</c:v>
                </c:pt>
                <c:pt idx="108">
                  <c:v>-4.7999999999999954</c:v>
                </c:pt>
                <c:pt idx="109">
                  <c:v>-4.899999999999995</c:v>
                </c:pt>
                <c:pt idx="110">
                  <c:v>-4.9999999999999947</c:v>
                </c:pt>
                <c:pt idx="111">
                  <c:v>-5.0999999999999943</c:v>
                </c:pt>
                <c:pt idx="112">
                  <c:v>-5.199999999999994</c:v>
                </c:pt>
                <c:pt idx="113">
                  <c:v>-5.2999999999999936</c:v>
                </c:pt>
                <c:pt idx="114">
                  <c:v>-5.3999999999999932</c:v>
                </c:pt>
                <c:pt idx="115">
                  <c:v>-5.4999999999999929</c:v>
                </c:pt>
                <c:pt idx="116">
                  <c:v>-5.5999999999999925</c:v>
                </c:pt>
                <c:pt idx="117">
                  <c:v>-5.6999999999999922</c:v>
                </c:pt>
                <c:pt idx="118">
                  <c:v>-5.7999999999999918</c:v>
                </c:pt>
                <c:pt idx="119">
                  <c:v>-5.8999999999999915</c:v>
                </c:pt>
                <c:pt idx="120">
                  <c:v>-5.9999999999999911</c:v>
                </c:pt>
              </c:numCache>
            </c:numRef>
          </c:xVal>
          <c:yVal>
            <c:numRef>
              <c:f>'Sheet1 (2)'!$K$18:$K$138</c:f>
              <c:numCache>
                <c:formatCode>General</c:formatCode>
                <c:ptCount val="1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'Sheet1 (2)'!$L$17</c:f>
              <c:strCache>
                <c:ptCount val="1"/>
                <c:pt idx="0">
                  <c:v>エネルギー</c:v>
                </c:pt>
              </c:strCache>
            </c:strRef>
          </c:tx>
          <c:spPr>
            <a:ln w="349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'Sheet1 (2)'!$C$18:$C$138</c:f>
              <c:numCache>
                <c:formatCode>General</c:formatCode>
                <c:ptCount val="121"/>
                <c:pt idx="0">
                  <c:v>6</c:v>
                </c:pt>
                <c:pt idx="1">
                  <c:v>5.9</c:v>
                </c:pt>
                <c:pt idx="2">
                  <c:v>5.8000000000000007</c:v>
                </c:pt>
                <c:pt idx="3">
                  <c:v>5.7000000000000011</c:v>
                </c:pt>
                <c:pt idx="4">
                  <c:v>5.6000000000000014</c:v>
                </c:pt>
                <c:pt idx="5">
                  <c:v>5.5000000000000018</c:v>
                </c:pt>
                <c:pt idx="6">
                  <c:v>5.4000000000000021</c:v>
                </c:pt>
                <c:pt idx="7">
                  <c:v>5.3000000000000025</c:v>
                </c:pt>
                <c:pt idx="8">
                  <c:v>5.2000000000000028</c:v>
                </c:pt>
                <c:pt idx="9">
                  <c:v>5.1000000000000032</c:v>
                </c:pt>
                <c:pt idx="10">
                  <c:v>5.0000000000000036</c:v>
                </c:pt>
                <c:pt idx="11">
                  <c:v>4.9000000000000039</c:v>
                </c:pt>
                <c:pt idx="12">
                  <c:v>4.8000000000000043</c:v>
                </c:pt>
                <c:pt idx="13">
                  <c:v>4.7000000000000046</c:v>
                </c:pt>
                <c:pt idx="14">
                  <c:v>4.600000000000005</c:v>
                </c:pt>
                <c:pt idx="15">
                  <c:v>4.5000000000000053</c:v>
                </c:pt>
                <c:pt idx="16">
                  <c:v>4.4000000000000057</c:v>
                </c:pt>
                <c:pt idx="17">
                  <c:v>4.300000000000006</c:v>
                </c:pt>
                <c:pt idx="18">
                  <c:v>4.2000000000000064</c:v>
                </c:pt>
                <c:pt idx="19">
                  <c:v>4.1000000000000068</c:v>
                </c:pt>
                <c:pt idx="20">
                  <c:v>4.0000000000000071</c:v>
                </c:pt>
                <c:pt idx="21">
                  <c:v>3.900000000000007</c:v>
                </c:pt>
                <c:pt idx="22">
                  <c:v>3.8000000000000069</c:v>
                </c:pt>
                <c:pt idx="23">
                  <c:v>3.7000000000000068</c:v>
                </c:pt>
                <c:pt idx="24">
                  <c:v>3.6000000000000068</c:v>
                </c:pt>
                <c:pt idx="25">
                  <c:v>3.5000000000000067</c:v>
                </c:pt>
                <c:pt idx="26">
                  <c:v>3.4000000000000066</c:v>
                </c:pt>
                <c:pt idx="27">
                  <c:v>3.3000000000000065</c:v>
                </c:pt>
                <c:pt idx="28">
                  <c:v>3.2000000000000064</c:v>
                </c:pt>
                <c:pt idx="29">
                  <c:v>3.1000000000000063</c:v>
                </c:pt>
                <c:pt idx="30">
                  <c:v>3.0000000000000062</c:v>
                </c:pt>
                <c:pt idx="31">
                  <c:v>2.9000000000000061</c:v>
                </c:pt>
                <c:pt idx="32">
                  <c:v>2.800000000000006</c:v>
                </c:pt>
                <c:pt idx="33">
                  <c:v>2.700000000000006</c:v>
                </c:pt>
                <c:pt idx="34">
                  <c:v>2.6000000000000059</c:v>
                </c:pt>
                <c:pt idx="35">
                  <c:v>2.5000000000000058</c:v>
                </c:pt>
                <c:pt idx="36">
                  <c:v>2.4000000000000057</c:v>
                </c:pt>
                <c:pt idx="37">
                  <c:v>2.3000000000000056</c:v>
                </c:pt>
                <c:pt idx="38">
                  <c:v>2.2000000000000055</c:v>
                </c:pt>
                <c:pt idx="39">
                  <c:v>2.1000000000000054</c:v>
                </c:pt>
                <c:pt idx="40">
                  <c:v>2.0000000000000053</c:v>
                </c:pt>
                <c:pt idx="41">
                  <c:v>1.9000000000000052</c:v>
                </c:pt>
                <c:pt idx="42">
                  <c:v>1.8000000000000052</c:v>
                </c:pt>
                <c:pt idx="43">
                  <c:v>1.7000000000000051</c:v>
                </c:pt>
                <c:pt idx="44">
                  <c:v>1.600000000000005</c:v>
                </c:pt>
                <c:pt idx="45">
                  <c:v>1.5000000000000049</c:v>
                </c:pt>
                <c:pt idx="46">
                  <c:v>1.4000000000000048</c:v>
                </c:pt>
                <c:pt idx="47">
                  <c:v>1.3000000000000047</c:v>
                </c:pt>
                <c:pt idx="48">
                  <c:v>1.2000000000000046</c:v>
                </c:pt>
                <c:pt idx="49">
                  <c:v>1.1000000000000045</c:v>
                </c:pt>
                <c:pt idx="50">
                  <c:v>1.0000000000000044</c:v>
                </c:pt>
                <c:pt idx="51">
                  <c:v>0.90000000000000446</c:v>
                </c:pt>
                <c:pt idx="52">
                  <c:v>0.80000000000000449</c:v>
                </c:pt>
                <c:pt idx="53">
                  <c:v>0.70000000000000451</c:v>
                </c:pt>
                <c:pt idx="54">
                  <c:v>0.60000000000000453</c:v>
                </c:pt>
                <c:pt idx="55">
                  <c:v>0.50000000000000455</c:v>
                </c:pt>
                <c:pt idx="56">
                  <c:v>0.40000000000000457</c:v>
                </c:pt>
                <c:pt idx="57">
                  <c:v>0.3000000000000046</c:v>
                </c:pt>
                <c:pt idx="58">
                  <c:v>0.20000000000000459</c:v>
                </c:pt>
                <c:pt idx="59">
                  <c:v>0.10000000000000459</c:v>
                </c:pt>
                <c:pt idx="60">
                  <c:v>4.5796699765787707E-15</c:v>
                </c:pt>
                <c:pt idx="61">
                  <c:v>-9.9999999999995426E-2</c:v>
                </c:pt>
                <c:pt idx="62">
                  <c:v>-0.19999999999999543</c:v>
                </c:pt>
                <c:pt idx="63">
                  <c:v>-0.29999999999999544</c:v>
                </c:pt>
                <c:pt idx="64">
                  <c:v>-0.39999999999999547</c:v>
                </c:pt>
                <c:pt idx="65">
                  <c:v>-0.49999999999999545</c:v>
                </c:pt>
                <c:pt idx="66">
                  <c:v>-0.59999999999999543</c:v>
                </c:pt>
                <c:pt idx="67">
                  <c:v>-0.6999999999999954</c:v>
                </c:pt>
                <c:pt idx="68">
                  <c:v>-0.79999999999999538</c:v>
                </c:pt>
                <c:pt idx="69">
                  <c:v>-0.89999999999999536</c:v>
                </c:pt>
                <c:pt idx="70">
                  <c:v>-0.99999999999999534</c:v>
                </c:pt>
                <c:pt idx="71">
                  <c:v>-1.0999999999999954</c:v>
                </c:pt>
                <c:pt idx="72">
                  <c:v>-1.1999999999999955</c:v>
                </c:pt>
                <c:pt idx="73">
                  <c:v>-1.2999999999999956</c:v>
                </c:pt>
                <c:pt idx="74">
                  <c:v>-1.3999999999999957</c:v>
                </c:pt>
                <c:pt idx="75">
                  <c:v>-1.4999999999999958</c:v>
                </c:pt>
                <c:pt idx="76">
                  <c:v>-1.5999999999999959</c:v>
                </c:pt>
                <c:pt idx="77">
                  <c:v>-1.699999999999996</c:v>
                </c:pt>
                <c:pt idx="78">
                  <c:v>-1.799999999999996</c:v>
                </c:pt>
                <c:pt idx="79">
                  <c:v>-1.8999999999999961</c:v>
                </c:pt>
                <c:pt idx="80">
                  <c:v>-1.9999999999999962</c:v>
                </c:pt>
                <c:pt idx="81">
                  <c:v>-2.0999999999999961</c:v>
                </c:pt>
                <c:pt idx="82">
                  <c:v>-2.1999999999999962</c:v>
                </c:pt>
                <c:pt idx="83">
                  <c:v>-2.2999999999999963</c:v>
                </c:pt>
                <c:pt idx="84">
                  <c:v>-2.3999999999999964</c:v>
                </c:pt>
                <c:pt idx="85">
                  <c:v>-2.4999999999999964</c:v>
                </c:pt>
                <c:pt idx="86">
                  <c:v>-2.5999999999999965</c:v>
                </c:pt>
                <c:pt idx="87">
                  <c:v>-2.6999999999999966</c:v>
                </c:pt>
                <c:pt idx="88">
                  <c:v>-2.7999999999999967</c:v>
                </c:pt>
                <c:pt idx="89">
                  <c:v>-2.8999999999999968</c:v>
                </c:pt>
                <c:pt idx="90">
                  <c:v>-2.9999999999999969</c:v>
                </c:pt>
                <c:pt idx="91">
                  <c:v>-3.099999999999997</c:v>
                </c:pt>
                <c:pt idx="92">
                  <c:v>-3.1999999999999971</c:v>
                </c:pt>
                <c:pt idx="93">
                  <c:v>-3.2999999999999972</c:v>
                </c:pt>
                <c:pt idx="94">
                  <c:v>-3.3999999999999972</c:v>
                </c:pt>
                <c:pt idx="95">
                  <c:v>-3.4999999999999973</c:v>
                </c:pt>
                <c:pt idx="96">
                  <c:v>-3.5999999999999974</c:v>
                </c:pt>
                <c:pt idx="97">
                  <c:v>-3.6999999999999975</c:v>
                </c:pt>
                <c:pt idx="98">
                  <c:v>-3.7999999999999976</c:v>
                </c:pt>
                <c:pt idx="99">
                  <c:v>-3.8999999999999977</c:v>
                </c:pt>
                <c:pt idx="100">
                  <c:v>-3.9999999999999978</c:v>
                </c:pt>
                <c:pt idx="101">
                  <c:v>-4.0999999999999979</c:v>
                </c:pt>
                <c:pt idx="102">
                  <c:v>-4.1999999999999975</c:v>
                </c:pt>
                <c:pt idx="103">
                  <c:v>-4.2999999999999972</c:v>
                </c:pt>
                <c:pt idx="104">
                  <c:v>-4.3999999999999968</c:v>
                </c:pt>
                <c:pt idx="105">
                  <c:v>-4.4999999999999964</c:v>
                </c:pt>
                <c:pt idx="106">
                  <c:v>-4.5999999999999961</c:v>
                </c:pt>
                <c:pt idx="107">
                  <c:v>-4.6999999999999957</c:v>
                </c:pt>
                <c:pt idx="108">
                  <c:v>-4.7999999999999954</c:v>
                </c:pt>
                <c:pt idx="109">
                  <c:v>-4.899999999999995</c:v>
                </c:pt>
                <c:pt idx="110">
                  <c:v>-4.9999999999999947</c:v>
                </c:pt>
                <c:pt idx="111">
                  <c:v>-5.0999999999999943</c:v>
                </c:pt>
                <c:pt idx="112">
                  <c:v>-5.199999999999994</c:v>
                </c:pt>
                <c:pt idx="113">
                  <c:v>-5.2999999999999936</c:v>
                </c:pt>
                <c:pt idx="114">
                  <c:v>-5.3999999999999932</c:v>
                </c:pt>
                <c:pt idx="115">
                  <c:v>-5.4999999999999929</c:v>
                </c:pt>
                <c:pt idx="116">
                  <c:v>-5.5999999999999925</c:v>
                </c:pt>
                <c:pt idx="117">
                  <c:v>-5.6999999999999922</c:v>
                </c:pt>
                <c:pt idx="118">
                  <c:v>-5.7999999999999918</c:v>
                </c:pt>
                <c:pt idx="119">
                  <c:v>-5.8999999999999915</c:v>
                </c:pt>
                <c:pt idx="120">
                  <c:v>-5.9999999999999911</c:v>
                </c:pt>
              </c:numCache>
            </c:numRef>
          </c:xVal>
          <c:yVal>
            <c:numRef>
              <c:f>'Sheet1 (2)'!$L$18:$L$138</c:f>
              <c:numCache>
                <c:formatCode>0.00_ </c:formatCode>
                <c:ptCount val="121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>
                  <c:v>0.5</c:v>
                </c:pt>
                <c:pt idx="19">
                  <c:v>0.5</c:v>
                </c:pt>
                <c:pt idx="20">
                  <c:v>0.5</c:v>
                </c:pt>
                <c:pt idx="21">
                  <c:v>0.5</c:v>
                </c:pt>
                <c:pt idx="22">
                  <c:v>0.5</c:v>
                </c:pt>
                <c:pt idx="23">
                  <c:v>0.5</c:v>
                </c:pt>
                <c:pt idx="24">
                  <c:v>0.5</c:v>
                </c:pt>
                <c:pt idx="25">
                  <c:v>0.5</c:v>
                </c:pt>
                <c:pt idx="26">
                  <c:v>0.5</c:v>
                </c:pt>
                <c:pt idx="27">
                  <c:v>0.5</c:v>
                </c:pt>
                <c:pt idx="28">
                  <c:v>0.5</c:v>
                </c:pt>
                <c:pt idx="29">
                  <c:v>0.5</c:v>
                </c:pt>
                <c:pt idx="30">
                  <c:v>0.5</c:v>
                </c:pt>
                <c:pt idx="31">
                  <c:v>0.5</c:v>
                </c:pt>
                <c:pt idx="32">
                  <c:v>0.5</c:v>
                </c:pt>
                <c:pt idx="33">
                  <c:v>0.5</c:v>
                </c:pt>
                <c:pt idx="34">
                  <c:v>0.5</c:v>
                </c:pt>
                <c:pt idx="35">
                  <c:v>0.5</c:v>
                </c:pt>
                <c:pt idx="36">
                  <c:v>0.5</c:v>
                </c:pt>
                <c:pt idx="37">
                  <c:v>0.5</c:v>
                </c:pt>
                <c:pt idx="38">
                  <c:v>0.5</c:v>
                </c:pt>
                <c:pt idx="39">
                  <c:v>0.5</c:v>
                </c:pt>
                <c:pt idx="40">
                  <c:v>0.5</c:v>
                </c:pt>
                <c:pt idx="41">
                  <c:v>0.5</c:v>
                </c:pt>
                <c:pt idx="42">
                  <c:v>0.5</c:v>
                </c:pt>
                <c:pt idx="43">
                  <c:v>0.5</c:v>
                </c:pt>
                <c:pt idx="44">
                  <c:v>0.5</c:v>
                </c:pt>
                <c:pt idx="45">
                  <c:v>0.5</c:v>
                </c:pt>
                <c:pt idx="46">
                  <c:v>0.5</c:v>
                </c:pt>
                <c:pt idx="47">
                  <c:v>0.5</c:v>
                </c:pt>
                <c:pt idx="48">
                  <c:v>0.5</c:v>
                </c:pt>
                <c:pt idx="49">
                  <c:v>0.5</c:v>
                </c:pt>
                <c:pt idx="50">
                  <c:v>0.5</c:v>
                </c:pt>
                <c:pt idx="51">
                  <c:v>0.5</c:v>
                </c:pt>
                <c:pt idx="52">
                  <c:v>0.5</c:v>
                </c:pt>
                <c:pt idx="53">
                  <c:v>0.5</c:v>
                </c:pt>
                <c:pt idx="54">
                  <c:v>0.5</c:v>
                </c:pt>
                <c:pt idx="55">
                  <c:v>0.5</c:v>
                </c:pt>
                <c:pt idx="56">
                  <c:v>0.5</c:v>
                </c:pt>
                <c:pt idx="57">
                  <c:v>0.5</c:v>
                </c:pt>
                <c:pt idx="58">
                  <c:v>0.5</c:v>
                </c:pt>
                <c:pt idx="59">
                  <c:v>0.5</c:v>
                </c:pt>
                <c:pt idx="60">
                  <c:v>0.5</c:v>
                </c:pt>
                <c:pt idx="61">
                  <c:v>0.5</c:v>
                </c:pt>
                <c:pt idx="62">
                  <c:v>0.5</c:v>
                </c:pt>
                <c:pt idx="63">
                  <c:v>0.5</c:v>
                </c:pt>
                <c:pt idx="64">
                  <c:v>0.5</c:v>
                </c:pt>
                <c:pt idx="65">
                  <c:v>0.5</c:v>
                </c:pt>
                <c:pt idx="66">
                  <c:v>0.5</c:v>
                </c:pt>
                <c:pt idx="67">
                  <c:v>0.5</c:v>
                </c:pt>
                <c:pt idx="68">
                  <c:v>0.5</c:v>
                </c:pt>
                <c:pt idx="69">
                  <c:v>0.5</c:v>
                </c:pt>
                <c:pt idx="70">
                  <c:v>0.5</c:v>
                </c:pt>
                <c:pt idx="71">
                  <c:v>0.5</c:v>
                </c:pt>
                <c:pt idx="72">
                  <c:v>0.5</c:v>
                </c:pt>
                <c:pt idx="73">
                  <c:v>0.5</c:v>
                </c:pt>
                <c:pt idx="74">
                  <c:v>0.5</c:v>
                </c:pt>
                <c:pt idx="75">
                  <c:v>0.5</c:v>
                </c:pt>
                <c:pt idx="76">
                  <c:v>0.5</c:v>
                </c:pt>
                <c:pt idx="77">
                  <c:v>0.5</c:v>
                </c:pt>
                <c:pt idx="78">
                  <c:v>0.5</c:v>
                </c:pt>
                <c:pt idx="79">
                  <c:v>0.5</c:v>
                </c:pt>
                <c:pt idx="80">
                  <c:v>0.5</c:v>
                </c:pt>
                <c:pt idx="81">
                  <c:v>0.5</c:v>
                </c:pt>
                <c:pt idx="82">
                  <c:v>0.5</c:v>
                </c:pt>
                <c:pt idx="83">
                  <c:v>0.5</c:v>
                </c:pt>
                <c:pt idx="84">
                  <c:v>0.5</c:v>
                </c:pt>
                <c:pt idx="85">
                  <c:v>0.5</c:v>
                </c:pt>
                <c:pt idx="86">
                  <c:v>0.5</c:v>
                </c:pt>
                <c:pt idx="87">
                  <c:v>0.5</c:v>
                </c:pt>
                <c:pt idx="88">
                  <c:v>0.5</c:v>
                </c:pt>
                <c:pt idx="89">
                  <c:v>0.5</c:v>
                </c:pt>
                <c:pt idx="90">
                  <c:v>0.5</c:v>
                </c:pt>
                <c:pt idx="91">
                  <c:v>0.5</c:v>
                </c:pt>
                <c:pt idx="92">
                  <c:v>0.5</c:v>
                </c:pt>
                <c:pt idx="93">
                  <c:v>0.5</c:v>
                </c:pt>
                <c:pt idx="94">
                  <c:v>0.5</c:v>
                </c:pt>
                <c:pt idx="95">
                  <c:v>0.5</c:v>
                </c:pt>
                <c:pt idx="96">
                  <c:v>0.5</c:v>
                </c:pt>
                <c:pt idx="97">
                  <c:v>0.5</c:v>
                </c:pt>
                <c:pt idx="98">
                  <c:v>0.5</c:v>
                </c:pt>
                <c:pt idx="99">
                  <c:v>0.5</c:v>
                </c:pt>
                <c:pt idx="100">
                  <c:v>0.5</c:v>
                </c:pt>
                <c:pt idx="101">
                  <c:v>0.5</c:v>
                </c:pt>
                <c:pt idx="102">
                  <c:v>0.5</c:v>
                </c:pt>
                <c:pt idx="103">
                  <c:v>0.5</c:v>
                </c:pt>
                <c:pt idx="104">
                  <c:v>0.5</c:v>
                </c:pt>
                <c:pt idx="105">
                  <c:v>0.5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0.5</c:v>
                </c:pt>
                <c:pt idx="112">
                  <c:v>0.5</c:v>
                </c:pt>
                <c:pt idx="113">
                  <c:v>0.5</c:v>
                </c:pt>
                <c:pt idx="114">
                  <c:v>0.5</c:v>
                </c:pt>
                <c:pt idx="115">
                  <c:v>0.5</c:v>
                </c:pt>
                <c:pt idx="116">
                  <c:v>0.5</c:v>
                </c:pt>
                <c:pt idx="117">
                  <c:v>0.5</c:v>
                </c:pt>
                <c:pt idx="118">
                  <c:v>0.5</c:v>
                </c:pt>
                <c:pt idx="119">
                  <c:v>0.5</c:v>
                </c:pt>
                <c:pt idx="120">
                  <c:v>0.5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1086560"/>
        <c:axId val="381085776"/>
      </c:scatterChart>
      <c:valAx>
        <c:axId val="381086560"/>
        <c:scaling>
          <c:orientation val="minMax"/>
          <c:max val="6"/>
          <c:min val="-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100"/>
                  <a:t>距離</a:t>
                </a:r>
                <a:r>
                  <a:rPr lang="en-US" altLang="ja-JP" sz="1100"/>
                  <a:t>x</a:t>
                </a:r>
                <a:r>
                  <a:rPr lang="ja-JP" altLang="en-US" sz="1100"/>
                  <a:t>軸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81085776"/>
        <c:crosses val="autoZero"/>
        <c:crossBetween val="midCat"/>
        <c:majorUnit val="1"/>
      </c:valAx>
      <c:valAx>
        <c:axId val="381085776"/>
        <c:scaling>
          <c:orientation val="minMax"/>
          <c:max val="2"/>
          <c:min val="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100"/>
                  <a:t>存在確率・波動関数・</a:t>
                </a:r>
                <a:endParaRPr lang="en-US" altLang="ja-JP" sz="1100"/>
              </a:p>
              <a:p>
                <a:pPr>
                  <a:defRPr sz="1100"/>
                </a:pPr>
                <a:r>
                  <a:rPr lang="ja-JP" altLang="en-US" sz="1100"/>
                  <a:t>エネルギー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81086560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ln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</c:legendEntry>
      <c:layout>
        <c:manualLayout>
          <c:xMode val="edge"/>
          <c:yMode val="edge"/>
          <c:x val="9.0767410071141572E-2"/>
          <c:y val="0.8385412971374725"/>
          <c:w val="0.90923268409955049"/>
          <c:h val="0.161458940671570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270063</xdr:colOff>
      <xdr:row>0</xdr:row>
      <xdr:rowOff>78441</xdr:rowOff>
    </xdr:from>
    <xdr:to>
      <xdr:col>28</xdr:col>
      <xdr:colOff>582705</xdr:colOff>
      <xdr:row>19</xdr:row>
      <xdr:rowOff>134471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549649</xdr:colOff>
      <xdr:row>21</xdr:row>
      <xdr:rowOff>125506</xdr:rowOff>
    </xdr:from>
    <xdr:to>
      <xdr:col>28</xdr:col>
      <xdr:colOff>291352</xdr:colOff>
      <xdr:row>33</xdr:row>
      <xdr:rowOff>11206</xdr:rowOff>
    </xdr:to>
    <xdr:graphicFrame macro="">
      <xdr:nvGraphicFramePr>
        <xdr:cNvPr id="9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27</xdr:col>
      <xdr:colOff>507066</xdr:colOff>
      <xdr:row>2</xdr:row>
      <xdr:rowOff>49867</xdr:rowOff>
    </xdr:from>
    <xdr:ext cx="369845" cy="292452"/>
    <xdr:sp macro="" textlink="$C$11">
      <xdr:nvSpPr>
        <xdr:cNvPr id="12" name="テキスト ボックス 11"/>
        <xdr:cNvSpPr txBox="1"/>
      </xdr:nvSpPr>
      <xdr:spPr>
        <a:xfrm>
          <a:off x="19568272" y="386043"/>
          <a:ext cx="369845" cy="292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7CA5F305-4461-4851-AEF4-FCDB89432696}" type="TxLink">
            <a:rPr kumimoji="1" lang="en-US" altLang="en-US" sz="1200" b="0" i="0" u="none" strike="noStrike">
              <a:solidFill>
                <a:srgbClr val="FF0000"/>
              </a:solidFill>
              <a:latin typeface="ＭＳ Ｐゴシック"/>
              <a:ea typeface="ＭＳ Ｐゴシック"/>
            </a:rPr>
            <a:t>0.5</a:t>
          </a:fld>
          <a:endParaRPr kumimoji="1" lang="ja-JP" altLang="en-US" sz="1200" b="1">
            <a:solidFill>
              <a:srgbClr val="FF0000"/>
            </a:solidFill>
          </a:endParaRPr>
        </a:p>
      </xdr:txBody>
    </xdr:sp>
    <xdr:clientData/>
  </xdr:oneCellAnchor>
  <xdr:oneCellAnchor>
    <xdr:from>
      <xdr:col>23</xdr:col>
      <xdr:colOff>355786</xdr:colOff>
      <xdr:row>6</xdr:row>
      <xdr:rowOff>85165</xdr:rowOff>
    </xdr:from>
    <xdr:ext cx="227626" cy="275717"/>
    <xdr:sp macro="" textlink="$G$4">
      <xdr:nvSpPr>
        <xdr:cNvPr id="15" name="テキスト ボックス 14"/>
        <xdr:cNvSpPr txBox="1"/>
      </xdr:nvSpPr>
      <xdr:spPr>
        <a:xfrm>
          <a:off x="16682757" y="1093694"/>
          <a:ext cx="22762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fld id="{AF5C76DB-A54B-46EB-BA2A-CF1372E97264}" type="TxLink">
            <a:rPr kumimoji="1" lang="en-US" altLang="en-US" sz="11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t> </a:t>
          </a:fld>
          <a:endParaRPr kumimoji="1" lang="ja-JP" altLang="en-US" sz="1100"/>
        </a:p>
      </xdr:txBody>
    </xdr:sp>
    <xdr:clientData/>
  </xdr:oneCellAnchor>
  <xdr:oneCellAnchor>
    <xdr:from>
      <xdr:col>25</xdr:col>
      <xdr:colOff>235323</xdr:colOff>
      <xdr:row>2</xdr:row>
      <xdr:rowOff>56031</xdr:rowOff>
    </xdr:from>
    <xdr:ext cx="1828706" cy="275717"/>
    <xdr:sp macro="" textlink="">
      <xdr:nvSpPr>
        <xdr:cNvPr id="19" name="テキスト ボックス 18"/>
        <xdr:cNvSpPr txBox="1"/>
      </xdr:nvSpPr>
      <xdr:spPr>
        <a:xfrm>
          <a:off x="17929411" y="392207"/>
          <a:ext cx="182870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エネルギー／ポテンシャル</a:t>
          </a:r>
          <a:r>
            <a:rPr kumimoji="1" lang="en-US" altLang="ja-JP" sz="1100" b="1">
              <a:solidFill>
                <a:srgbClr val="FF0000"/>
              </a:solidFill>
            </a:rPr>
            <a:t>=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oneCellAnchor>
  <xdr:twoCellAnchor>
    <xdr:from>
      <xdr:col>4</xdr:col>
      <xdr:colOff>179296</xdr:colOff>
      <xdr:row>5</xdr:row>
      <xdr:rowOff>0</xdr:rowOff>
    </xdr:from>
    <xdr:to>
      <xdr:col>4</xdr:col>
      <xdr:colOff>392206</xdr:colOff>
      <xdr:row>9</xdr:row>
      <xdr:rowOff>67236</xdr:rowOff>
    </xdr:to>
    <xdr:cxnSp macro="">
      <xdr:nvCxnSpPr>
        <xdr:cNvPr id="23" name="直線矢印コネクタ 22"/>
        <xdr:cNvCxnSpPr/>
      </xdr:nvCxnSpPr>
      <xdr:spPr>
        <a:xfrm flipH="1">
          <a:off x="3204884" y="840441"/>
          <a:ext cx="212910" cy="739589"/>
        </a:xfrm>
        <a:prstGeom prst="straightConnector1">
          <a:avLst/>
        </a:prstGeom>
        <a:ln w="31750">
          <a:tailEnd type="triangle" w="lg" len="lg"/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33619</xdr:colOff>
      <xdr:row>4</xdr:row>
      <xdr:rowOff>78441</xdr:rowOff>
    </xdr:from>
    <xdr:to>
      <xdr:col>15</xdr:col>
      <xdr:colOff>560294</xdr:colOff>
      <xdr:row>9</xdr:row>
      <xdr:rowOff>145677</xdr:rowOff>
    </xdr:to>
    <xdr:cxnSp macro="">
      <xdr:nvCxnSpPr>
        <xdr:cNvPr id="26" name="直線矢印コネクタ 25"/>
        <xdr:cNvCxnSpPr/>
      </xdr:nvCxnSpPr>
      <xdr:spPr>
        <a:xfrm>
          <a:off x="3944472" y="750794"/>
          <a:ext cx="7474322" cy="907677"/>
        </a:xfrm>
        <a:prstGeom prst="straightConnector1">
          <a:avLst/>
        </a:prstGeom>
        <a:ln w="31750">
          <a:tailEnd type="triangle" w="lg" len="lg"/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AA159"/>
  <sheetViews>
    <sheetView tabSelected="1" zoomScale="85" zoomScaleNormal="85" workbookViewId="0">
      <selection activeCell="H3" sqref="H3"/>
    </sheetView>
  </sheetViews>
  <sheetFormatPr defaultRowHeight="13.5" x14ac:dyDescent="0.15"/>
  <cols>
    <col min="2" max="2" width="12.75" bestFit="1" customWidth="1"/>
    <col min="5" max="5" width="11.625" bestFit="1" customWidth="1"/>
    <col min="6" max="6" width="9.5" bestFit="1" customWidth="1"/>
    <col min="13" max="13" width="9.875" bestFit="1" customWidth="1"/>
  </cols>
  <sheetData>
    <row r="2" spans="3:20" x14ac:dyDescent="0.15">
      <c r="D2" t="s">
        <v>36</v>
      </c>
      <c r="E2">
        <f ca="1">NOW()-TODAY()</f>
        <v>0.75115706018550554</v>
      </c>
    </row>
    <row r="3" spans="3:20" x14ac:dyDescent="0.15">
      <c r="D3" t="s">
        <v>37</v>
      </c>
      <c r="E3" s="7">
        <v>10000</v>
      </c>
    </row>
    <row r="4" spans="3:20" x14ac:dyDescent="0.15">
      <c r="D4" t="s">
        <v>38</v>
      </c>
      <c r="E4" s="7">
        <v>1</v>
      </c>
      <c r="G4" s="4"/>
    </row>
    <row r="5" spans="3:20" x14ac:dyDescent="0.15">
      <c r="D5" s="51" t="s">
        <v>41</v>
      </c>
      <c r="E5" s="51">
        <f ca="1">MOD(E2*E3,E4)</f>
        <v>0.57060185505542904</v>
      </c>
      <c r="G5" s="2"/>
    </row>
    <row r="7" spans="3:20" ht="14.25" thickBot="1" x14ac:dyDescent="0.2">
      <c r="F7" s="5" t="s">
        <v>31</v>
      </c>
      <c r="G7" s="5"/>
    </row>
    <row r="8" spans="3:20" x14ac:dyDescent="0.15">
      <c r="D8" t="s">
        <v>32</v>
      </c>
      <c r="E8" s="3">
        <f>E9*E10</f>
        <v>0</v>
      </c>
      <c r="F8" s="6"/>
      <c r="G8" s="6"/>
      <c r="Q8" t="s">
        <v>20</v>
      </c>
      <c r="R8" s="14">
        <f>T10</f>
        <v>0.86602540378443871</v>
      </c>
      <c r="S8" s="25">
        <v>0</v>
      </c>
      <c r="T8" s="15">
        <f>-R10</f>
        <v>-0.49999999999999994</v>
      </c>
    </row>
    <row r="9" spans="3:20" x14ac:dyDescent="0.15">
      <c r="D9" t="s">
        <v>15</v>
      </c>
      <c r="E9" s="1">
        <f>E11</f>
        <v>0.5</v>
      </c>
      <c r="K9" t="s">
        <v>5</v>
      </c>
      <c r="P9" t="s">
        <v>39</v>
      </c>
      <c r="Q9" s="7">
        <v>30</v>
      </c>
      <c r="R9" s="16">
        <v>0</v>
      </c>
      <c r="S9" s="10">
        <v>1</v>
      </c>
      <c r="T9" s="17">
        <v>0</v>
      </c>
    </row>
    <row r="10" spans="3:20" ht="14.25" thickBot="1" x14ac:dyDescent="0.2">
      <c r="D10" t="s">
        <v>14</v>
      </c>
      <c r="E10" s="8">
        <v>0</v>
      </c>
      <c r="K10" t="s">
        <v>6</v>
      </c>
      <c r="Q10">
        <f>PI()/180*Q9</f>
        <v>0.52359877559829882</v>
      </c>
      <c r="R10" s="18">
        <f>SIN(Q10)</f>
        <v>0.49999999999999994</v>
      </c>
      <c r="S10" s="26">
        <v>0</v>
      </c>
      <c r="T10" s="19">
        <f>COS(Q10)</f>
        <v>0.86602540378443871</v>
      </c>
    </row>
    <row r="11" spans="3:20" x14ac:dyDescent="0.15">
      <c r="C11">
        <f>E11/E12</f>
        <v>0.5</v>
      </c>
      <c r="D11" t="s">
        <v>7</v>
      </c>
      <c r="E11" s="8">
        <v>0.5</v>
      </c>
      <c r="Q11" t="s">
        <v>21</v>
      </c>
      <c r="R11" s="20">
        <v>1</v>
      </c>
      <c r="S11" s="23">
        <v>0</v>
      </c>
      <c r="T11" s="21">
        <v>0</v>
      </c>
    </row>
    <row r="12" spans="3:20" x14ac:dyDescent="0.15">
      <c r="D12" t="s">
        <v>8</v>
      </c>
      <c r="E12" s="7">
        <v>1</v>
      </c>
      <c r="P12" t="s">
        <v>40</v>
      </c>
      <c r="Q12" s="7">
        <v>-30</v>
      </c>
      <c r="R12" s="16">
        <v>0</v>
      </c>
      <c r="S12" s="10">
        <f>COS(Q13)</f>
        <v>0.86602540378443871</v>
      </c>
      <c r="T12" s="17">
        <f>SIN(Q13)</f>
        <v>-0.49999999999999994</v>
      </c>
    </row>
    <row r="13" spans="3:20" ht="14.25" thickBot="1" x14ac:dyDescent="0.2">
      <c r="D13" t="s">
        <v>3</v>
      </c>
      <c r="E13" s="7">
        <v>1</v>
      </c>
      <c r="Q13">
        <f>PI()/180*Q12</f>
        <v>-0.52359877559829882</v>
      </c>
      <c r="R13" s="18">
        <v>0</v>
      </c>
      <c r="S13" s="26">
        <f>-T12</f>
        <v>0.49999999999999994</v>
      </c>
      <c r="T13" s="19">
        <f>S12</f>
        <v>0.86602540378443871</v>
      </c>
    </row>
    <row r="14" spans="3:20" x14ac:dyDescent="0.15">
      <c r="D14" t="s">
        <v>13</v>
      </c>
      <c r="E14" s="9">
        <f>SQRT(E11)</f>
        <v>0.70710678118654757</v>
      </c>
      <c r="Q14" t="s">
        <v>22</v>
      </c>
      <c r="R14" s="20">
        <f t="array" ref="R14:T16">MMULT(R8:T10,R11:T13)</f>
        <v>0.86602540378443871</v>
      </c>
      <c r="S14" s="23">
        <v>-0.24999999999999994</v>
      </c>
      <c r="T14" s="21">
        <v>-0.4330127018922193</v>
      </c>
    </row>
    <row r="15" spans="3:20" x14ac:dyDescent="0.15">
      <c r="D15" t="s">
        <v>2</v>
      </c>
      <c r="E15">
        <v>0.1</v>
      </c>
      <c r="R15" s="16">
        <v>0</v>
      </c>
      <c r="S15" s="10">
        <v>0.86602540378443871</v>
      </c>
      <c r="T15" s="17">
        <v>-0.49999999999999994</v>
      </c>
    </row>
    <row r="16" spans="3:20" ht="14.25" thickBot="1" x14ac:dyDescent="0.2">
      <c r="C16" t="s">
        <v>0</v>
      </c>
      <c r="F16" s="1"/>
      <c r="H16" t="s">
        <v>29</v>
      </c>
      <c r="R16" s="18">
        <v>0.49999999999999994</v>
      </c>
      <c r="S16" s="26">
        <v>0.4330127018922193</v>
      </c>
      <c r="T16" s="19">
        <v>0.75000000000000011</v>
      </c>
    </row>
    <row r="17" spans="3:27" ht="14.25" thickBot="1" x14ac:dyDescent="0.2">
      <c r="C17" s="30"/>
      <c r="D17" s="33" t="s">
        <v>0</v>
      </c>
      <c r="E17" s="30" t="s">
        <v>11</v>
      </c>
      <c r="F17" s="31" t="s">
        <v>10</v>
      </c>
      <c r="G17" s="32" t="s">
        <v>12</v>
      </c>
      <c r="H17" s="30" t="s">
        <v>35</v>
      </c>
      <c r="I17" s="31" t="s">
        <v>11</v>
      </c>
      <c r="J17" s="32" t="s">
        <v>10</v>
      </c>
      <c r="K17" s="37" t="s">
        <v>1</v>
      </c>
      <c r="L17" s="31" t="s">
        <v>28</v>
      </c>
      <c r="M17" s="31" t="s">
        <v>4</v>
      </c>
      <c r="N17" s="33" t="s">
        <v>9</v>
      </c>
      <c r="O17" s="30" t="s">
        <v>0</v>
      </c>
      <c r="P17" s="31" t="s">
        <v>16</v>
      </c>
      <c r="Q17" s="31" t="s">
        <v>17</v>
      </c>
      <c r="R17" s="50" t="s">
        <v>0</v>
      </c>
      <c r="S17" s="50" t="s">
        <v>18</v>
      </c>
      <c r="T17" s="50" t="s">
        <v>19</v>
      </c>
      <c r="U17" s="32"/>
      <c r="V17" s="37" t="s">
        <v>27</v>
      </c>
      <c r="W17" s="31" t="s">
        <v>1</v>
      </c>
      <c r="X17" s="31" t="s">
        <v>23</v>
      </c>
      <c r="Y17" s="31" t="s">
        <v>34</v>
      </c>
      <c r="Z17" s="31" t="s">
        <v>33</v>
      </c>
      <c r="AA17" s="32" t="s">
        <v>28</v>
      </c>
    </row>
    <row r="18" spans="3:27" x14ac:dyDescent="0.15">
      <c r="C18" s="20">
        <f>-D18</f>
        <v>6</v>
      </c>
      <c r="D18" s="34">
        <v>-6</v>
      </c>
      <c r="E18" s="48">
        <f>0.5*COS($E$14*(D18-$D$18)-$E$8)</f>
        <v>0.5</v>
      </c>
      <c r="F18" s="29">
        <f>0.5*SIN($E$14*(D18-$D$18)-$E$8)</f>
        <v>0</v>
      </c>
      <c r="G18" s="21">
        <f>E18^2+F18^2</f>
        <v>0.25</v>
      </c>
      <c r="H18" s="20">
        <f>G18/$B$78^2</f>
        <v>0.37951148987508371</v>
      </c>
      <c r="I18" s="23">
        <f>E18/$B$78</f>
        <v>0.6160450388365154</v>
      </c>
      <c r="J18" s="21">
        <f>F18/$B$78</f>
        <v>0</v>
      </c>
      <c r="K18" s="22">
        <f>IF(AND(D18&gt;=-$E$13,D18&lt;0),$E$12,0)</f>
        <v>0</v>
      </c>
      <c r="L18" s="24">
        <f>$E$11</f>
        <v>0.5</v>
      </c>
      <c r="M18" s="23">
        <f>2+$E$15^2*(K18-$E$11)</f>
        <v>1.9950000000000001</v>
      </c>
      <c r="N18" s="34" t="str">
        <f>COMPLEX(E18,F18)</f>
        <v>0.5</v>
      </c>
      <c r="O18" s="20">
        <f>C18</f>
        <v>6</v>
      </c>
      <c r="P18" s="24">
        <f>I18+$E$11</f>
        <v>1.1160450388365155</v>
      </c>
      <c r="Q18" s="24">
        <f>J18</f>
        <v>0</v>
      </c>
      <c r="R18" s="24">
        <f t="array" ref="R18:T18">MMULT(O18:Q18,$R$14:$T$16)</f>
        <v>5.196152422706632</v>
      </c>
      <c r="S18" s="23">
        <v>-0.53347664459998667</v>
      </c>
      <c r="T18" s="34">
        <v>-3.1560987307715735</v>
      </c>
      <c r="U18" s="42">
        <f>R18</f>
        <v>5.196152422706632</v>
      </c>
      <c r="V18" s="22">
        <f>S18</f>
        <v>-0.53347664459998667</v>
      </c>
      <c r="W18" s="23"/>
      <c r="X18" s="23"/>
      <c r="Y18" s="23"/>
      <c r="Z18" s="23"/>
      <c r="AA18" s="21"/>
    </row>
    <row r="19" spans="3:27" x14ac:dyDescent="0.15">
      <c r="C19" s="16">
        <f t="shared" ref="C19:C82" si="0">-D19</f>
        <v>5.9</v>
      </c>
      <c r="D19" s="35">
        <f>D18+$E$15</f>
        <v>-5.9</v>
      </c>
      <c r="E19" s="49">
        <f>0.5*COS($E$14*(D19-$D$18)-$E$8)</f>
        <v>0.49875052074653553</v>
      </c>
      <c r="F19" s="11">
        <f>0.5*SIN($E$14*(D19-$D$18)-$E$8)</f>
        <v>3.5325883641596639E-2</v>
      </c>
      <c r="G19" s="17">
        <f t="shared" ref="G19:G82" si="1">E19^2+F19^2</f>
        <v>0.25</v>
      </c>
      <c r="H19" s="16">
        <f t="shared" ref="H19:H82" si="2">G19/$B$78^2</f>
        <v>0.37951148987508371</v>
      </c>
      <c r="I19" s="10">
        <f t="shared" ref="I19:I82" si="3">E19/$B$78</f>
        <v>0.61450556784606347</v>
      </c>
      <c r="J19" s="17">
        <f t="shared" ref="J19:J82" si="4">F19/$B$78</f>
        <v>4.3524670719843249E-2</v>
      </c>
      <c r="K19" s="13">
        <f>IF(AND(D19&gt;=-$E$13,D19&lt;0),$E$12,0)</f>
        <v>0</v>
      </c>
      <c r="L19" s="12">
        <f t="shared" ref="L19:L82" si="5">$E$11</f>
        <v>0.5</v>
      </c>
      <c r="M19" s="10">
        <f>2+$E$15^2*(K19-$E$11)</f>
        <v>1.9950000000000001</v>
      </c>
      <c r="N19" s="35" t="str">
        <f>COMPLEX(E19,F19)</f>
        <v>0.498750520746536+0.0353258836415966i</v>
      </c>
      <c r="O19" s="16">
        <f t="shared" ref="O19:O82" si="6">C19</f>
        <v>5.9</v>
      </c>
      <c r="P19" s="12">
        <f t="shared" ref="P19:P82" si="7">I19+$E$11</f>
        <v>1.1145055678460634</v>
      </c>
      <c r="Q19" s="12">
        <f t="shared" ref="Q19:Q82" si="8">J19</f>
        <v>4.3524670719843249E-2</v>
      </c>
      <c r="R19" s="12">
        <f t="array" ref="R19:T19">MMULT(O19:Q19,$R$14:$T$16)</f>
        <v>5.1313122176881105</v>
      </c>
      <c r="S19" s="10">
        <v>-0.49096313031873928</v>
      </c>
      <c r="T19" s="35">
        <v>-3.0793842220472429</v>
      </c>
      <c r="U19" s="43">
        <f t="shared" ref="U19:U82" si="9">R19</f>
        <v>5.1313122176881105</v>
      </c>
      <c r="V19" s="13">
        <f t="shared" ref="V19:V82" si="10">S19</f>
        <v>-0.49096313031873928</v>
      </c>
      <c r="W19" s="10"/>
      <c r="X19" s="10"/>
      <c r="Y19" s="10"/>
      <c r="Z19" s="10"/>
      <c r="AA19" s="17"/>
    </row>
    <row r="20" spans="3:27" x14ac:dyDescent="0.15">
      <c r="C20" s="16">
        <f t="shared" si="0"/>
        <v>5.8000000000000007</v>
      </c>
      <c r="D20" s="35">
        <f>D19+$E$15</f>
        <v>-5.8000000000000007</v>
      </c>
      <c r="E20" s="16">
        <f t="shared" ref="E20:E28" si="11">IMREAL(N20)</f>
        <v>0.49500728888933898</v>
      </c>
      <c r="F20" s="10">
        <f>IMAGINARY(N20)</f>
        <v>7.0475137864985202E-2</v>
      </c>
      <c r="G20" s="17">
        <f t="shared" si="1"/>
        <v>0.24999896111066217</v>
      </c>
      <c r="H20" s="16">
        <f t="shared" si="2"/>
        <v>0.37950991279332202</v>
      </c>
      <c r="I20" s="10">
        <f t="shared" si="3"/>
        <v>0.60989356901638203</v>
      </c>
      <c r="J20" s="17">
        <f t="shared" si="4"/>
        <v>8.6831718086087167E-2</v>
      </c>
      <c r="K20" s="13">
        <f>IF(AND(D20&gt;=-$E$13,D20&lt;0),$E$12,0)</f>
        <v>0</v>
      </c>
      <c r="L20" s="12">
        <f t="shared" si="5"/>
        <v>0.5</v>
      </c>
      <c r="M20" s="10">
        <f>2+$E$15^2*(K20-$E$11)</f>
        <v>1.9950000000000001</v>
      </c>
      <c r="N20" s="35" t="str">
        <f>IMSUB(IMPRODUCT(M20,N19),N18)</f>
        <v>0.495007288889339+0.0704751378649852i</v>
      </c>
      <c r="O20" s="16">
        <f t="shared" si="6"/>
        <v>5.8000000000000007</v>
      </c>
      <c r="P20" s="12">
        <f t="shared" si="7"/>
        <v>1.109893569016382</v>
      </c>
      <c r="Q20" s="12">
        <f t="shared" si="8"/>
        <v>8.6831718086087167E-2</v>
      </c>
      <c r="R20" s="12">
        <f t="array" ref="R20:T20">MMULT(O20:Q20,$R$14:$T$16)</f>
        <v>5.0663632009927886</v>
      </c>
      <c r="S20" s="10">
        <v>-0.45120473687643575</v>
      </c>
      <c r="T20" s="35">
        <v>-3.0012966669184977</v>
      </c>
      <c r="U20" s="43">
        <f t="shared" si="9"/>
        <v>5.0663632009927886</v>
      </c>
      <c r="V20" s="13">
        <f t="shared" si="10"/>
        <v>-0.45120473687643575</v>
      </c>
      <c r="W20" s="10"/>
      <c r="X20" s="10"/>
      <c r="Y20" s="10"/>
      <c r="Z20" s="10"/>
      <c r="AA20" s="17"/>
    </row>
    <row r="21" spans="3:27" x14ac:dyDescent="0.15">
      <c r="C21" s="16">
        <f t="shared" si="0"/>
        <v>5.7000000000000011</v>
      </c>
      <c r="D21" s="35">
        <f>D20+$E$15</f>
        <v>-5.7000000000000011</v>
      </c>
      <c r="E21" s="16">
        <f t="shared" si="11"/>
        <v>0.48878902058769502</v>
      </c>
      <c r="F21" s="10">
        <f t="shared" ref="F21:F28" si="12">IMAGINARY(N21)</f>
        <v>0.105272016399048</v>
      </c>
      <c r="G21" s="17">
        <f t="shared" si="1"/>
        <v>0.24999690408379957</v>
      </c>
      <c r="H21" s="16">
        <f t="shared" si="2"/>
        <v>0.37950679013200467</v>
      </c>
      <c r="I21" s="10">
        <f t="shared" si="3"/>
        <v>0.60223210234161773</v>
      </c>
      <c r="J21" s="17">
        <f t="shared" si="4"/>
        <v>0.12970460686189961</v>
      </c>
      <c r="K21" s="13">
        <f>IF(AND(D21&gt;=-$E$13,D21&lt;0),$E$12,0)</f>
        <v>0</v>
      </c>
      <c r="L21" s="12">
        <f t="shared" si="5"/>
        <v>0.5</v>
      </c>
      <c r="M21" s="10">
        <f>2+$E$15^2*(K21-$E$11)</f>
        <v>1.9950000000000001</v>
      </c>
      <c r="N21" s="35" t="str">
        <f>IMSUB(IMPRODUCT(M21,N20),N19)</f>
        <v>0.488789020587695+0.105272016399048i</v>
      </c>
      <c r="O21" s="16">
        <f t="shared" si="6"/>
        <v>5.7000000000000011</v>
      </c>
      <c r="P21" s="12">
        <f t="shared" si="7"/>
        <v>1.1022321023416177</v>
      </c>
      <c r="Q21" s="12">
        <f t="shared" si="8"/>
        <v>0.12970460686189961</v>
      </c>
      <c r="R21" s="12">
        <f t="array" ref="R21:T21">MMULT(O21:Q21,$R$14:$T$16)</f>
        <v>5.0011971050022517</v>
      </c>
      <c r="S21" s="10">
        <v>-0.41427525624029055</v>
      </c>
      <c r="T21" s="35">
        <v>-2.9220099968100346</v>
      </c>
      <c r="U21" s="43">
        <f t="shared" si="9"/>
        <v>5.0011971050022517</v>
      </c>
      <c r="V21" s="13">
        <f t="shared" si="10"/>
        <v>-0.41427525624029055</v>
      </c>
      <c r="W21" s="10"/>
      <c r="X21" s="10"/>
      <c r="Y21" s="10"/>
      <c r="Z21" s="10"/>
      <c r="AA21" s="17"/>
    </row>
    <row r="22" spans="3:27" x14ac:dyDescent="0.15">
      <c r="C22" s="16">
        <f t="shared" si="0"/>
        <v>5.6000000000000014</v>
      </c>
      <c r="D22" s="35">
        <f>D21+$E$15</f>
        <v>-5.6000000000000014</v>
      </c>
      <c r="E22" s="16">
        <f t="shared" si="11"/>
        <v>0.48012680718311301</v>
      </c>
      <c r="F22" s="10">
        <f t="shared" si="12"/>
        <v>0.13954253485111601</v>
      </c>
      <c r="G22" s="17">
        <f t="shared" si="1"/>
        <v>0.2499938700085251</v>
      </c>
      <c r="H22" s="16">
        <f t="shared" si="2"/>
        <v>0.37950218426629345</v>
      </c>
      <c r="I22" s="10">
        <f t="shared" si="3"/>
        <v>0.59155947515514595</v>
      </c>
      <c r="J22" s="17">
        <f t="shared" si="4"/>
        <v>0.17192897260340312</v>
      </c>
      <c r="K22" s="13">
        <f>IF(AND(D22&gt;=-$E$13,D22&lt;0),$E$12,0)</f>
        <v>0</v>
      </c>
      <c r="L22" s="12">
        <f t="shared" si="5"/>
        <v>0.5</v>
      </c>
      <c r="M22" s="10">
        <f>2+$E$15^2*(K22-$E$11)</f>
        <v>1.9950000000000001</v>
      </c>
      <c r="N22" s="35" t="str">
        <f t="shared" ref="N22:N28" si="13">IMSUB(IMPRODUCT(M22,N21),N20)</f>
        <v>0.480126807183113+0.139542534851116i</v>
      </c>
      <c r="O22" s="16">
        <f t="shared" si="6"/>
        <v>5.6000000000000014</v>
      </c>
      <c r="P22" s="12">
        <f t="shared" si="7"/>
        <v>1.0915594751551461</v>
      </c>
      <c r="Q22" s="12">
        <f t="shared" si="8"/>
        <v>0.17192897260340312</v>
      </c>
      <c r="R22" s="12">
        <f t="array" ref="R22:T22">MMULT(O22:Q22,$R$14:$T$16)</f>
        <v>4.9357067474945593</v>
      </c>
      <c r="S22" s="10">
        <v>-0.38023433581348182</v>
      </c>
      <c r="T22" s="35">
        <v>-2.8417041387214494</v>
      </c>
      <c r="U22" s="43">
        <f t="shared" si="9"/>
        <v>4.9357067474945593</v>
      </c>
      <c r="V22" s="13">
        <f t="shared" si="10"/>
        <v>-0.38023433581348182</v>
      </c>
      <c r="W22" s="10"/>
      <c r="X22" s="10"/>
      <c r="Y22" s="10"/>
      <c r="Z22" s="10"/>
      <c r="AA22" s="17"/>
    </row>
    <row r="23" spans="3:27" x14ac:dyDescent="0.15">
      <c r="C23" s="16">
        <f t="shared" si="0"/>
        <v>5.5000000000000018</v>
      </c>
      <c r="D23" s="35">
        <f>D22+$E$15</f>
        <v>-5.5000000000000018</v>
      </c>
      <c r="E23" s="16">
        <f t="shared" si="11"/>
        <v>0.469063959742616</v>
      </c>
      <c r="F23" s="10">
        <f t="shared" si="12"/>
        <v>0.173115340628928</v>
      </c>
      <c r="G23" s="17">
        <f t="shared" si="1"/>
        <v>0.24998991949049226</v>
      </c>
      <c r="H23" s="16">
        <f t="shared" si="2"/>
        <v>0.37949618719835576</v>
      </c>
      <c r="I23" s="10">
        <f t="shared" si="3"/>
        <v>0.57792905059289912</v>
      </c>
      <c r="J23" s="17">
        <f t="shared" si="4"/>
        <v>0.21329369348188906</v>
      </c>
      <c r="K23" s="13">
        <f>IF(AND(D23&gt;=-$E$13,D23&lt;0),$E$12,0)</f>
        <v>0</v>
      </c>
      <c r="L23" s="12">
        <f t="shared" si="5"/>
        <v>0.5</v>
      </c>
      <c r="M23" s="10">
        <f>2+$E$15^2*(K23-$E$11)</f>
        <v>1.9950000000000001</v>
      </c>
      <c r="N23" s="35" t="str">
        <f t="shared" si="13"/>
        <v>0.469063959742616+0.173115340628928i</v>
      </c>
      <c r="O23" s="16">
        <f t="shared" si="6"/>
        <v>5.5000000000000018</v>
      </c>
      <c r="P23" s="12">
        <f t="shared" si="7"/>
        <v>1.0779290505928991</v>
      </c>
      <c r="Q23" s="12">
        <f t="shared" si="8"/>
        <v>0.21329369348188906</v>
      </c>
      <c r="R23" s="12">
        <f t="array" ref="R23:T23">MMULT(O23:Q23,$R$14:$T$16)</f>
        <v>4.8697865675553587</v>
      </c>
      <c r="S23" s="10">
        <v>-0.34912718019814448</v>
      </c>
      <c r="T23" s="35">
        <v>-2.7605641155922398</v>
      </c>
      <c r="U23" s="43">
        <f t="shared" si="9"/>
        <v>4.8697865675553587</v>
      </c>
      <c r="V23" s="13">
        <f t="shared" si="10"/>
        <v>-0.34912718019814448</v>
      </c>
      <c r="W23" s="10"/>
      <c r="X23" s="10"/>
      <c r="Y23" s="10"/>
      <c r="Z23" s="10"/>
      <c r="AA23" s="17"/>
    </row>
    <row r="24" spans="3:27" x14ac:dyDescent="0.15">
      <c r="C24" s="16">
        <f t="shared" si="0"/>
        <v>5.4000000000000021</v>
      </c>
      <c r="D24" s="35">
        <f>D23+$E$15</f>
        <v>-5.4000000000000021</v>
      </c>
      <c r="E24" s="16">
        <f t="shared" si="11"/>
        <v>0.45565579250340599</v>
      </c>
      <c r="F24" s="10">
        <f t="shared" si="12"/>
        <v>0.205822569703595</v>
      </c>
      <c r="G24" s="17">
        <f t="shared" si="1"/>
        <v>0.24998513144129819</v>
      </c>
      <c r="H24" s="16">
        <f t="shared" si="2"/>
        <v>0.37948891871962281</v>
      </c>
      <c r="I24" s="10">
        <f t="shared" si="3"/>
        <v>0.56140898077768786</v>
      </c>
      <c r="J24" s="17">
        <f t="shared" si="4"/>
        <v>0.25359194589296513</v>
      </c>
      <c r="K24" s="13">
        <f>IF(AND(D24&gt;=-$E$13,D24&lt;0),$E$12,0)</f>
        <v>0</v>
      </c>
      <c r="L24" s="12">
        <f t="shared" si="5"/>
        <v>0.5</v>
      </c>
      <c r="M24" s="10">
        <f>2+$E$15^2*(K24-$E$11)</f>
        <v>1.9950000000000001</v>
      </c>
      <c r="N24" s="35" t="str">
        <f t="shared" si="13"/>
        <v>0.455655792503406+0.205822569703595i</v>
      </c>
      <c r="O24" s="16">
        <f t="shared" si="6"/>
        <v>5.4000000000000021</v>
      </c>
      <c r="P24" s="12">
        <f t="shared" si="7"/>
        <v>1.0614089807776879</v>
      </c>
      <c r="Q24" s="12">
        <f t="shared" si="8"/>
        <v>0.25359194589296513</v>
      </c>
      <c r="R24" s="12">
        <f t="array" ref="R24:T24">MMULT(O24:Q24,$R$14:$T$16)</f>
        <v>4.8033331533824537</v>
      </c>
      <c r="S24" s="10">
        <v>-0.32098432517235526</v>
      </c>
      <c r="T24" s="35">
        <v>-2.6787791211871048</v>
      </c>
      <c r="U24" s="43">
        <f t="shared" si="9"/>
        <v>4.8033331533824537</v>
      </c>
      <c r="V24" s="13">
        <f t="shared" si="10"/>
        <v>-0.32098432517235526</v>
      </c>
      <c r="W24" s="10"/>
      <c r="X24" s="10"/>
      <c r="Y24" s="10"/>
      <c r="Z24" s="10"/>
      <c r="AA24" s="17"/>
    </row>
    <row r="25" spans="3:27" x14ac:dyDescent="0.15">
      <c r="C25" s="16">
        <f t="shared" si="0"/>
        <v>5.3000000000000025</v>
      </c>
      <c r="D25" s="35">
        <f>D24+$E$15</f>
        <v>-5.3000000000000025</v>
      </c>
      <c r="E25" s="16">
        <f t="shared" si="11"/>
        <v>0.439969346301679</v>
      </c>
      <c r="F25" s="10">
        <f t="shared" si="12"/>
        <v>0.23750068592974399</v>
      </c>
      <c r="G25" s="17">
        <f t="shared" si="1"/>
        <v>0.24997960150222565</v>
      </c>
      <c r="H25" s="16">
        <f t="shared" si="2"/>
        <v>0.37948052401795745</v>
      </c>
      <c r="I25" s="10">
        <f t="shared" si="3"/>
        <v>0.54208186605858821</v>
      </c>
      <c r="J25" s="17">
        <f t="shared" si="4"/>
        <v>0.29262223857457637</v>
      </c>
      <c r="K25" s="13">
        <f>IF(AND(D25&gt;=-$E$13,D25&lt;0),$E$12,0)</f>
        <v>0</v>
      </c>
      <c r="L25" s="12">
        <f t="shared" si="5"/>
        <v>0.5</v>
      </c>
      <c r="M25" s="10">
        <f>2+$E$15^2*(K25-$E$11)</f>
        <v>1.9950000000000001</v>
      </c>
      <c r="N25" s="35" t="str">
        <f t="shared" si="13"/>
        <v>0.439969346301679+0.237500685929744i</v>
      </c>
      <c r="O25" s="16">
        <f t="shared" si="6"/>
        <v>5.3000000000000025</v>
      </c>
      <c r="P25" s="12">
        <f t="shared" si="7"/>
        <v>1.0420818660585882</v>
      </c>
      <c r="Q25" s="12">
        <f t="shared" si="8"/>
        <v>0.29262223857457637</v>
      </c>
      <c r="R25" s="12">
        <f t="array" ref="R25:T25">MMULT(O25:Q25,$R$14:$T$16)</f>
        <v>4.7362457593448157</v>
      </c>
      <c r="S25" s="10">
        <v>-0.29582148501124328</v>
      </c>
      <c r="T25" s="35">
        <v>-2.5965415741271247</v>
      </c>
      <c r="U25" s="43">
        <f t="shared" si="9"/>
        <v>4.7362457593448157</v>
      </c>
      <c r="V25" s="13">
        <f t="shared" si="10"/>
        <v>-0.29582148501124328</v>
      </c>
      <c r="W25" s="10"/>
      <c r="X25" s="10"/>
      <c r="Y25" s="10"/>
      <c r="Z25" s="10"/>
      <c r="AA25" s="17"/>
    </row>
    <row r="26" spans="3:27" x14ac:dyDescent="0.15">
      <c r="C26" s="16">
        <f t="shared" si="0"/>
        <v>5.2000000000000028</v>
      </c>
      <c r="D26" s="35">
        <f>D25+$E$15</f>
        <v>-5.2000000000000028</v>
      </c>
      <c r="E26" s="16">
        <f t="shared" si="11"/>
        <v>0.42208305336844398</v>
      </c>
      <c r="F26" s="10">
        <f t="shared" si="12"/>
        <v>0.267991298726244</v>
      </c>
      <c r="G26" s="17">
        <f t="shared" si="1"/>
        <v>0.24997344013380768</v>
      </c>
      <c r="H26" s="16">
        <f t="shared" si="2"/>
        <v>0.37947117077752557</v>
      </c>
      <c r="I26" s="10">
        <f t="shared" si="3"/>
        <v>0.52004434200919614</v>
      </c>
      <c r="J26" s="17">
        <f t="shared" si="4"/>
        <v>0.33018942006331437</v>
      </c>
      <c r="K26" s="13">
        <f>IF(AND(D26&gt;=-$E$13,D26&lt;0),$E$12,0)</f>
        <v>0</v>
      </c>
      <c r="L26" s="12">
        <f t="shared" si="5"/>
        <v>0.5</v>
      </c>
      <c r="M26" s="10">
        <f>2+$E$15^2*(K26-$E$11)</f>
        <v>1.9950000000000001</v>
      </c>
      <c r="N26" s="35" t="str">
        <f t="shared" si="13"/>
        <v>0.422083053368444+0.267991298726244i</v>
      </c>
      <c r="O26" s="16">
        <f t="shared" si="6"/>
        <v>5.2000000000000028</v>
      </c>
      <c r="P26" s="12">
        <f t="shared" si="7"/>
        <v>1.020044342009196</v>
      </c>
      <c r="Q26" s="12">
        <f t="shared" si="8"/>
        <v>0.33018942006331437</v>
      </c>
      <c r="R26" s="12">
        <f t="array" ref="R26:T26">MMULT(O26:Q26,$R$14:$T$16)</f>
        <v>4.6684268097107413</v>
      </c>
      <c r="S26" s="10">
        <v>-0.27363947391561372</v>
      </c>
      <c r="T26" s="35">
        <v>-2.5140461557966534</v>
      </c>
      <c r="U26" s="43">
        <f t="shared" si="9"/>
        <v>4.6684268097107413</v>
      </c>
      <c r="V26" s="13">
        <f t="shared" si="10"/>
        <v>-0.27363947391561372</v>
      </c>
      <c r="W26" s="10"/>
      <c r="X26" s="10"/>
      <c r="Y26" s="10"/>
      <c r="Z26" s="10"/>
      <c r="AA26" s="17"/>
    </row>
    <row r="27" spans="3:27" x14ac:dyDescent="0.15">
      <c r="C27" s="16">
        <f t="shared" si="0"/>
        <v>5.1000000000000032</v>
      </c>
      <c r="D27" s="35">
        <f>D26+$E$15</f>
        <v>-5.1000000000000032</v>
      </c>
      <c r="E27" s="16">
        <f t="shared" si="11"/>
        <v>0.402086345168367</v>
      </c>
      <c r="F27" s="10">
        <f t="shared" si="12"/>
        <v>0.297141955029113</v>
      </c>
      <c r="G27" s="17">
        <f t="shared" si="1"/>
        <v>0.24996677040937856</v>
      </c>
      <c r="H27" s="16">
        <f t="shared" si="2"/>
        <v>0.37946104582930501</v>
      </c>
      <c r="I27" s="10">
        <f t="shared" si="3"/>
        <v>0.49540659624975836</v>
      </c>
      <c r="J27" s="17">
        <f t="shared" si="4"/>
        <v>0.36610565445173604</v>
      </c>
      <c r="K27" s="13">
        <f>IF(AND(D27&gt;=-$E$13,D27&lt;0),$E$12,0)</f>
        <v>0</v>
      </c>
      <c r="L27" s="12">
        <f t="shared" si="5"/>
        <v>0.5</v>
      </c>
      <c r="M27" s="10">
        <f>2+$E$15^2*(K27-$E$11)</f>
        <v>1.9950000000000001</v>
      </c>
      <c r="N27" s="35" t="str">
        <f t="shared" si="13"/>
        <v>0.402086345168367+0.297141955029113i</v>
      </c>
      <c r="O27" s="16">
        <f t="shared" si="6"/>
        <v>5.1000000000000032</v>
      </c>
      <c r="P27" s="12">
        <f t="shared" si="7"/>
        <v>0.99540659624975836</v>
      </c>
      <c r="Q27" s="12">
        <f t="shared" si="8"/>
        <v>0.36610565445173604</v>
      </c>
      <c r="R27" s="12">
        <f t="array" ref="R27:T27">MMULT(O27:Q27,$R$14:$T$16)</f>
        <v>4.5997823865265088</v>
      </c>
      <c r="S27" s="10">
        <v>-0.25442420194094451</v>
      </c>
      <c r="T27" s="35">
        <v>-2.4314888369363969</v>
      </c>
      <c r="U27" s="43">
        <f t="shared" si="9"/>
        <v>4.5997823865265088</v>
      </c>
      <c r="V27" s="13">
        <f t="shared" si="10"/>
        <v>-0.25442420194094451</v>
      </c>
      <c r="W27" s="10"/>
      <c r="X27" s="10"/>
      <c r="Y27" s="10"/>
      <c r="Z27" s="10"/>
      <c r="AA27" s="17"/>
    </row>
    <row r="28" spans="3:27" x14ac:dyDescent="0.15">
      <c r="C28" s="16">
        <f t="shared" si="0"/>
        <v>5.0000000000000036</v>
      </c>
      <c r="D28" s="35">
        <f>D27+$E$15</f>
        <v>-5.0000000000000036</v>
      </c>
      <c r="E28" s="16">
        <f t="shared" si="11"/>
        <v>0.38007920524244798</v>
      </c>
      <c r="F28" s="10">
        <f t="shared" si="12"/>
        <v>0.324806901556837</v>
      </c>
      <c r="G28" s="17">
        <f t="shared" si="1"/>
        <v>0.24995972555668372</v>
      </c>
      <c r="H28" s="16">
        <f t="shared" si="2"/>
        <v>0.3794503514191363</v>
      </c>
      <c r="I28" s="10">
        <f t="shared" si="3"/>
        <v>0.46829181750907151</v>
      </c>
      <c r="J28" s="17">
        <f t="shared" si="4"/>
        <v>0.40019136056789972</v>
      </c>
      <c r="K28" s="13">
        <f>IF(AND(D28&gt;=-$E$13,D28&lt;0),$E$12,0)</f>
        <v>0</v>
      </c>
      <c r="L28" s="12">
        <f t="shared" si="5"/>
        <v>0.5</v>
      </c>
      <c r="M28" s="10">
        <f>2+$E$15^2*(K28-$E$11)</f>
        <v>1.9950000000000001</v>
      </c>
      <c r="N28" s="35" t="str">
        <f t="shared" si="13"/>
        <v>0.380079205242448+0.324806901556837i</v>
      </c>
      <c r="O28" s="16">
        <f t="shared" si="6"/>
        <v>5.0000000000000036</v>
      </c>
      <c r="P28" s="12">
        <f t="shared" si="7"/>
        <v>0.96829181750907156</v>
      </c>
      <c r="Q28" s="12">
        <f t="shared" si="8"/>
        <v>0.40019136056789972</v>
      </c>
      <c r="R28" s="12">
        <f t="array" ref="R28:T28">MMULT(O28:Q28,$R$14:$T$16)</f>
        <v>4.5302226992061465</v>
      </c>
      <c r="S28" s="10">
        <v>-0.23814674544710931</v>
      </c>
      <c r="T28" s="35">
        <v>-2.3490658977897092</v>
      </c>
      <c r="U28" s="43">
        <f t="shared" si="9"/>
        <v>4.5302226992061465</v>
      </c>
      <c r="V28" s="13">
        <f t="shared" si="10"/>
        <v>-0.23814674544710931</v>
      </c>
      <c r="W28" s="10"/>
      <c r="X28" s="10"/>
      <c r="Y28" s="10"/>
      <c r="Z28" s="10"/>
      <c r="AA28" s="17"/>
    </row>
    <row r="29" spans="3:27" x14ac:dyDescent="0.15">
      <c r="C29" s="16">
        <f t="shared" si="0"/>
        <v>4.9000000000000039</v>
      </c>
      <c r="D29" s="35">
        <f>D28+$E$15</f>
        <v>-4.9000000000000039</v>
      </c>
      <c r="E29" s="16">
        <f>IMREAL(N29)</f>
        <v>0.35617166929031702</v>
      </c>
      <c r="F29" s="10">
        <f>IMAGINARY(N29)</f>
        <v>0.35084781357677702</v>
      </c>
      <c r="G29" s="17">
        <f t="shared" si="1"/>
        <v>0.24995244629665586</v>
      </c>
      <c r="H29" s="16">
        <f t="shared" si="2"/>
        <v>0.37943930116786284</v>
      </c>
      <c r="I29" s="10">
        <f t="shared" si="3"/>
        <v>0.43883557968083969</v>
      </c>
      <c r="J29" s="17">
        <f t="shared" si="4"/>
        <v>0.43227610988122422</v>
      </c>
      <c r="K29" s="13">
        <f>IF(AND(D29&gt;=-$E$13,D29&lt;0),$E$12,0)</f>
        <v>0</v>
      </c>
      <c r="L29" s="12">
        <f t="shared" si="5"/>
        <v>0.5</v>
      </c>
      <c r="M29" s="10">
        <f>2+$E$15^2*(K29-$E$11)</f>
        <v>1.9950000000000001</v>
      </c>
      <c r="N29" s="35" t="str">
        <f>IMSUB(IMPRODUCT(M29,N28),N27)</f>
        <v>0.356171669290317+0.350847813576777i</v>
      </c>
      <c r="O29" s="16">
        <f t="shared" si="6"/>
        <v>4.9000000000000039</v>
      </c>
      <c r="P29" s="12">
        <f t="shared" si="7"/>
        <v>0.93883557968083964</v>
      </c>
      <c r="Q29" s="12">
        <f t="shared" si="8"/>
        <v>0.43227610988122422</v>
      </c>
      <c r="R29" s="12">
        <f t="array" ref="R29:T29">MMULT(O29:Q29,$R$14:$T$16)</f>
        <v>4.4596625334843649</v>
      </c>
      <c r="S29" s="10">
        <v>-0.2247634917165772</v>
      </c>
      <c r="T29" s="35">
        <v>-2.2669729467013777</v>
      </c>
      <c r="U29" s="43">
        <f t="shared" si="9"/>
        <v>4.4596625334843649</v>
      </c>
      <c r="V29" s="13">
        <f t="shared" si="10"/>
        <v>-0.2247634917165772</v>
      </c>
      <c r="W29" s="10"/>
      <c r="X29" s="10"/>
      <c r="Y29" s="10"/>
      <c r="Z29" s="10"/>
      <c r="AA29" s="17"/>
    </row>
    <row r="30" spans="3:27" x14ac:dyDescent="0.15">
      <c r="C30" s="16">
        <f t="shared" si="0"/>
        <v>4.8000000000000043</v>
      </c>
      <c r="D30" s="35">
        <f>D29+$E$15</f>
        <v>-4.8000000000000043</v>
      </c>
      <c r="E30" s="16">
        <f t="shared" ref="E30:E35" si="14">IMREAL(N30)</f>
        <v>0.33048327499173402</v>
      </c>
      <c r="F30" s="10">
        <f t="shared" ref="F30:F35" si="15">IMAGINARY(N30)</f>
        <v>0.37513448652883302</v>
      </c>
      <c r="G30" s="17">
        <f t="shared" si="1"/>
        <v>0.24994507803251328</v>
      </c>
      <c r="H30" s="16">
        <f t="shared" si="2"/>
        <v>0.37942811580425267</v>
      </c>
      <c r="I30" s="10">
        <f t="shared" si="3"/>
        <v>0.40718516395420312</v>
      </c>
      <c r="J30" s="17">
        <f t="shared" si="4"/>
        <v>0.46219947864514238</v>
      </c>
      <c r="K30" s="13">
        <f>IF(AND(D30&gt;=-$E$13,D30&lt;0),$E$12,0)</f>
        <v>0</v>
      </c>
      <c r="L30" s="12">
        <f t="shared" si="5"/>
        <v>0.5</v>
      </c>
      <c r="M30" s="10">
        <f>2+$E$15^2*(K30-$E$11)</f>
        <v>1.9950000000000001</v>
      </c>
      <c r="N30" s="35" t="str">
        <f t="shared" ref="N30:N35" si="16">IMSUB(IMPRODUCT(M30,N29),N28)</f>
        <v>0.330483274991734+0.375134486528833i</v>
      </c>
      <c r="O30" s="16">
        <f t="shared" si="6"/>
        <v>4.8000000000000043</v>
      </c>
      <c r="P30" s="12">
        <f t="shared" si="7"/>
        <v>0.90718516395420312</v>
      </c>
      <c r="Q30" s="12">
        <f t="shared" si="8"/>
        <v>0.46219947864514238</v>
      </c>
      <c r="R30" s="12">
        <f t="array" ref="R30:T30">MMULT(O30:Q30,$R$14:$T$16)</f>
        <v>4.3880216774878811</v>
      </c>
      <c r="S30" s="10">
        <v>-0.21421635701800162</v>
      </c>
      <c r="T30" s="35">
        <v>-2.1854039420758991</v>
      </c>
      <c r="U30" s="43">
        <f t="shared" si="9"/>
        <v>4.3880216774878811</v>
      </c>
      <c r="V30" s="13">
        <f t="shared" si="10"/>
        <v>-0.21421635701800162</v>
      </c>
      <c r="W30" s="10"/>
      <c r="X30" s="10"/>
      <c r="Y30" s="10"/>
      <c r="Z30" s="10"/>
      <c r="AA30" s="17"/>
    </row>
    <row r="31" spans="3:27" x14ac:dyDescent="0.15">
      <c r="C31" s="16">
        <f t="shared" si="0"/>
        <v>4.7000000000000046</v>
      </c>
      <c r="D31" s="35">
        <f>D30+$E$15</f>
        <v>-4.7000000000000046</v>
      </c>
      <c r="E31" s="16">
        <f t="shared" si="14"/>
        <v>0.30314246431819197</v>
      </c>
      <c r="F31" s="10">
        <f t="shared" si="15"/>
        <v>0.39754548704824499</v>
      </c>
      <c r="G31" s="17">
        <f t="shared" si="1"/>
        <v>0.24993776794533262</v>
      </c>
      <c r="H31" s="16">
        <f t="shared" si="2"/>
        <v>0.37941701875594447</v>
      </c>
      <c r="I31" s="10">
        <f t="shared" si="3"/>
        <v>0.37349882240779508</v>
      </c>
      <c r="J31" s="17">
        <f t="shared" si="4"/>
        <v>0.48981185001583499</v>
      </c>
      <c r="K31" s="13">
        <f>IF(AND(D31&gt;=-$E$13,D31&lt;0),$E$12,0)</f>
        <v>0</v>
      </c>
      <c r="L31" s="12">
        <f t="shared" si="5"/>
        <v>0.5</v>
      </c>
      <c r="M31" s="10">
        <f>2+$E$15^2*(K31-$E$11)</f>
        <v>1.9950000000000001</v>
      </c>
      <c r="N31" s="35" t="str">
        <f t="shared" si="16"/>
        <v>0.303142464318192+0.397545487048245i</v>
      </c>
      <c r="O31" s="16">
        <f t="shared" si="6"/>
        <v>4.7000000000000046</v>
      </c>
      <c r="P31" s="12">
        <f t="shared" si="7"/>
        <v>0.87349882240779508</v>
      </c>
      <c r="Q31" s="12">
        <f t="shared" si="8"/>
        <v>0.48981185001583499</v>
      </c>
      <c r="R31" s="12">
        <f t="array" ref="R31:T31">MMULT(O31:Q31,$R$14:$T$16)</f>
        <v>4.3152253227947837</v>
      </c>
      <c r="S31" s="10">
        <v>-0.20643307702487523</v>
      </c>
      <c r="T31" s="35">
        <v>-2.1045502225854538</v>
      </c>
      <c r="U31" s="43">
        <f t="shared" si="9"/>
        <v>4.3152253227947837</v>
      </c>
      <c r="V31" s="13">
        <f t="shared" si="10"/>
        <v>-0.20643307702487523</v>
      </c>
      <c r="W31" s="10"/>
      <c r="X31" s="10"/>
      <c r="Y31" s="10"/>
      <c r="Z31" s="10"/>
      <c r="AA31" s="17"/>
    </row>
    <row r="32" spans="3:27" x14ac:dyDescent="0.15">
      <c r="C32" s="16">
        <f t="shared" si="0"/>
        <v>4.600000000000005</v>
      </c>
      <c r="D32" s="35">
        <f>D31+$E$15</f>
        <v>-4.600000000000005</v>
      </c>
      <c r="E32" s="16">
        <f t="shared" si="14"/>
        <v>0.274285941323059</v>
      </c>
      <c r="F32" s="10">
        <f t="shared" si="15"/>
        <v>0.41796876013241602</v>
      </c>
      <c r="G32" s="17">
        <f t="shared" si="1"/>
        <v>0.24993066205410569</v>
      </c>
      <c r="H32" s="16">
        <f t="shared" si="2"/>
        <v>0.3794062316864788</v>
      </c>
      <c r="I32" s="10">
        <f t="shared" si="3"/>
        <v>0.33794498674934809</v>
      </c>
      <c r="J32" s="17">
        <f t="shared" si="4"/>
        <v>0.51497516213644878</v>
      </c>
      <c r="K32" s="13">
        <f>IF(AND(D32&gt;=-$E$13,D32&lt;0),$E$12,0)</f>
        <v>0</v>
      </c>
      <c r="L32" s="12">
        <f t="shared" si="5"/>
        <v>0.5</v>
      </c>
      <c r="M32" s="10">
        <f>2+$E$15^2*(K32-$E$11)</f>
        <v>1.9950000000000001</v>
      </c>
      <c r="N32" s="35" t="str">
        <f t="shared" si="16"/>
        <v>0.274285941323059+0.417968760132416i</v>
      </c>
      <c r="O32" s="16">
        <f t="shared" si="6"/>
        <v>4.600000000000005</v>
      </c>
      <c r="P32" s="12">
        <f t="shared" si="7"/>
        <v>0.83794498674934803</v>
      </c>
      <c r="Q32" s="12">
        <f t="shared" si="8"/>
        <v>0.51497516213644878</v>
      </c>
      <c r="R32" s="12">
        <f t="array" ref="R32:T32">MMULT(O32:Q32,$R$14:$T$16)</f>
        <v>4.2412044384766467</v>
      </c>
      <c r="S32" s="10">
        <v>-0.20132756813716338</v>
      </c>
      <c r="T32" s="35">
        <v>-2.0245995504765482</v>
      </c>
      <c r="U32" s="43">
        <f t="shared" si="9"/>
        <v>4.2412044384766467</v>
      </c>
      <c r="V32" s="13">
        <f t="shared" si="10"/>
        <v>-0.20132756813716338</v>
      </c>
      <c r="W32" s="10"/>
      <c r="X32" s="10"/>
      <c r="Y32" s="10"/>
      <c r="Z32" s="10"/>
      <c r="AA32" s="17"/>
    </row>
    <row r="33" spans="3:27" x14ac:dyDescent="0.15">
      <c r="C33" s="16">
        <f t="shared" si="0"/>
        <v>4.5000000000000053</v>
      </c>
      <c r="D33" s="35">
        <f>D32+$E$15</f>
        <v>-4.5000000000000053</v>
      </c>
      <c r="E33" s="16">
        <f t="shared" si="14"/>
        <v>0.24405798862131101</v>
      </c>
      <c r="F33" s="10">
        <f t="shared" si="15"/>
        <v>0.43630218941592502</v>
      </c>
      <c r="G33" s="17">
        <f t="shared" si="1"/>
        <v>0.24992390229900971</v>
      </c>
      <c r="H33" s="16">
        <f t="shared" si="2"/>
        <v>0.37939597006756814</v>
      </c>
      <c r="I33" s="10">
        <f t="shared" si="3"/>
        <v>0.30070142615715473</v>
      </c>
      <c r="J33" s="17">
        <f t="shared" si="4"/>
        <v>0.53756359844638046</v>
      </c>
      <c r="K33" s="13">
        <f>IF(AND(D33&gt;=-$E$13,D33&lt;0),$E$12,0)</f>
        <v>0</v>
      </c>
      <c r="L33" s="12">
        <f t="shared" si="5"/>
        <v>0.5</v>
      </c>
      <c r="M33" s="10">
        <f>2+$E$15^2*(K33-$E$11)</f>
        <v>1.9950000000000001</v>
      </c>
      <c r="N33" s="35" t="str">
        <f t="shared" si="16"/>
        <v>0.244057988621311+0.436302189415925i</v>
      </c>
      <c r="O33" s="16">
        <f t="shared" si="6"/>
        <v>4.5000000000000053</v>
      </c>
      <c r="P33" s="12">
        <f t="shared" si="7"/>
        <v>0.80070142615715478</v>
      </c>
      <c r="Q33" s="12">
        <f t="shared" si="8"/>
        <v>0.53756359844638046</v>
      </c>
      <c r="R33" s="12">
        <f t="array" ref="R33:T33">MMULT(O33:Q33,$R$14:$T$16)</f>
        <v>4.1658961162531689</v>
      </c>
      <c r="S33" s="10">
        <v>-0.198800357899304</v>
      </c>
      <c r="T33" s="35">
        <v>-1.9457351727587813</v>
      </c>
      <c r="U33" s="43">
        <f t="shared" si="9"/>
        <v>4.1658961162531689</v>
      </c>
      <c r="V33" s="13">
        <f t="shared" si="10"/>
        <v>-0.198800357899304</v>
      </c>
      <c r="W33" s="10"/>
      <c r="X33" s="10"/>
      <c r="Y33" s="10"/>
      <c r="Z33" s="10"/>
      <c r="AA33" s="17"/>
    </row>
    <row r="34" spans="3:27" x14ac:dyDescent="0.15">
      <c r="C34" s="16">
        <f t="shared" si="0"/>
        <v>4.4000000000000057</v>
      </c>
      <c r="D34" s="35">
        <f>D33+$E$15</f>
        <v>-4.4000000000000057</v>
      </c>
      <c r="E34" s="16">
        <f t="shared" si="14"/>
        <v>0.21260974597645599</v>
      </c>
      <c r="F34" s="10">
        <f t="shared" si="15"/>
        <v>0.45245410775235501</v>
      </c>
      <c r="G34" s="17">
        <f t="shared" si="1"/>
        <v>0.24991762370615284</v>
      </c>
      <c r="H34" s="16">
        <f t="shared" si="2"/>
        <v>0.37938643887505041</v>
      </c>
      <c r="I34" s="10">
        <f t="shared" si="3"/>
        <v>0.26195435843417497</v>
      </c>
      <c r="J34" s="17">
        <f t="shared" si="4"/>
        <v>0.55746421676408087</v>
      </c>
      <c r="K34" s="13">
        <f>IF(AND(D34&gt;=-$E$13,D34&lt;0),$E$12,0)</f>
        <v>0</v>
      </c>
      <c r="L34" s="12">
        <f t="shared" si="5"/>
        <v>0.5</v>
      </c>
      <c r="M34" s="10">
        <f>2+$E$15^2*(K34-$E$11)</f>
        <v>1.9950000000000001</v>
      </c>
      <c r="N34" s="35" t="str">
        <f t="shared" si="16"/>
        <v>0.212609745976456+0.452454107752355i</v>
      </c>
      <c r="O34" s="16">
        <f t="shared" si="6"/>
        <v>4.4000000000000057</v>
      </c>
      <c r="P34" s="12">
        <f t="shared" si="7"/>
        <v>0.76195435843417503</v>
      </c>
      <c r="Q34" s="12">
        <f t="shared" si="8"/>
        <v>0.55746421676408087</v>
      </c>
      <c r="R34" s="12">
        <f t="array" ref="R34:T34">MMULT(O34:Q34,$R$14:$T$16)</f>
        <v>4.0892438850335751</v>
      </c>
      <c r="S34" s="10">
        <v>-0.19873908236248733</v>
      </c>
      <c r="T34" s="35">
        <v>-1.868134904969794</v>
      </c>
      <c r="U34" s="43">
        <f t="shared" si="9"/>
        <v>4.0892438850335751</v>
      </c>
      <c r="V34" s="13">
        <f t="shared" si="10"/>
        <v>-0.19873908236248733</v>
      </c>
      <c r="W34" s="10"/>
      <c r="X34" s="10"/>
      <c r="Y34" s="10"/>
      <c r="Z34" s="10"/>
      <c r="AA34" s="17"/>
    </row>
    <row r="35" spans="3:27" x14ac:dyDescent="0.15">
      <c r="C35" s="16">
        <f t="shared" si="0"/>
        <v>4.300000000000006</v>
      </c>
      <c r="D35" s="35">
        <f>D34+$E$15</f>
        <v>-4.300000000000006</v>
      </c>
      <c r="E35" s="16">
        <f t="shared" si="14"/>
        <v>0.180098454601719</v>
      </c>
      <c r="F35" s="10">
        <f t="shared" si="15"/>
        <v>0.466343755550023</v>
      </c>
      <c r="G35" s="17">
        <f t="shared" si="1"/>
        <v>0.24991195169042707</v>
      </c>
      <c r="H35" s="16">
        <f t="shared" si="2"/>
        <v>0.37937782849449569</v>
      </c>
      <c r="I35" s="10">
        <f t="shared" si="3"/>
        <v>0.22189751891902476</v>
      </c>
      <c r="J35" s="17">
        <f t="shared" si="4"/>
        <v>0.57457751399796064</v>
      </c>
      <c r="K35" s="13">
        <f>IF(AND(D35&gt;=-$E$13,D35&lt;0),$E$12,0)</f>
        <v>0</v>
      </c>
      <c r="L35" s="12">
        <f t="shared" si="5"/>
        <v>0.5</v>
      </c>
      <c r="M35" s="10">
        <f>2+$E$15^2*(K35-$E$11)</f>
        <v>1.9950000000000001</v>
      </c>
      <c r="N35" s="35" t="str">
        <f t="shared" si="16"/>
        <v>0.180098454601719+0.466343755550023i</v>
      </c>
      <c r="O35" s="16">
        <f t="shared" si="6"/>
        <v>4.300000000000006</v>
      </c>
      <c r="P35" s="12">
        <f t="shared" si="7"/>
        <v>0.72189751891902476</v>
      </c>
      <c r="Q35" s="12">
        <f t="shared" si="8"/>
        <v>0.57457751399796064</v>
      </c>
      <c r="R35" s="12">
        <f t="array" ref="R35:T35">MMULT(O35:Q35,$R$14:$T$16)</f>
        <v>4.0111979932720718</v>
      </c>
      <c r="S35" s="10">
        <v>-0.20101904790439695</v>
      </c>
      <c r="T35" s="35">
        <v>-1.7919702420975874</v>
      </c>
      <c r="U35" s="43">
        <f t="shared" si="9"/>
        <v>4.0111979932720718</v>
      </c>
      <c r="V35" s="13">
        <f t="shared" si="10"/>
        <v>-0.20101904790439695</v>
      </c>
      <c r="W35" s="10"/>
      <c r="X35" s="10"/>
      <c r="Y35" s="10"/>
      <c r="Z35" s="10"/>
      <c r="AA35" s="17"/>
    </row>
    <row r="36" spans="3:27" x14ac:dyDescent="0.15">
      <c r="C36" s="16">
        <f t="shared" si="0"/>
        <v>4.2000000000000064</v>
      </c>
      <c r="D36" s="35">
        <f>D35+$E$15</f>
        <v>-4.2000000000000064</v>
      </c>
      <c r="E36" s="16">
        <f>IMREAL(N36)</f>
        <v>0.146686670953973</v>
      </c>
      <c r="F36" s="10">
        <f>IMAGINARY(N36)</f>
        <v>0.47790168456994098</v>
      </c>
      <c r="G36" s="17">
        <f t="shared" si="1"/>
        <v>0.24990699955034651</v>
      </c>
      <c r="H36" s="16">
        <f t="shared" si="2"/>
        <v>0.37937031091825552</v>
      </c>
      <c r="I36" s="10">
        <f t="shared" si="3"/>
        <v>0.18073119180927891</v>
      </c>
      <c r="J36" s="17">
        <f t="shared" si="4"/>
        <v>0.58881792366185082</v>
      </c>
      <c r="K36" s="13">
        <f>IF(AND(D36&gt;=-$E$13,D36&lt;0),$E$12,0)</f>
        <v>0</v>
      </c>
      <c r="L36" s="12">
        <f t="shared" si="5"/>
        <v>0.5</v>
      </c>
      <c r="M36" s="10">
        <f>2+$E$15^2*(K36-$E$11)</f>
        <v>1.9950000000000001</v>
      </c>
      <c r="N36" s="35" t="str">
        <f>IMSUB(IMPRODUCT(M36,N35),N34)</f>
        <v>0.146686670953973+0.477901684569941i</v>
      </c>
      <c r="O36" s="16">
        <f t="shared" si="6"/>
        <v>4.2000000000000064</v>
      </c>
      <c r="P36" s="12">
        <f t="shared" si="7"/>
        <v>0.68073119180927888</v>
      </c>
      <c r="Q36" s="12">
        <f t="shared" si="8"/>
        <v>0.58881792366185082</v>
      </c>
      <c r="R36" s="12">
        <f t="array" ref="R36:T36">MMULT(O36:Q36,$R$14:$T$16)</f>
        <v>3.9317156577255736</v>
      </c>
      <c r="S36" s="10">
        <v>-0.20550385469732391</v>
      </c>
      <c r="T36" s="35">
        <v>-1.7174055011055751</v>
      </c>
      <c r="U36" s="43">
        <f t="shared" si="9"/>
        <v>3.9317156577255736</v>
      </c>
      <c r="V36" s="13">
        <f t="shared" si="10"/>
        <v>-0.20550385469732391</v>
      </c>
      <c r="W36" s="10"/>
      <c r="X36" s="10"/>
      <c r="Y36" s="10"/>
      <c r="Z36" s="10"/>
      <c r="AA36" s="17"/>
    </row>
    <row r="37" spans="3:27" x14ac:dyDescent="0.15">
      <c r="C37" s="16">
        <f t="shared" si="0"/>
        <v>4.1000000000000068</v>
      </c>
      <c r="D37" s="35">
        <f>D36+$E$15</f>
        <v>-4.1000000000000068</v>
      </c>
      <c r="E37" s="16">
        <f t="shared" ref="E37:E39" si="17">IMREAL(N37)</f>
        <v>0.112541453951457</v>
      </c>
      <c r="F37" s="10">
        <f t="shared" ref="F37:F39" si="18">IMAGINARY(N37)</f>
        <v>0.48707010516700899</v>
      </c>
      <c r="G37" s="17">
        <f t="shared" si="1"/>
        <v>0.24990286620490912</v>
      </c>
      <c r="H37" s="16">
        <f t="shared" si="2"/>
        <v>0.37936403630991505</v>
      </c>
      <c r="I37" s="10">
        <f t="shared" si="3"/>
        <v>0.13866120874048646</v>
      </c>
      <c r="J37" s="17">
        <f t="shared" si="4"/>
        <v>0.60011424370743138</v>
      </c>
      <c r="K37" s="13">
        <f>IF(AND(D37&gt;=-$E$13,D37&lt;0),$E$12,0)</f>
        <v>0</v>
      </c>
      <c r="L37" s="12">
        <f t="shared" si="5"/>
        <v>0.5</v>
      </c>
      <c r="M37" s="10">
        <f>2+$E$15^2*(K37-$E$11)</f>
        <v>1.9950000000000001</v>
      </c>
      <c r="N37" s="35" t="str">
        <f t="shared" ref="N37:N39" si="19">IMSUB(IMPRODUCT(M37,N36),N35)</f>
        <v>0.112541453951457+0.487070105167009i</v>
      </c>
      <c r="O37" s="16">
        <f t="shared" si="6"/>
        <v>4.1000000000000068</v>
      </c>
      <c r="P37" s="12">
        <f t="shared" si="7"/>
        <v>0.63866120874048649</v>
      </c>
      <c r="Q37" s="12">
        <f t="shared" si="8"/>
        <v>0.60011424370743138</v>
      </c>
      <c r="R37" s="12">
        <f t="array" ref="R37:T37">MMULT(O37:Q37,$R$14:$T$16)</f>
        <v>3.8507612773699202</v>
      </c>
      <c r="S37" s="10">
        <v>-0.2120460787073033</v>
      </c>
      <c r="T37" s="35">
        <v>-1.6445969993477716</v>
      </c>
      <c r="U37" s="43">
        <f t="shared" si="9"/>
        <v>3.8507612773699202</v>
      </c>
      <c r="V37" s="13">
        <f t="shared" si="10"/>
        <v>-0.2120460787073033</v>
      </c>
      <c r="W37" s="10"/>
      <c r="X37" s="10"/>
      <c r="Y37" s="10"/>
      <c r="Z37" s="10"/>
      <c r="AA37" s="17"/>
    </row>
    <row r="38" spans="3:27" x14ac:dyDescent="0.15">
      <c r="C38" s="16">
        <f t="shared" si="0"/>
        <v>4.0000000000000071</v>
      </c>
      <c r="D38" s="35">
        <f>D37+$E$15</f>
        <v>-4.0000000000000071</v>
      </c>
      <c r="E38" s="16">
        <f t="shared" si="17"/>
        <v>7.7833529679183999E-2</v>
      </c>
      <c r="F38" s="10">
        <f t="shared" si="18"/>
        <v>0.49380317523824202</v>
      </c>
      <c r="G38" s="17">
        <f t="shared" si="1"/>
        <v>0.24989963421769038</v>
      </c>
      <c r="H38" s="16">
        <f t="shared" si="2"/>
        <v>0.3793591300047765</v>
      </c>
      <c r="I38" s="10">
        <f t="shared" si="3"/>
        <v>9.5897919627991948E-2</v>
      </c>
      <c r="J38" s="17">
        <f t="shared" si="4"/>
        <v>0.60840999253447481</v>
      </c>
      <c r="K38" s="13">
        <f>IF(AND(D38&gt;=-$E$13,D38&lt;0),$E$12,0)</f>
        <v>0</v>
      </c>
      <c r="L38" s="12">
        <f t="shared" si="5"/>
        <v>0.5</v>
      </c>
      <c r="M38" s="10">
        <f>2+$E$15^2*(K38-$E$11)</f>
        <v>1.9950000000000001</v>
      </c>
      <c r="N38" s="35" t="str">
        <f t="shared" si="19"/>
        <v>0.077833529679184+0.493803175238242i</v>
      </c>
      <c r="O38" s="16">
        <f t="shared" si="6"/>
        <v>4.0000000000000071</v>
      </c>
      <c r="P38" s="12">
        <f t="shared" si="7"/>
        <v>0.59589791962799199</v>
      </c>
      <c r="Q38" s="12">
        <f t="shared" si="8"/>
        <v>0.60840999253447481</v>
      </c>
      <c r="R38" s="12">
        <f t="array" ref="R38:T38">MMULT(O38:Q38,$R$14:$T$16)</f>
        <v>3.7683066114049986</v>
      </c>
      <c r="S38" s="10">
        <v>-0.22048800881428487</v>
      </c>
      <c r="T38" s="35">
        <v>-1.5736922729820204</v>
      </c>
      <c r="U38" s="43">
        <f t="shared" si="9"/>
        <v>3.7683066114049986</v>
      </c>
      <c r="V38" s="13">
        <f t="shared" si="10"/>
        <v>-0.22048800881428487</v>
      </c>
      <c r="W38" s="10"/>
      <c r="X38" s="10"/>
      <c r="Y38" s="10"/>
      <c r="Z38" s="10"/>
      <c r="AA38" s="17"/>
    </row>
    <row r="39" spans="3:27" x14ac:dyDescent="0.15">
      <c r="C39" s="16">
        <f t="shared" si="0"/>
        <v>3.900000000000007</v>
      </c>
      <c r="D39" s="35">
        <f>D38+$E$15</f>
        <v>-3.900000000000007</v>
      </c>
      <c r="E39" s="16">
        <f t="shared" si="17"/>
        <v>4.2736437758515003E-2</v>
      </c>
      <c r="F39" s="10">
        <f t="shared" si="18"/>
        <v>0.49806722943328402</v>
      </c>
      <c r="G39" s="17">
        <f t="shared" si="1"/>
        <v>0.24989736814763502</v>
      </c>
      <c r="H39" s="16">
        <f t="shared" si="2"/>
        <v>0.379355690006285</v>
      </c>
      <c r="I39" s="10">
        <f t="shared" si="3"/>
        <v>5.2655140917357394E-2</v>
      </c>
      <c r="J39" s="17">
        <f t="shared" si="4"/>
        <v>0.61366369139884613</v>
      </c>
      <c r="K39" s="13">
        <f>IF(AND(D39&gt;=-$E$13,D39&lt;0),$E$12,0)</f>
        <v>0</v>
      </c>
      <c r="L39" s="12">
        <f t="shared" si="5"/>
        <v>0.5</v>
      </c>
      <c r="M39" s="10">
        <f>2+$E$15^2*(K39-$E$11)</f>
        <v>1.9950000000000001</v>
      </c>
      <c r="N39" s="35" t="str">
        <f t="shared" si="19"/>
        <v>0.042736437758515+0.498067229433284i</v>
      </c>
      <c r="O39" s="16">
        <f t="shared" si="6"/>
        <v>3.900000000000007</v>
      </c>
      <c r="P39" s="12">
        <f t="shared" si="7"/>
        <v>0.55265514091735735</v>
      </c>
      <c r="Q39" s="12">
        <f t="shared" si="8"/>
        <v>0.61366369139884613</v>
      </c>
      <c r="R39" s="12">
        <f t="array" ref="R39:T39">MMULT(O39:Q39,$R$14:$T$16)</f>
        <v>3.6843309204587404</v>
      </c>
      <c r="S39" s="10">
        <v>-0.23066243536773384</v>
      </c>
      <c r="T39" s="35">
        <v>-1.5048293392892023</v>
      </c>
      <c r="U39" s="43">
        <f t="shared" si="9"/>
        <v>3.6843309204587404</v>
      </c>
      <c r="V39" s="13">
        <f t="shared" si="10"/>
        <v>-0.23066243536773384</v>
      </c>
      <c r="W39" s="10"/>
      <c r="X39" s="10"/>
      <c r="Y39" s="10"/>
      <c r="Z39" s="10"/>
      <c r="AA39" s="17"/>
    </row>
    <row r="40" spans="3:27" x14ac:dyDescent="0.15">
      <c r="C40" s="16">
        <f t="shared" si="0"/>
        <v>3.8000000000000069</v>
      </c>
      <c r="D40" s="35">
        <f>D39+$E$15</f>
        <v>-3.8000000000000069</v>
      </c>
      <c r="E40" s="16">
        <f>IMREAL(N40)</f>
        <v>7.4256636490534099E-3</v>
      </c>
      <c r="F40" s="10">
        <f>IMAGINARY(N40)</f>
        <v>0.49984094748115998</v>
      </c>
      <c r="G40" s="17">
        <f t="shared" si="1"/>
        <v>0.2498961132594926</v>
      </c>
      <c r="H40" s="16">
        <f t="shared" si="2"/>
        <v>0.37935378502841077</v>
      </c>
      <c r="I40" s="10">
        <f t="shared" si="3"/>
        <v>9.1490865021360158E-3</v>
      </c>
      <c r="J40" s="17">
        <f t="shared" si="4"/>
        <v>0.61584907180622361</v>
      </c>
      <c r="K40" s="13">
        <f>IF(AND(D40&gt;=-$E$13,D40&lt;0),$E$12,0)</f>
        <v>0</v>
      </c>
      <c r="L40" s="12">
        <f t="shared" si="5"/>
        <v>0.5</v>
      </c>
      <c r="M40" s="10">
        <f>2+$E$15^2*(K40-$E$11)</f>
        <v>1.9950000000000001</v>
      </c>
      <c r="N40" s="35" t="str">
        <f>IMSUB(IMPRODUCT(M40,N39),N38)</f>
        <v>0.00742566364905341+0.49984094748116i</v>
      </c>
      <c r="O40" s="16">
        <f t="shared" si="6"/>
        <v>3.8000000000000069</v>
      </c>
      <c r="P40" s="12">
        <f t="shared" si="7"/>
        <v>0.50914908650213597</v>
      </c>
      <c r="Q40" s="12">
        <f t="shared" si="8"/>
        <v>0.61584907180622361</v>
      </c>
      <c r="R40" s="12">
        <f t="array" ref="R40:T40">MMULT(O40:Q40,$R$14:$T$16)</f>
        <v>3.5988210702839849</v>
      </c>
      <c r="S40" s="10">
        <v>-0.24239348623488283</v>
      </c>
      <c r="T40" s="35">
        <v>-1.4381360065868365</v>
      </c>
      <c r="U40" s="43">
        <f t="shared" si="9"/>
        <v>3.5988210702839849</v>
      </c>
      <c r="V40" s="13">
        <f t="shared" si="10"/>
        <v>-0.24239348623488283</v>
      </c>
      <c r="W40" s="10"/>
      <c r="X40" s="10"/>
      <c r="Y40" s="10"/>
      <c r="Z40" s="10"/>
      <c r="AA40" s="17"/>
    </row>
    <row r="41" spans="3:27" x14ac:dyDescent="0.15">
      <c r="C41" s="16">
        <f t="shared" si="0"/>
        <v>3.7000000000000068</v>
      </c>
      <c r="D41" s="35">
        <f>D40+$E$15</f>
        <v>-3.7000000000000068</v>
      </c>
      <c r="E41" s="16">
        <f t="shared" ref="E41:E47" si="20">IMREAL(N41)</f>
        <v>-2.7922238778653401E-2</v>
      </c>
      <c r="F41" s="10">
        <f t="shared" ref="F41:F47" si="21">IMAGINARY(N41)</f>
        <v>0.49911546079162999</v>
      </c>
      <c r="G41" s="17">
        <f t="shared" si="1"/>
        <v>0.24989589461965328</v>
      </c>
      <c r="H41" s="16">
        <f t="shared" si="2"/>
        <v>0.3793534531230861</v>
      </c>
      <c r="I41" s="10">
        <f t="shared" si="3"/>
        <v>-3.4402713345595977E-2</v>
      </c>
      <c r="J41" s="17">
        <f t="shared" si="4"/>
        <v>0.61495520685456995</v>
      </c>
      <c r="K41" s="13">
        <f>IF(AND(D41&gt;=-$E$13,D41&lt;0),$E$12,0)</f>
        <v>0</v>
      </c>
      <c r="L41" s="12">
        <f t="shared" si="5"/>
        <v>0.5</v>
      </c>
      <c r="M41" s="10">
        <f>2+$E$15^2*(K41-$E$11)</f>
        <v>1.9950000000000001</v>
      </c>
      <c r="N41" s="35" t="str">
        <f t="shared" ref="N41:N47" si="22">IMSUB(IMPRODUCT(M41,N40),N39)</f>
        <v>-0.0279222387786534+0.49911546079163i</v>
      </c>
      <c r="O41" s="16">
        <f t="shared" si="6"/>
        <v>3.7000000000000068</v>
      </c>
      <c r="P41" s="12">
        <f t="shared" si="7"/>
        <v>0.46559728665440403</v>
      </c>
      <c r="Q41" s="12">
        <f t="shared" si="8"/>
        <v>0.61495520685456995</v>
      </c>
      <c r="R41" s="12">
        <f t="array" ref="R41:T41">MMULT(O41:Q41,$R$14:$T$16)</f>
        <v>3.5117715974297141</v>
      </c>
      <c r="S41" s="10">
        <v>-0.25549750616139627</v>
      </c>
      <c r="T41" s="35">
        <v>-1.3737292351874888</v>
      </c>
      <c r="U41" s="43">
        <f t="shared" si="9"/>
        <v>3.5117715974297141</v>
      </c>
      <c r="V41" s="13">
        <f t="shared" si="10"/>
        <v>-0.25549750616139627</v>
      </c>
      <c r="W41" s="10"/>
      <c r="X41" s="10"/>
      <c r="Y41" s="10"/>
      <c r="Z41" s="10"/>
      <c r="AA41" s="17"/>
    </row>
    <row r="42" spans="3:27" x14ac:dyDescent="0.15">
      <c r="C42" s="16">
        <f t="shared" si="0"/>
        <v>3.6000000000000068</v>
      </c>
      <c r="D42" s="35">
        <f>D41+$E$15</f>
        <v>-3.6000000000000068</v>
      </c>
      <c r="E42" s="16">
        <f t="shared" si="20"/>
        <v>-6.3130530012466907E-2</v>
      </c>
      <c r="F42" s="10">
        <f t="shared" si="21"/>
        <v>0.49589439679814201</v>
      </c>
      <c r="G42" s="17">
        <f t="shared" si="1"/>
        <v>0.2498967165954481</v>
      </c>
      <c r="H42" s="16">
        <f t="shared" si="2"/>
        <v>0.37935470092012025</v>
      </c>
      <c r="I42" s="10">
        <f t="shared" si="3"/>
        <v>-7.7782499626599944E-2</v>
      </c>
      <c r="J42" s="17">
        <f t="shared" si="4"/>
        <v>0.61098656586864353</v>
      </c>
      <c r="K42" s="13">
        <f>IF(AND(D42&gt;=-$E$13,D42&lt;0),$E$12,0)</f>
        <v>0</v>
      </c>
      <c r="L42" s="12">
        <f t="shared" si="5"/>
        <v>0.5</v>
      </c>
      <c r="M42" s="10">
        <f>2+$E$15^2*(K42-$E$11)</f>
        <v>1.9950000000000001</v>
      </c>
      <c r="N42" s="35" t="str">
        <f t="shared" si="22"/>
        <v>-0.0631305300124669+0.495894396798142i</v>
      </c>
      <c r="O42" s="16">
        <f t="shared" si="6"/>
        <v>3.6000000000000068</v>
      </c>
      <c r="P42" s="12">
        <f t="shared" si="7"/>
        <v>0.42221750037340006</v>
      </c>
      <c r="Q42" s="12">
        <f t="shared" si="8"/>
        <v>0.61098656586864353</v>
      </c>
      <c r="R42" s="12">
        <f t="array" ref="R42:T42">MMULT(O42:Q42,$R$14:$T$16)</f>
        <v>3.4231847365583068</v>
      </c>
      <c r="S42" s="10">
        <v>-0.26978397504764151</v>
      </c>
      <c r="T42" s="35">
        <v>-1.3117145525972096</v>
      </c>
      <c r="U42" s="43">
        <f t="shared" si="9"/>
        <v>3.4231847365583068</v>
      </c>
      <c r="V42" s="13">
        <f t="shared" si="10"/>
        <v>-0.26978397504764151</v>
      </c>
      <c r="W42" s="10"/>
      <c r="X42" s="10"/>
      <c r="Y42" s="10"/>
      <c r="Z42" s="10"/>
      <c r="AA42" s="17"/>
    </row>
    <row r="43" spans="3:27" x14ac:dyDescent="0.15">
      <c r="C43" s="16">
        <f t="shared" si="0"/>
        <v>3.5000000000000067</v>
      </c>
      <c r="D43" s="35">
        <f>D42+$E$15</f>
        <v>-3.5000000000000067</v>
      </c>
      <c r="E43" s="16">
        <f t="shared" si="20"/>
        <v>-9.8023168596217597E-2</v>
      </c>
      <c r="F43" s="10">
        <f t="shared" si="21"/>
        <v>0.49019386082066302</v>
      </c>
      <c r="G43" s="17">
        <f t="shared" si="1"/>
        <v>0.24989856276791006</v>
      </c>
      <c r="H43" s="16">
        <f t="shared" si="2"/>
        <v>0.37935750349476666</v>
      </c>
      <c r="I43" s="10">
        <f t="shared" si="3"/>
        <v>-0.12077337340947032</v>
      </c>
      <c r="J43" s="17">
        <f t="shared" si="4"/>
        <v>0.60396299205337356</v>
      </c>
      <c r="K43" s="13">
        <f>IF(AND(D43&gt;=-$E$13,D43&lt;0),$E$12,0)</f>
        <v>0</v>
      </c>
      <c r="L43" s="12">
        <f t="shared" si="5"/>
        <v>0.5</v>
      </c>
      <c r="M43" s="10">
        <f>2+$E$15^2*(K43-$E$11)</f>
        <v>1.9950000000000001</v>
      </c>
      <c r="N43" s="35" t="str">
        <f t="shared" si="22"/>
        <v>-0.0980231685962176+0.490193860820663i</v>
      </c>
      <c r="O43" s="16">
        <f t="shared" si="6"/>
        <v>3.5000000000000067</v>
      </c>
      <c r="P43" s="12">
        <f t="shared" si="7"/>
        <v>0.37922662659052969</v>
      </c>
      <c r="Q43" s="12">
        <f t="shared" si="8"/>
        <v>0.60396299205337356</v>
      </c>
      <c r="R43" s="12">
        <f t="array" ref="R43:T43">MMULT(O43:Q43,$R$14:$T$16)</f>
        <v>3.3330704092722283</v>
      </c>
      <c r="S43" s="10">
        <v>-0.28505646054918715</v>
      </c>
      <c r="T43" s="35">
        <v>-1.252185525878005</v>
      </c>
      <c r="U43" s="43">
        <f t="shared" si="9"/>
        <v>3.3330704092722283</v>
      </c>
      <c r="V43" s="13">
        <f t="shared" si="10"/>
        <v>-0.28505646054918715</v>
      </c>
      <c r="W43" s="10"/>
      <c r="X43" s="10"/>
      <c r="Y43" s="10"/>
      <c r="Z43" s="10"/>
      <c r="AA43" s="17"/>
    </row>
    <row r="44" spans="3:27" x14ac:dyDescent="0.15">
      <c r="C44" s="16">
        <f t="shared" si="0"/>
        <v>3.4000000000000066</v>
      </c>
      <c r="D44" s="35">
        <f>D43+$E$15</f>
        <v>-3.4000000000000066</v>
      </c>
      <c r="E44" s="16">
        <f t="shared" si="20"/>
        <v>-0.13242569133698701</v>
      </c>
      <c r="F44" s="10">
        <f t="shared" si="21"/>
        <v>0.48204235553908098</v>
      </c>
      <c r="G44" s="17">
        <f t="shared" si="1"/>
        <v>0.2499013962597447</v>
      </c>
      <c r="H44" s="16">
        <f t="shared" si="2"/>
        <v>0.37936180486559751</v>
      </c>
      <c r="I44" s="10">
        <f t="shared" si="3"/>
        <v>-0.16316038032529312</v>
      </c>
      <c r="J44" s="17">
        <f t="shared" si="4"/>
        <v>0.59391960327783699</v>
      </c>
      <c r="K44" s="13">
        <f>IF(AND(D44&gt;=-$E$13,D44&lt;0),$E$12,0)</f>
        <v>0</v>
      </c>
      <c r="L44" s="12">
        <f t="shared" si="5"/>
        <v>0.5</v>
      </c>
      <c r="M44" s="10">
        <f>2+$E$15^2*(K44-$E$11)</f>
        <v>1.9950000000000001</v>
      </c>
      <c r="N44" s="35" t="str">
        <f t="shared" si="22"/>
        <v>-0.132425691336987+0.482042355539081i</v>
      </c>
      <c r="O44" s="16">
        <f t="shared" si="6"/>
        <v>3.4000000000000066</v>
      </c>
      <c r="P44" s="12">
        <f t="shared" si="7"/>
        <v>0.33683961967470688</v>
      </c>
      <c r="Q44" s="12">
        <f t="shared" si="8"/>
        <v>0.59391960327783699</v>
      </c>
      <c r="R44" s="12">
        <f t="array" ref="R44:T44">MMULT(O44:Q44,$R$14:$T$16)</f>
        <v>3.2414461745060157</v>
      </c>
      <c r="S44" s="10">
        <v>-0.30111360023852551</v>
      </c>
      <c r="T44" s="35">
        <v>-1.1952232938125242</v>
      </c>
      <c r="U44" s="43">
        <f t="shared" si="9"/>
        <v>3.2414461745060157</v>
      </c>
      <c r="V44" s="13">
        <f t="shared" si="10"/>
        <v>-0.30111360023852551</v>
      </c>
      <c r="W44" s="10"/>
      <c r="X44" s="10"/>
      <c r="Y44" s="10"/>
      <c r="Z44" s="10"/>
      <c r="AA44" s="17"/>
    </row>
    <row r="45" spans="3:27" x14ac:dyDescent="0.15">
      <c r="C45" s="16">
        <f t="shared" si="0"/>
        <v>3.3000000000000065</v>
      </c>
      <c r="D45" s="35">
        <f>D44+$E$15</f>
        <v>-3.3000000000000065</v>
      </c>
      <c r="E45" s="16">
        <f t="shared" si="20"/>
        <v>-0.16616608562107099</v>
      </c>
      <c r="F45" s="10">
        <f t="shared" si="21"/>
        <v>0.47148063847980398</v>
      </c>
      <c r="G45" s="17">
        <f t="shared" si="1"/>
        <v>0.24990516047195271</v>
      </c>
      <c r="H45" s="16">
        <f t="shared" si="2"/>
        <v>0.37936751911273059</v>
      </c>
      <c r="I45" s="10">
        <f t="shared" si="3"/>
        <v>-0.20473158533948882</v>
      </c>
      <c r="J45" s="17">
        <f t="shared" si="4"/>
        <v>0.5809066164859118</v>
      </c>
      <c r="K45" s="13">
        <f>IF(AND(D45&gt;=-$E$13,D45&lt;0),$E$12,0)</f>
        <v>0</v>
      </c>
      <c r="L45" s="12">
        <f t="shared" si="5"/>
        <v>0.5</v>
      </c>
      <c r="M45" s="10">
        <f>2+$E$15^2*(K45-$E$11)</f>
        <v>1.9950000000000001</v>
      </c>
      <c r="N45" s="35" t="str">
        <f t="shared" si="22"/>
        <v>-0.166166085621071+0.471480638479804i</v>
      </c>
      <c r="O45" s="16">
        <f t="shared" si="6"/>
        <v>3.3000000000000065</v>
      </c>
      <c r="P45" s="12">
        <f t="shared" si="7"/>
        <v>0.29526841466051118</v>
      </c>
      <c r="Q45" s="12">
        <f t="shared" si="8"/>
        <v>0.5809066164859118</v>
      </c>
      <c r="R45" s="12">
        <f t="array" ref="R45:T45">MMULT(O45:Q45,$R$14:$T$16)</f>
        <v>3.1483371407316092</v>
      </c>
      <c r="S45" s="10">
        <v>-0.31775010841720919</v>
      </c>
      <c r="T45" s="35">
        <v>-1.140896161210148</v>
      </c>
      <c r="U45" s="43">
        <f t="shared" si="9"/>
        <v>3.1483371407316092</v>
      </c>
      <c r="V45" s="13">
        <f t="shared" si="10"/>
        <v>-0.31775010841720919</v>
      </c>
      <c r="W45" s="10"/>
      <c r="X45" s="10"/>
      <c r="Y45" s="10"/>
      <c r="Z45" s="10"/>
      <c r="AA45" s="17"/>
    </row>
    <row r="46" spans="3:27" x14ac:dyDescent="0.15">
      <c r="C46" s="16">
        <f t="shared" si="0"/>
        <v>3.2000000000000064</v>
      </c>
      <c r="D46" s="35">
        <f>D45+$E$15</f>
        <v>-3.2000000000000064</v>
      </c>
      <c r="E46" s="16">
        <f t="shared" si="20"/>
        <v>-0.19907564947705</v>
      </c>
      <c r="F46" s="10">
        <f t="shared" si="21"/>
        <v>0.45856151822812802</v>
      </c>
      <c r="G46" s="17">
        <f t="shared" si="1"/>
        <v>0.24990978021439506</v>
      </c>
      <c r="H46" s="16">
        <f t="shared" si="2"/>
        <v>0.37937453209407912</v>
      </c>
      <c r="I46" s="10">
        <f t="shared" si="3"/>
        <v>-0.24527913242698757</v>
      </c>
      <c r="J46" s="17">
        <f t="shared" si="4"/>
        <v>0.56498909661155716</v>
      </c>
      <c r="K46" s="13">
        <f>IF(AND(D46&gt;=-$E$13,D46&lt;0),$E$12,0)</f>
        <v>0</v>
      </c>
      <c r="L46" s="12">
        <f t="shared" si="5"/>
        <v>0.5</v>
      </c>
      <c r="M46" s="10">
        <f>2+$E$15^2*(K46-$E$11)</f>
        <v>1.9950000000000001</v>
      </c>
      <c r="N46" s="35" t="str">
        <f t="shared" si="22"/>
        <v>-0.19907564947705+0.458561518228128i</v>
      </c>
      <c r="O46" s="16">
        <f t="shared" si="6"/>
        <v>3.2000000000000064</v>
      </c>
      <c r="P46" s="12">
        <f t="shared" si="7"/>
        <v>0.25472086757301243</v>
      </c>
      <c r="Q46" s="12">
        <f t="shared" si="8"/>
        <v>0.56498909661155716</v>
      </c>
      <c r="R46" s="12">
        <f t="array" ref="R46:T46">MMULT(O46:Q46,$R$14:$T$16)</f>
        <v>3.0537758404159878</v>
      </c>
      <c r="S46" s="10">
        <v>-0.33475780254434628</v>
      </c>
      <c r="T46" s="35">
        <v>-1.0892592573829427</v>
      </c>
      <c r="U46" s="43">
        <f t="shared" si="9"/>
        <v>3.0537758404159878</v>
      </c>
      <c r="V46" s="13">
        <f t="shared" si="10"/>
        <v>-0.33475780254434628</v>
      </c>
      <c r="W46" s="10"/>
      <c r="X46" s="10"/>
      <c r="Y46" s="10"/>
      <c r="Z46" s="10"/>
      <c r="AA46" s="17"/>
    </row>
    <row r="47" spans="3:27" x14ac:dyDescent="0.15">
      <c r="C47" s="16">
        <f t="shared" si="0"/>
        <v>3.1000000000000063</v>
      </c>
      <c r="D47" s="35">
        <f>D46+$E$15</f>
        <v>-3.1000000000000063</v>
      </c>
      <c r="E47" s="16">
        <f t="shared" si="20"/>
        <v>-0.230989835085644</v>
      </c>
      <c r="F47" s="10">
        <f t="shared" si="21"/>
        <v>0.44334959038531102</v>
      </c>
      <c r="G47" s="17">
        <f t="shared" si="1"/>
        <v>0.24991516320771606</v>
      </c>
      <c r="H47" s="16">
        <f t="shared" si="2"/>
        <v>0.37938270372534011</v>
      </c>
      <c r="I47" s="10">
        <f t="shared" si="3"/>
        <v>-0.28460028385235164</v>
      </c>
      <c r="J47" s="17">
        <f t="shared" si="4"/>
        <v>0.54624663125414419</v>
      </c>
      <c r="K47" s="13">
        <f>IF(AND(D47&gt;=-$E$13,D47&lt;0),$E$12,0)</f>
        <v>0</v>
      </c>
      <c r="L47" s="12">
        <f t="shared" si="5"/>
        <v>0.5</v>
      </c>
      <c r="M47" s="10">
        <f>2+$E$15^2*(K47-$E$11)</f>
        <v>1.9950000000000001</v>
      </c>
      <c r="N47" s="35" t="str">
        <f t="shared" si="22"/>
        <v>-0.230989835085644+0.443349590385311i</v>
      </c>
      <c r="O47" s="16">
        <f t="shared" si="6"/>
        <v>3.1000000000000063</v>
      </c>
      <c r="P47" s="12">
        <f t="shared" si="7"/>
        <v>0.21539971614764836</v>
      </c>
      <c r="Q47" s="12">
        <f t="shared" si="8"/>
        <v>0.54624663125414419</v>
      </c>
      <c r="R47" s="12">
        <f t="array" ref="R47:T47">MMULT(O47:Q47,$R$14:$T$16)</f>
        <v>2.9578020673588377</v>
      </c>
      <c r="S47" s="10">
        <v>-0.35192664414930086</v>
      </c>
      <c r="T47" s="35">
        <v>-1.0403542604990985</v>
      </c>
      <c r="U47" s="43">
        <f t="shared" si="9"/>
        <v>2.9578020673588377</v>
      </c>
      <c r="V47" s="13">
        <f t="shared" si="10"/>
        <v>-0.35192664414930086</v>
      </c>
      <c r="W47" s="10"/>
      <c r="X47" s="10"/>
      <c r="Y47" s="10"/>
      <c r="Z47" s="10"/>
      <c r="AA47" s="17"/>
    </row>
    <row r="48" spans="3:27" x14ac:dyDescent="0.15">
      <c r="C48" s="16">
        <f t="shared" si="0"/>
        <v>3.0000000000000062</v>
      </c>
      <c r="D48" s="35">
        <f>D47+$E$15</f>
        <v>-3.0000000000000062</v>
      </c>
      <c r="E48" s="16">
        <f>IMREAL(N48)</f>
        <v>-0.26174907151880999</v>
      </c>
      <c r="F48" s="10">
        <f>IMAGINARY(N48)</f>
        <v>0.42592091459056802</v>
      </c>
      <c r="G48" s="17">
        <f t="shared" si="1"/>
        <v>0.24992120192662504</v>
      </c>
      <c r="H48" s="16">
        <f t="shared" si="2"/>
        <v>0.37939187077818043</v>
      </c>
      <c r="I48" s="10">
        <f t="shared" si="3"/>
        <v>-0.32249843385845428</v>
      </c>
      <c r="J48" s="17">
        <f t="shared" si="4"/>
        <v>0.52477293274046122</v>
      </c>
      <c r="K48" s="13">
        <f>IF(AND(D48&gt;=-$E$13,D48&lt;0),$E$12,0)</f>
        <v>0</v>
      </c>
      <c r="L48" s="12">
        <f t="shared" si="5"/>
        <v>0.5</v>
      </c>
      <c r="M48" s="10">
        <f>2+$E$15^2*(K48-$E$11)</f>
        <v>1.9950000000000001</v>
      </c>
      <c r="N48" s="35" t="str">
        <f>IMSUB(IMPRODUCT(M48,N47),N46)</f>
        <v>-0.26174907151881+0.425920914590568i</v>
      </c>
      <c r="O48" s="16">
        <f t="shared" si="6"/>
        <v>3.0000000000000062</v>
      </c>
      <c r="P48" s="12">
        <f t="shared" si="7"/>
        <v>0.17750156614154572</v>
      </c>
      <c r="Q48" s="12">
        <f t="shared" si="8"/>
        <v>0.52477293274046122</v>
      </c>
      <c r="R48" s="12">
        <f t="array" ref="R48:T48">MMULT(O48:Q48,$R$14:$T$16)</f>
        <v>2.860462677723552</v>
      </c>
      <c r="S48" s="10">
        <v>-0.36904578902404805</v>
      </c>
      <c r="T48" s="35">
        <v>-0.99420918919208745</v>
      </c>
      <c r="U48" s="43">
        <f t="shared" si="9"/>
        <v>2.860462677723552</v>
      </c>
      <c r="V48" s="13">
        <f t="shared" si="10"/>
        <v>-0.36904578902404805</v>
      </c>
      <c r="W48" s="10"/>
      <c r="X48" s="10"/>
      <c r="Y48" s="10"/>
      <c r="Z48" s="10"/>
      <c r="AA48" s="17"/>
    </row>
    <row r="49" spans="3:27" x14ac:dyDescent="0.15">
      <c r="C49" s="16">
        <f t="shared" si="0"/>
        <v>2.9000000000000061</v>
      </c>
      <c r="D49" s="35">
        <f>D48+$E$15</f>
        <v>-2.9000000000000061</v>
      </c>
      <c r="E49" s="16">
        <f t="shared" ref="E49:E60" si="23">IMREAL(N49)</f>
        <v>-0.29119956259438201</v>
      </c>
      <c r="F49" s="10">
        <f t="shared" ref="F49:F60" si="24">IMAGINARY(N49)</f>
        <v>0.406362634222872</v>
      </c>
      <c r="G49" s="17">
        <f t="shared" si="1"/>
        <v>0.24992777574771108</v>
      </c>
      <c r="H49" s="16">
        <f t="shared" si="2"/>
        <v>0.37940185014071859</v>
      </c>
      <c r="I49" s="10">
        <f t="shared" si="3"/>
        <v>-0.35878409169526471</v>
      </c>
      <c r="J49" s="17">
        <f t="shared" si="4"/>
        <v>0.50067536956307568</v>
      </c>
      <c r="K49" s="13">
        <f>IF(AND(D49&gt;=-$E$13,D49&lt;0),$E$12,0)</f>
        <v>0</v>
      </c>
      <c r="L49" s="12">
        <f t="shared" si="5"/>
        <v>0.5</v>
      </c>
      <c r="M49" s="10">
        <f>2+$E$15^2*(K49-$E$11)</f>
        <v>1.9950000000000001</v>
      </c>
      <c r="N49" s="35" t="str">
        <f t="shared" ref="N49:N60" si="25">IMSUB(IMPRODUCT(M49,N48),N47)</f>
        <v>-0.291199562594382+0.406362634222872i</v>
      </c>
      <c r="O49" s="16">
        <f t="shared" si="6"/>
        <v>2.9000000000000061</v>
      </c>
      <c r="P49" s="12">
        <f t="shared" si="7"/>
        <v>0.14121590830473529</v>
      </c>
      <c r="Q49" s="12">
        <f t="shared" si="8"/>
        <v>0.50067536956307568</v>
      </c>
      <c r="R49" s="12">
        <f t="array" ref="R49:T49">MMULT(O49:Q49,$R$14:$T$16)</f>
        <v>2.7618113557564152</v>
      </c>
      <c r="S49" s="10">
        <v>-0.38590464144421394</v>
      </c>
      <c r="T49" s="35">
        <v>-0.95083826246749936</v>
      </c>
      <c r="U49" s="43">
        <f t="shared" si="9"/>
        <v>2.7618113557564152</v>
      </c>
      <c r="V49" s="13">
        <f t="shared" si="10"/>
        <v>-0.38590464144421394</v>
      </c>
      <c r="W49" s="10"/>
      <c r="X49" s="10"/>
      <c r="Y49" s="10"/>
      <c r="Z49" s="10"/>
      <c r="AA49" s="17"/>
    </row>
    <row r="50" spans="3:27" x14ac:dyDescent="0.15">
      <c r="C50" s="16">
        <f t="shared" si="0"/>
        <v>2.800000000000006</v>
      </c>
      <c r="D50" s="35">
        <f>D49+$E$15</f>
        <v>-2.800000000000006</v>
      </c>
      <c r="E50" s="16">
        <f t="shared" si="23"/>
        <v>-0.31919405585698202</v>
      </c>
      <c r="F50" s="10">
        <f t="shared" si="24"/>
        <v>0.38477254068406203</v>
      </c>
      <c r="G50" s="17">
        <f t="shared" si="1"/>
        <v>0.24993475335889831</v>
      </c>
      <c r="H50" s="16">
        <f t="shared" si="2"/>
        <v>0.37941244247518829</v>
      </c>
      <c r="I50" s="10">
        <f t="shared" si="3"/>
        <v>-0.3932758290735987</v>
      </c>
      <c r="J50" s="17">
        <f t="shared" si="4"/>
        <v>0.47407442953787537</v>
      </c>
      <c r="K50" s="13">
        <f>IF(AND(D50&gt;=-$E$13,D50&lt;0),$E$12,0)</f>
        <v>0</v>
      </c>
      <c r="L50" s="12">
        <f t="shared" si="5"/>
        <v>0.5</v>
      </c>
      <c r="M50" s="10">
        <f>2+$E$15^2*(K50-$E$11)</f>
        <v>1.9950000000000001</v>
      </c>
      <c r="N50" s="35" t="str">
        <f t="shared" si="25"/>
        <v>-0.319194055856982+0.384772540684062i</v>
      </c>
      <c r="O50" s="16">
        <f t="shared" si="6"/>
        <v>2.800000000000006</v>
      </c>
      <c r="P50" s="12">
        <f t="shared" si="7"/>
        <v>0.1067241709264013</v>
      </c>
      <c r="Q50" s="12">
        <f t="shared" si="8"/>
        <v>0.47407442953787537</v>
      </c>
      <c r="R50" s="12">
        <f t="array" ref="R50:T50">MMULT(O50:Q50,$R$14:$T$16)</f>
        <v>2.6619083453653714</v>
      </c>
      <c r="S50" s="10">
        <v>-0.4022939071476973</v>
      </c>
      <c r="T50" s="35">
        <v>-0.91024182860801073</v>
      </c>
      <c r="U50" s="43">
        <f t="shared" si="9"/>
        <v>2.6619083453653714</v>
      </c>
      <c r="V50" s="13">
        <f t="shared" si="10"/>
        <v>-0.4022939071476973</v>
      </c>
      <c r="W50" s="10"/>
      <c r="X50" s="10"/>
      <c r="Y50" s="10"/>
      <c r="Z50" s="10"/>
      <c r="AA50" s="17"/>
    </row>
    <row r="51" spans="3:27" x14ac:dyDescent="0.15">
      <c r="C51" s="16">
        <f t="shared" si="0"/>
        <v>2.700000000000006</v>
      </c>
      <c r="D51" s="35">
        <f>D50+$E$15</f>
        <v>-2.700000000000006</v>
      </c>
      <c r="E51" s="16">
        <f t="shared" si="23"/>
        <v>-0.34559257884029698</v>
      </c>
      <c r="F51" s="10">
        <f t="shared" si="24"/>
        <v>0.36125858444183201</v>
      </c>
      <c r="G51" s="17">
        <f t="shared" si="1"/>
        <v>0.24994199538240314</v>
      </c>
      <c r="H51" s="16">
        <f t="shared" si="2"/>
        <v>0.37942343619970842</v>
      </c>
      <c r="I51" s="10">
        <f t="shared" si="3"/>
        <v>-0.42580118730656452</v>
      </c>
      <c r="J51" s="17">
        <f t="shared" si="4"/>
        <v>0.44510311736498592</v>
      </c>
      <c r="K51" s="13">
        <f>IF(AND(D51&gt;=-$E$13,D51&lt;0),$E$12,0)</f>
        <v>0</v>
      </c>
      <c r="L51" s="12">
        <f t="shared" si="5"/>
        <v>0.5</v>
      </c>
      <c r="M51" s="10">
        <f>2+$E$15^2*(K51-$E$11)</f>
        <v>1.9950000000000001</v>
      </c>
      <c r="N51" s="35" t="str">
        <f t="shared" si="25"/>
        <v>-0.345592578840297+0.361258584441832i</v>
      </c>
      <c r="O51" s="16">
        <f t="shared" si="6"/>
        <v>2.700000000000006</v>
      </c>
      <c r="P51" s="12">
        <f t="shared" si="7"/>
        <v>7.4198812693435479E-2</v>
      </c>
      <c r="Q51" s="12">
        <f t="shared" si="8"/>
        <v>0.44510311736498592</v>
      </c>
      <c r="R51" s="12">
        <f t="array" ref="R51:T51">MMULT(O51:Q51,$R$14:$T$16)</f>
        <v>2.5608201489004827</v>
      </c>
      <c r="S51" s="10">
        <v>-0.4180066398059808</v>
      </c>
      <c r="T51" s="35">
        <v>-0.87240636343197298</v>
      </c>
      <c r="U51" s="43">
        <f t="shared" si="9"/>
        <v>2.5608201489004827</v>
      </c>
      <c r="V51" s="13">
        <f t="shared" si="10"/>
        <v>-0.4180066398059808</v>
      </c>
      <c r="W51" s="10"/>
      <c r="X51" s="10"/>
      <c r="Y51" s="10"/>
      <c r="Z51" s="10"/>
      <c r="AA51" s="17"/>
    </row>
    <row r="52" spans="3:27" x14ac:dyDescent="0.15">
      <c r="C52" s="16">
        <f t="shared" si="0"/>
        <v>2.6000000000000059</v>
      </c>
      <c r="D52" s="35">
        <f>D51+$E$15</f>
        <v>-2.6000000000000059</v>
      </c>
      <c r="E52" s="16">
        <f t="shared" si="23"/>
        <v>-0.37026313892941098</v>
      </c>
      <c r="F52" s="10">
        <f t="shared" si="24"/>
        <v>0.33593833527739297</v>
      </c>
      <c r="G52" s="17">
        <f t="shared" si="1"/>
        <v>0.2499493571588064</v>
      </c>
      <c r="H52" s="16">
        <f t="shared" si="2"/>
        <v>0.37943461171463211</v>
      </c>
      <c r="I52" s="10">
        <f t="shared" si="3"/>
        <v>-0.45619753960299814</v>
      </c>
      <c r="J52" s="17">
        <f t="shared" si="4"/>
        <v>0.41390628960527176</v>
      </c>
      <c r="K52" s="13">
        <f>IF(AND(D52&gt;=-$E$13,D52&lt;0),$E$12,0)</f>
        <v>0</v>
      </c>
      <c r="L52" s="12">
        <f t="shared" si="5"/>
        <v>0.5</v>
      </c>
      <c r="M52" s="10">
        <f>2+$E$15^2*(K52-$E$11)</f>
        <v>1.9950000000000001</v>
      </c>
      <c r="N52" s="35" t="str">
        <f t="shared" si="25"/>
        <v>-0.370263138929411+0.335938335277393i</v>
      </c>
      <c r="O52" s="16">
        <f t="shared" si="6"/>
        <v>2.6000000000000059</v>
      </c>
      <c r="P52" s="12">
        <f t="shared" si="7"/>
        <v>4.3802460397001863E-2</v>
      </c>
      <c r="Q52" s="12">
        <f t="shared" si="8"/>
        <v>0.41390628960527176</v>
      </c>
      <c r="R52" s="12">
        <f t="array" ref="R52:T52">MMULT(O52:Q52,$R$14:$T$16)</f>
        <v>2.4586191946421816</v>
      </c>
      <c r="S52" s="10">
        <v>-0.4328392757557738</v>
      </c>
      <c r="T52" s="35">
        <v>-0.8373045379143198</v>
      </c>
      <c r="U52" s="43">
        <f t="shared" si="9"/>
        <v>2.4586191946421816</v>
      </c>
      <c r="V52" s="13">
        <f t="shared" si="10"/>
        <v>-0.4328392757557738</v>
      </c>
      <c r="W52" s="10"/>
      <c r="X52" s="10"/>
      <c r="Y52" s="10"/>
      <c r="Z52" s="10"/>
      <c r="AA52" s="17"/>
    </row>
    <row r="53" spans="3:27" x14ac:dyDescent="0.15">
      <c r="C53" s="16">
        <f t="shared" si="0"/>
        <v>2.5000000000000058</v>
      </c>
      <c r="D53" s="35">
        <f>D52+$E$15</f>
        <v>-2.5000000000000058</v>
      </c>
      <c r="E53" s="16">
        <f t="shared" si="23"/>
        <v>-0.39308238332387802</v>
      </c>
      <c r="F53" s="10">
        <f t="shared" si="24"/>
        <v>0.30893839443656701</v>
      </c>
      <c r="G53" s="17">
        <f t="shared" si="1"/>
        <v>0.24995669163662404</v>
      </c>
      <c r="H53" s="16">
        <f t="shared" si="2"/>
        <v>0.37944574578904827</v>
      </c>
      <c r="I53" s="10">
        <f t="shared" si="3"/>
        <v>-0.48431290420141687</v>
      </c>
      <c r="J53" s="17">
        <f t="shared" si="4"/>
        <v>0.38063993039753125</v>
      </c>
      <c r="K53" s="13">
        <f>IF(AND(D53&gt;=-$E$13,D53&lt;0),$E$12,0)</f>
        <v>0</v>
      </c>
      <c r="L53" s="12">
        <f t="shared" si="5"/>
        <v>0.5</v>
      </c>
      <c r="M53" s="10">
        <f>2+$E$15^2*(K53-$E$11)</f>
        <v>1.9950000000000001</v>
      </c>
      <c r="N53" s="35" t="str">
        <f t="shared" si="25"/>
        <v>-0.393082383323878+0.308938394436567i</v>
      </c>
      <c r="O53" s="16">
        <f t="shared" si="6"/>
        <v>2.5000000000000058</v>
      </c>
      <c r="P53" s="12">
        <f t="shared" si="7"/>
        <v>1.5687095798583128E-2</v>
      </c>
      <c r="Q53" s="12">
        <f t="shared" si="8"/>
        <v>0.38063993039753125</v>
      </c>
      <c r="R53" s="12">
        <f t="array" ref="R53:T53">MMULT(O53:Q53,$R$14:$T$16)</f>
        <v>2.3553834746598672</v>
      </c>
      <c r="S53" s="10">
        <v>-0.44659265181732688</v>
      </c>
      <c r="T53" s="35">
        <v>-0.80489535483169394</v>
      </c>
      <c r="U53" s="43">
        <f t="shared" si="9"/>
        <v>2.3553834746598672</v>
      </c>
      <c r="V53" s="13">
        <f t="shared" si="10"/>
        <v>-0.44659265181732688</v>
      </c>
      <c r="W53" s="10"/>
      <c r="X53" s="10"/>
      <c r="Y53" s="10"/>
      <c r="Z53" s="10"/>
      <c r="AA53" s="17"/>
    </row>
    <row r="54" spans="3:27" x14ac:dyDescent="0.15">
      <c r="C54" s="16">
        <f t="shared" si="0"/>
        <v>2.4000000000000057</v>
      </c>
      <c r="D54" s="35">
        <f>D53+$E$15</f>
        <v>-2.4000000000000057</v>
      </c>
      <c r="E54" s="16">
        <f t="shared" si="23"/>
        <v>-0.41393621580172602</v>
      </c>
      <c r="F54" s="10">
        <f t="shared" si="24"/>
        <v>0.280393761623558</v>
      </c>
      <c r="G54" s="17">
        <f t="shared" si="1"/>
        <v>0.24996385230966178</v>
      </c>
      <c r="H54" s="16">
        <f t="shared" si="2"/>
        <v>0.3794566160198205</v>
      </c>
      <c r="I54" s="10">
        <f t="shared" si="3"/>
        <v>-0.51000670427882899</v>
      </c>
      <c r="J54" s="17">
        <f t="shared" si="4"/>
        <v>0.34547037153780286</v>
      </c>
      <c r="K54" s="13">
        <f>IF(AND(D54&gt;=-$E$13,D54&lt;0),$E$12,0)</f>
        <v>0</v>
      </c>
      <c r="L54" s="12">
        <f t="shared" si="5"/>
        <v>0.5</v>
      </c>
      <c r="M54" s="10">
        <f>2+$E$15^2*(K54-$E$11)</f>
        <v>1.9950000000000001</v>
      </c>
      <c r="N54" s="35" t="str">
        <f t="shared" si="25"/>
        <v>-0.413936215801726+0.280393761623558i</v>
      </c>
      <c r="O54" s="16">
        <f t="shared" si="6"/>
        <v>2.4000000000000057</v>
      </c>
      <c r="P54" s="12">
        <f t="shared" si="7"/>
        <v>-1.0006704278828993E-2</v>
      </c>
      <c r="Q54" s="12">
        <f t="shared" si="8"/>
        <v>0.34547037153780286</v>
      </c>
      <c r="R54" s="12">
        <f t="array" ref="R54:T54">MMULT(O54:Q54,$R$14:$T$16)</f>
        <v>2.2511961548515593</v>
      </c>
      <c r="S54" s="10">
        <v>-0.45907300111033278</v>
      </c>
      <c r="T54" s="35">
        <v>-0.77512435374856214</v>
      </c>
      <c r="U54" s="43">
        <f t="shared" si="9"/>
        <v>2.2511961548515593</v>
      </c>
      <c r="V54" s="13">
        <f t="shared" si="10"/>
        <v>-0.45907300111033278</v>
      </c>
      <c r="W54" s="10"/>
      <c r="X54" s="10"/>
      <c r="Y54" s="10"/>
      <c r="Z54" s="10"/>
      <c r="AA54" s="17"/>
    </row>
    <row r="55" spans="3:27" x14ac:dyDescent="0.15">
      <c r="C55" s="16">
        <f t="shared" si="0"/>
        <v>2.3000000000000056</v>
      </c>
      <c r="D55" s="35">
        <f>D54+$E$15</f>
        <v>-2.3000000000000056</v>
      </c>
      <c r="E55" s="16">
        <f t="shared" si="23"/>
        <v>-0.432720367200565</v>
      </c>
      <c r="F55" s="10">
        <f t="shared" si="24"/>
        <v>0.250447160002431</v>
      </c>
      <c r="G55" s="17">
        <f t="shared" si="1"/>
        <v>0.24997069614347511</v>
      </c>
      <c r="H55" s="16">
        <f t="shared" si="2"/>
        <v>0.37946700527408833</v>
      </c>
      <c r="I55" s="10">
        <f t="shared" si="3"/>
        <v>-0.53315047083484646</v>
      </c>
      <c r="J55" s="17">
        <f t="shared" si="4"/>
        <v>0.30857346082038517</v>
      </c>
      <c r="K55" s="13">
        <f>IF(AND(D55&gt;=-$E$13,D55&lt;0),$E$12,0)</f>
        <v>0</v>
      </c>
      <c r="L55" s="12">
        <f t="shared" si="5"/>
        <v>0.5</v>
      </c>
      <c r="M55" s="10">
        <f>2+$E$15^2*(K55-$E$11)</f>
        <v>1.9950000000000001</v>
      </c>
      <c r="N55" s="35" t="str">
        <f t="shared" si="25"/>
        <v>-0.432720367200565+0.250447160002431i</v>
      </c>
      <c r="O55" s="16">
        <f t="shared" si="6"/>
        <v>2.3000000000000056</v>
      </c>
      <c r="P55" s="12">
        <f t="shared" si="7"/>
        <v>-3.3150470834846457E-2</v>
      </c>
      <c r="Q55" s="12">
        <f t="shared" si="8"/>
        <v>0.30857346082038517</v>
      </c>
      <c r="R55" s="12">
        <f t="array" ref="R55:T55">MMULT(O55:Q55,$R$14:$T$16)</f>
        <v>2.1461451591144063</v>
      </c>
      <c r="S55" s="10">
        <v>-0.47009292188832563</v>
      </c>
      <c r="T55" s="35">
        <v>-0.74792388331939463</v>
      </c>
      <c r="U55" s="43">
        <f t="shared" si="9"/>
        <v>2.1461451591144063</v>
      </c>
      <c r="V55" s="13">
        <f t="shared" si="10"/>
        <v>-0.47009292188832563</v>
      </c>
      <c r="W55" s="10"/>
      <c r="X55" s="10"/>
      <c r="Y55" s="10"/>
      <c r="Z55" s="10"/>
      <c r="AA55" s="17"/>
    </row>
    <row r="56" spans="3:27" x14ac:dyDescent="0.15">
      <c r="C56" s="16">
        <f t="shared" si="0"/>
        <v>2.2000000000000055</v>
      </c>
      <c r="D56" s="35">
        <f>D55+$E$15</f>
        <v>-2.2000000000000055</v>
      </c>
      <c r="E56" s="16">
        <f t="shared" si="23"/>
        <v>-0.44934091676340099</v>
      </c>
      <c r="F56" s="10">
        <f t="shared" si="24"/>
        <v>0.21924832258129201</v>
      </c>
      <c r="G56" s="17">
        <f t="shared" si="1"/>
        <v>0.24997708643248395</v>
      </c>
      <c r="H56" s="16">
        <f t="shared" si="2"/>
        <v>0.37947670602649825</v>
      </c>
      <c r="I56" s="10">
        <f t="shared" si="3"/>
        <v>-0.5536284850366896</v>
      </c>
      <c r="J56" s="17">
        <f t="shared" si="4"/>
        <v>0.27013368279886579</v>
      </c>
      <c r="K56" s="13">
        <f>IF(AND(D56&gt;=-$E$13,D56&lt;0),$E$12,0)</f>
        <v>0</v>
      </c>
      <c r="L56" s="12">
        <f t="shared" si="5"/>
        <v>0.5</v>
      </c>
      <c r="M56" s="10">
        <f>2+$E$15^2*(K56-$E$11)</f>
        <v>1.9950000000000001</v>
      </c>
      <c r="N56" s="35" t="str">
        <f t="shared" si="25"/>
        <v>-0.449340916763401+0.219248322581292i</v>
      </c>
      <c r="O56" s="16">
        <f t="shared" si="6"/>
        <v>2.2000000000000055</v>
      </c>
      <c r="P56" s="12">
        <f t="shared" si="7"/>
        <v>-5.3628485036689599E-2</v>
      </c>
      <c r="Q56" s="12">
        <f t="shared" si="8"/>
        <v>0.27013368279886579</v>
      </c>
      <c r="R56" s="12">
        <f t="array" ref="R56:T56">MMULT(O56:Q56,$R$14:$T$16)</f>
        <v>2.0403227297252027</v>
      </c>
      <c r="S56" s="10">
        <v>-0.47947231454741551</v>
      </c>
      <c r="T56" s="35">
        <v>-0.72321343954539075</v>
      </c>
      <c r="U56" s="43">
        <f t="shared" si="9"/>
        <v>2.0403227297252027</v>
      </c>
      <c r="V56" s="13">
        <f t="shared" si="10"/>
        <v>-0.47947231454741551</v>
      </c>
      <c r="W56" s="10"/>
      <c r="X56" s="10"/>
      <c r="Y56" s="10"/>
      <c r="Z56" s="10"/>
      <c r="AA56" s="17"/>
    </row>
    <row r="57" spans="3:27" x14ac:dyDescent="0.15">
      <c r="C57" s="16">
        <f t="shared" si="0"/>
        <v>2.1000000000000054</v>
      </c>
      <c r="D57" s="35">
        <f>D56+$E$15</f>
        <v>-2.1000000000000054</v>
      </c>
      <c r="E57" s="16">
        <f t="shared" si="23"/>
        <v>-0.46371476174241999</v>
      </c>
      <c r="F57" s="10">
        <f t="shared" si="24"/>
        <v>0.18695324354724699</v>
      </c>
      <c r="G57" s="17">
        <f t="shared" si="1"/>
        <v>0.24998289553066558</v>
      </c>
      <c r="H57" s="16">
        <f t="shared" si="2"/>
        <v>0.37948552450452117</v>
      </c>
      <c r="I57" s="10">
        <f t="shared" si="3"/>
        <v>-0.57133835681334921</v>
      </c>
      <c r="J57" s="17">
        <f t="shared" si="4"/>
        <v>0.23034323636335258</v>
      </c>
      <c r="K57" s="13">
        <f>IF(AND(D57&gt;=-$E$13,D57&lt;0),$E$12,0)</f>
        <v>0</v>
      </c>
      <c r="L57" s="12">
        <f t="shared" si="5"/>
        <v>0.5</v>
      </c>
      <c r="M57" s="10">
        <f>2+$E$15^2*(K57-$E$11)</f>
        <v>1.9950000000000001</v>
      </c>
      <c r="N57" s="35" t="str">
        <f t="shared" si="25"/>
        <v>-0.46371476174242+0.186953243547247i</v>
      </c>
      <c r="O57" s="16">
        <f t="shared" si="6"/>
        <v>2.1000000000000054</v>
      </c>
      <c r="P57" s="12">
        <f t="shared" si="7"/>
        <v>-7.1338356813349213E-2</v>
      </c>
      <c r="Q57" s="12">
        <f t="shared" si="8"/>
        <v>0.23034323636335258</v>
      </c>
      <c r="R57" s="12">
        <f t="array" ref="R57:T57">MMULT(O57:Q57,$R$14:$T$16)</f>
        <v>1.9338249661290021</v>
      </c>
      <c r="S57" s="10">
        <v>-0.48703928212430703</v>
      </c>
      <c r="T57" s="35">
        <v>-0.70090006829447382</v>
      </c>
      <c r="U57" s="43">
        <f t="shared" si="9"/>
        <v>1.9338249661290021</v>
      </c>
      <c r="V57" s="13">
        <f t="shared" si="10"/>
        <v>-0.48703928212430703</v>
      </c>
      <c r="W57" s="10"/>
      <c r="X57" s="10"/>
      <c r="Y57" s="10"/>
      <c r="Z57" s="10"/>
      <c r="AA57" s="17"/>
    </row>
    <row r="58" spans="3:27" x14ac:dyDescent="0.15">
      <c r="C58" s="16">
        <f t="shared" si="0"/>
        <v>2.0000000000000053</v>
      </c>
      <c r="D58" s="35">
        <f>D57+$E$15</f>
        <v>-2.0000000000000053</v>
      </c>
      <c r="E58" s="16">
        <f t="shared" si="23"/>
        <v>-0.47577003291272701</v>
      </c>
      <c r="F58" s="10">
        <f t="shared" si="24"/>
        <v>0.153723398295466</v>
      </c>
      <c r="G58" s="17">
        <f t="shared" si="1"/>
        <v>0.24998800740128382</v>
      </c>
      <c r="H58" s="16">
        <f t="shared" si="2"/>
        <v>0.37949328455905873</v>
      </c>
      <c r="I58" s="10">
        <f t="shared" si="3"/>
        <v>-0.58619153680594216</v>
      </c>
      <c r="J58" s="17">
        <f t="shared" si="4"/>
        <v>0.18940107374602294</v>
      </c>
      <c r="K58" s="13">
        <f>IF(AND(D58&gt;=-$E$13,D58&lt;0),$E$12,0)</f>
        <v>0</v>
      </c>
      <c r="L58" s="12">
        <f t="shared" si="5"/>
        <v>0.5</v>
      </c>
      <c r="M58" s="10">
        <f>2+$E$15^2*(K58-$E$11)</f>
        <v>1.9950000000000001</v>
      </c>
      <c r="N58" s="35" t="str">
        <f t="shared" si="25"/>
        <v>-0.475770032912727+0.153723398295466i</v>
      </c>
      <c r="O58" s="16">
        <f t="shared" si="6"/>
        <v>2.0000000000000053</v>
      </c>
      <c r="P58" s="12">
        <f t="shared" si="7"/>
        <v>-8.6191536805942159E-2</v>
      </c>
      <c r="Q58" s="12">
        <f t="shared" si="8"/>
        <v>0.18940107374602294</v>
      </c>
      <c r="R58" s="12">
        <f t="array" ref="R58:T58">MMULT(O58:Q58,$R$14:$T$16)</f>
        <v>1.8267513444418935</v>
      </c>
      <c r="S58" s="10">
        <v>-0.49263098978111569</v>
      </c>
      <c r="T58" s="35">
        <v>-0.68087883007195271</v>
      </c>
      <c r="U58" s="43">
        <f t="shared" si="9"/>
        <v>1.8267513444418935</v>
      </c>
      <c r="V58" s="13">
        <f t="shared" si="10"/>
        <v>-0.49263098978111569</v>
      </c>
      <c r="W58" s="10"/>
      <c r="X58" s="10"/>
      <c r="Y58" s="10"/>
      <c r="Z58" s="10"/>
      <c r="AA58" s="17"/>
    </row>
    <row r="59" spans="3:27" x14ac:dyDescent="0.15">
      <c r="C59" s="16">
        <f t="shared" si="0"/>
        <v>1.9000000000000052</v>
      </c>
      <c r="D59" s="35">
        <f>D58+$E$15</f>
        <v>-1.9000000000000052</v>
      </c>
      <c r="E59" s="16">
        <f t="shared" si="23"/>
        <v>-0.48544645391847002</v>
      </c>
      <c r="F59" s="10">
        <f t="shared" si="24"/>
        <v>0.11972493605220801</v>
      </c>
      <c r="G59" s="17">
        <f t="shared" si="1"/>
        <v>0.24999231993472254</v>
      </c>
      <c r="H59" s="16">
        <f t="shared" si="2"/>
        <v>0.37949983118302055</v>
      </c>
      <c r="I59" s="10">
        <f t="shared" si="3"/>
        <v>-0.59811375911450504</v>
      </c>
      <c r="J59" s="17">
        <f t="shared" si="4"/>
        <v>0.14751190575996359</v>
      </c>
      <c r="K59" s="13">
        <f>IF(AND(D59&gt;=-$E$13,D59&lt;0),$E$12,0)</f>
        <v>0</v>
      </c>
      <c r="L59" s="12">
        <f t="shared" si="5"/>
        <v>0.5</v>
      </c>
      <c r="M59" s="10">
        <f>2+$E$15^2*(K59-$E$11)</f>
        <v>1.9950000000000001</v>
      </c>
      <c r="N59" s="35" t="str">
        <f t="shared" si="25"/>
        <v>-0.48544645391847+0.119724936052208i</v>
      </c>
      <c r="O59" s="16">
        <f t="shared" si="6"/>
        <v>1.9000000000000052</v>
      </c>
      <c r="P59" s="12">
        <f t="shared" si="7"/>
        <v>-9.8113759114505039E-2</v>
      </c>
      <c r="Q59" s="12">
        <f t="shared" si="8"/>
        <v>0.14751190575996359</v>
      </c>
      <c r="R59" s="12">
        <f t="array" ref="R59:T59">MMULT(O59:Q59,$R$14:$T$16)</f>
        <v>1.7192042200704198</v>
      </c>
      <c r="S59" s="10">
        <v>-0.49609447897955727</v>
      </c>
      <c r="T59" s="35">
        <v>-0.6630333247179937</v>
      </c>
      <c r="U59" s="43">
        <f t="shared" si="9"/>
        <v>1.7192042200704198</v>
      </c>
      <c r="V59" s="13">
        <f t="shared" si="10"/>
        <v>-0.49609447897955727</v>
      </c>
      <c r="W59" s="10"/>
      <c r="X59" s="10"/>
      <c r="Y59" s="10"/>
      <c r="Z59" s="10"/>
      <c r="AA59" s="17"/>
    </row>
    <row r="60" spans="3:27" x14ac:dyDescent="0.15">
      <c r="C60" s="16">
        <f t="shared" si="0"/>
        <v>1.8000000000000052</v>
      </c>
      <c r="D60" s="35">
        <f>D59+$E$15</f>
        <v>-1.8000000000000052</v>
      </c>
      <c r="E60" s="16">
        <f t="shared" si="23"/>
        <v>-0.49269564265462101</v>
      </c>
      <c r="F60" s="10">
        <f t="shared" si="24"/>
        <v>8.5127849128688995E-2</v>
      </c>
      <c r="G60" s="17">
        <f t="shared" si="1"/>
        <v>0.24999574698812685</v>
      </c>
      <c r="H60" s="16">
        <f t="shared" si="2"/>
        <v>0.37950503360759397</v>
      </c>
      <c r="I60" s="10">
        <f t="shared" si="3"/>
        <v>-0.60704541262749578</v>
      </c>
      <c r="J60" s="17">
        <f t="shared" si="4"/>
        <v>0.10488517824510446</v>
      </c>
      <c r="K60" s="13">
        <f>IF(AND(D60&gt;=-$E$13,D60&lt;0),$E$12,0)</f>
        <v>0</v>
      </c>
      <c r="L60" s="12">
        <f t="shared" si="5"/>
        <v>0.5</v>
      </c>
      <c r="M60" s="10">
        <f>2+$E$15^2*(K60-$E$11)</f>
        <v>1.9950000000000001</v>
      </c>
      <c r="N60" s="35" t="str">
        <f t="shared" si="25"/>
        <v>-0.492695642654621+0.085127849128689i</v>
      </c>
      <c r="O60" s="16">
        <f t="shared" si="6"/>
        <v>1.8000000000000052</v>
      </c>
      <c r="P60" s="12">
        <f t="shared" si="7"/>
        <v>-0.10704541262749578</v>
      </c>
      <c r="Q60" s="12">
        <f t="shared" si="8"/>
        <v>0.10488517824510446</v>
      </c>
      <c r="R60" s="12">
        <f t="array" ref="R60:T60">MMULT(O60:Q60,$R$14:$T$16)</f>
        <v>1.6112883159345464</v>
      </c>
      <c r="S60" s="10">
        <v>-0.49728743227364036</v>
      </c>
      <c r="T60" s="35">
        <v>-0.64723627340842071</v>
      </c>
      <c r="U60" s="43">
        <f t="shared" si="9"/>
        <v>1.6112883159345464</v>
      </c>
      <c r="V60" s="13">
        <f t="shared" si="10"/>
        <v>-0.49728743227364036</v>
      </c>
      <c r="W60" s="10"/>
      <c r="X60" s="10"/>
      <c r="Y60" s="10"/>
      <c r="Z60" s="10"/>
      <c r="AA60" s="17"/>
    </row>
    <row r="61" spans="3:27" x14ac:dyDescent="0.15">
      <c r="C61" s="16">
        <f t="shared" si="0"/>
        <v>1.7000000000000051</v>
      </c>
      <c r="D61" s="35">
        <f>D60+$E$15</f>
        <v>-1.7000000000000051</v>
      </c>
      <c r="E61" s="16">
        <f>IMREAL(N61)</f>
        <v>-0.49748135317749897</v>
      </c>
      <c r="F61" s="10">
        <f>IMAGINARY(N61)</f>
        <v>5.0105122959527001E-2</v>
      </c>
      <c r="G61" s="17">
        <f t="shared" si="1"/>
        <v>0.24999822010610478</v>
      </c>
      <c r="H61" s="16">
        <f t="shared" si="2"/>
        <v>0.37950878791434772</v>
      </c>
      <c r="I61" s="10">
        <f t="shared" si="3"/>
        <v>-0.61294183907734912</v>
      </c>
      <c r="J61" s="17">
        <f t="shared" si="4"/>
        <v>6.1734024839020379E-2</v>
      </c>
      <c r="K61" s="13">
        <f>IF(AND(D61&gt;=-$E$13,D61&lt;0),$E$12,0)</f>
        <v>0</v>
      </c>
      <c r="L61" s="12">
        <f t="shared" si="5"/>
        <v>0.5</v>
      </c>
      <c r="M61" s="10">
        <f>2+$E$15^2*(K61-$E$11)</f>
        <v>1.9950000000000001</v>
      </c>
      <c r="N61" s="35" t="str">
        <f>IMSUB(IMPRODUCT(M61,N60),N59)</f>
        <v>-0.497481353177499+0.050105122959527i</v>
      </c>
      <c r="O61" s="16">
        <f t="shared" si="6"/>
        <v>1.7000000000000051</v>
      </c>
      <c r="P61" s="12">
        <f t="shared" si="7"/>
        <v>-0.11294183907734912</v>
      </c>
      <c r="Q61" s="12">
        <f t="shared" si="8"/>
        <v>6.1734024839020379E-2</v>
      </c>
      <c r="R61" s="12">
        <f t="array" ref="R61:T61">MMULT(O61:Q61,$R$14:$T$16)</f>
        <v>1.5031101988530604</v>
      </c>
      <c r="S61" s="10">
        <v>-0.49607888489689395</v>
      </c>
      <c r="T61" s="35">
        <v>-0.63335015504883507</v>
      </c>
      <c r="U61" s="43">
        <f t="shared" si="9"/>
        <v>1.5031101988530604</v>
      </c>
      <c r="V61" s="13">
        <f t="shared" si="10"/>
        <v>-0.49607888489689395</v>
      </c>
      <c r="W61" s="10"/>
      <c r="X61" s="10"/>
      <c r="Y61" s="10"/>
      <c r="Z61" s="10"/>
      <c r="AA61" s="17"/>
    </row>
    <row r="62" spans="3:27" x14ac:dyDescent="0.15">
      <c r="C62" s="16">
        <f t="shared" si="0"/>
        <v>1.600000000000005</v>
      </c>
      <c r="D62" s="35">
        <f>D61+$E$15</f>
        <v>-1.600000000000005</v>
      </c>
      <c r="E62" s="16">
        <f t="shared" ref="E62:E108" si="26">IMREAL(N62)</f>
        <v>-0.49977965693449</v>
      </c>
      <c r="F62" s="10">
        <f t="shared" ref="F62:F108" si="27">IMAGINARY(N62)</f>
        <v>1.4831871175567401E-2</v>
      </c>
      <c r="G62" s="17">
        <f t="shared" si="1"/>
        <v>0.24999968988812515</v>
      </c>
      <c r="H62" s="16">
        <f t="shared" si="2"/>
        <v>0.3795110191110051</v>
      </c>
      <c r="I62" s="10">
        <f t="shared" si="3"/>
        <v>-0.61577355633181641</v>
      </c>
      <c r="J62" s="17">
        <f t="shared" si="4"/>
        <v>1.8274201308741224E-2</v>
      </c>
      <c r="K62" s="13">
        <f>IF(AND(D62&gt;=-$E$13,D62&lt;0),$E$12,0)</f>
        <v>0</v>
      </c>
      <c r="L62" s="12">
        <f t="shared" si="5"/>
        <v>0.5</v>
      </c>
      <c r="M62" s="10">
        <f>2+$E$15^2*(K62-$E$11)</f>
        <v>1.9950000000000001</v>
      </c>
      <c r="N62" s="35" t="str">
        <f t="shared" ref="N62:N108" si="28">IMSUB(IMPRODUCT(M62,N61),N60)</f>
        <v>-0.49977965693449+0.0148318711755674i</v>
      </c>
      <c r="O62" s="16">
        <f t="shared" si="6"/>
        <v>1.600000000000005</v>
      </c>
      <c r="P62" s="12">
        <f t="shared" si="7"/>
        <v>-0.11577355633181641</v>
      </c>
      <c r="Q62" s="12">
        <f t="shared" si="8"/>
        <v>1.8274201308741224E-2</v>
      </c>
      <c r="R62" s="12">
        <f t="array" ref="R62:T62">MMULT(O62:Q62,$R$14:$T$16)</f>
        <v>1.3947777467094769</v>
      </c>
      <c r="S62" s="10">
        <v>-0.49234987958620252</v>
      </c>
      <c r="T62" s="35">
        <v>-0.62122789388008892</v>
      </c>
      <c r="U62" s="43">
        <f t="shared" si="9"/>
        <v>1.3947777467094769</v>
      </c>
      <c r="V62" s="13">
        <f t="shared" si="10"/>
        <v>-0.49234987958620252</v>
      </c>
      <c r="W62" s="10"/>
      <c r="X62" s="10"/>
      <c r="Y62" s="10"/>
      <c r="Z62" s="10"/>
      <c r="AA62" s="17"/>
    </row>
    <row r="63" spans="3:27" x14ac:dyDescent="0.15">
      <c r="C63" s="16">
        <f t="shared" si="0"/>
        <v>1.5000000000000049</v>
      </c>
      <c r="D63" s="35">
        <f>D62+$E$15</f>
        <v>-1.5000000000000049</v>
      </c>
      <c r="E63" s="16">
        <f t="shared" si="26"/>
        <v>-0.49957906240680899</v>
      </c>
      <c r="F63" s="10">
        <f t="shared" si="27"/>
        <v>-2.051553996427E-2</v>
      </c>
      <c r="G63" s="17">
        <f t="shared" si="1"/>
        <v>0.25000012697529189</v>
      </c>
      <c r="H63" s="16">
        <f t="shared" si="2"/>
        <v>0.37951168262941254</v>
      </c>
      <c r="I63" s="10">
        <f t="shared" si="3"/>
        <v>-0.61552640580462514</v>
      </c>
      <c r="J63" s="17">
        <f t="shared" si="4"/>
        <v>-2.5276993228081589E-2</v>
      </c>
      <c r="K63" s="13">
        <f>IF(AND(D63&gt;=-$E$13,D63&lt;0),$E$12,0)</f>
        <v>0</v>
      </c>
      <c r="L63" s="12">
        <f t="shared" si="5"/>
        <v>0.5</v>
      </c>
      <c r="M63" s="10">
        <f>2+$E$15^2*(K63-$E$11)</f>
        <v>1.9950000000000001</v>
      </c>
      <c r="N63" s="35" t="str">
        <f t="shared" si="28"/>
        <v>-0.499579062406809-0.02051553996427i</v>
      </c>
      <c r="O63" s="16">
        <f t="shared" si="6"/>
        <v>1.5000000000000049</v>
      </c>
      <c r="P63" s="12">
        <f t="shared" si="7"/>
        <v>-0.11552640580462514</v>
      </c>
      <c r="Q63" s="12">
        <f t="shared" si="8"/>
        <v>-2.5276993228081589E-2</v>
      </c>
      <c r="R63" s="12">
        <f t="array" ref="R63:T63">MMULT(O63:Q63,$R$14:$T$16)</f>
        <v>1.2863996090626215</v>
      </c>
      <c r="S63" s="10">
        <v>-0.48599406136811946</v>
      </c>
      <c r="T63" s="35">
        <v>-0.61071359485707977</v>
      </c>
      <c r="U63" s="43">
        <f t="shared" si="9"/>
        <v>1.2863996090626215</v>
      </c>
      <c r="V63" s="13">
        <f t="shared" si="10"/>
        <v>-0.48599406136811946</v>
      </c>
      <c r="W63" s="10"/>
      <c r="X63" s="10"/>
      <c r="Y63" s="10"/>
      <c r="Z63" s="10"/>
      <c r="AA63" s="17"/>
    </row>
    <row r="64" spans="3:27" x14ac:dyDescent="0.15">
      <c r="C64" s="16">
        <f t="shared" si="0"/>
        <v>1.4000000000000048</v>
      </c>
      <c r="D64" s="35">
        <f>D63+$E$15</f>
        <v>-1.4000000000000048</v>
      </c>
      <c r="E64" s="16">
        <f t="shared" si="26"/>
        <v>-0.496880572567094</v>
      </c>
      <c r="F64" s="10">
        <f t="shared" si="27"/>
        <v>-5.57603734042861E-2</v>
      </c>
      <c r="G64" s="17">
        <f t="shared" si="1"/>
        <v>0.24999952263678857</v>
      </c>
      <c r="H64" s="16">
        <f t="shared" si="2"/>
        <v>0.37951076521578936</v>
      </c>
      <c r="I64" s="10">
        <f t="shared" si="3"/>
        <v>-0.61220162324841088</v>
      </c>
      <c r="J64" s="17">
        <f t="shared" si="4"/>
        <v>-6.8701802798764061E-2</v>
      </c>
      <c r="K64" s="13">
        <f>IF(AND(D64&gt;=-$E$13,D64&lt;0),$E$12,0)</f>
        <v>0</v>
      </c>
      <c r="L64" s="12">
        <f t="shared" si="5"/>
        <v>0.5</v>
      </c>
      <c r="M64" s="10">
        <f>2+$E$15^2*(K64-$E$11)</f>
        <v>1.9950000000000001</v>
      </c>
      <c r="N64" s="35" t="str">
        <f t="shared" si="28"/>
        <v>-0.496880572567094-0.0557603734042861i</v>
      </c>
      <c r="O64" s="16">
        <f t="shared" si="6"/>
        <v>1.4000000000000048</v>
      </c>
      <c r="P64" s="12">
        <f t="shared" si="7"/>
        <v>-0.11220162324841088</v>
      </c>
      <c r="Q64" s="12">
        <f t="shared" si="8"/>
        <v>-6.8701802798764061E-2</v>
      </c>
      <c r="R64" s="12">
        <f t="array" ref="R64:T64">MMULT(O64:Q64,$R$14:$T$16)</f>
        <v>1.1780846638988363</v>
      </c>
      <c r="S64" s="10">
        <v>-0.47691820933373485</v>
      </c>
      <c r="T64" s="35">
        <v>-0.60164332312397673</v>
      </c>
      <c r="U64" s="43">
        <f t="shared" si="9"/>
        <v>1.1780846638988363</v>
      </c>
      <c r="V64" s="13">
        <f t="shared" si="10"/>
        <v>-0.47691820933373485</v>
      </c>
      <c r="W64" s="10"/>
      <c r="X64" s="10"/>
      <c r="Y64" s="10"/>
      <c r="Z64" s="10"/>
      <c r="AA64" s="17"/>
    </row>
    <row r="65" spans="2:27" x14ac:dyDescent="0.15">
      <c r="C65" s="16">
        <f t="shared" si="0"/>
        <v>1.3000000000000047</v>
      </c>
      <c r="D65" s="35">
        <f>D64+$E$15</f>
        <v>-1.3000000000000047</v>
      </c>
      <c r="E65" s="16">
        <f t="shared" si="26"/>
        <v>-0.49169767986454399</v>
      </c>
      <c r="F65" s="10">
        <f t="shared" si="27"/>
        <v>-9.0726404977281003E-2</v>
      </c>
      <c r="G65" s="17">
        <f t="shared" si="1"/>
        <v>0.24999788894427721</v>
      </c>
      <c r="H65" s="16">
        <f t="shared" si="2"/>
        <v>0.37950828519547347</v>
      </c>
      <c r="I65" s="10">
        <f t="shared" si="3"/>
        <v>-0.60581583257595495</v>
      </c>
      <c r="J65" s="17">
        <f t="shared" si="4"/>
        <v>-0.111783103355453</v>
      </c>
      <c r="K65" s="13">
        <f>IF(AND(D65&gt;=-$E$13,D65&lt;0),$E$12,0)</f>
        <v>0</v>
      </c>
      <c r="L65" s="12">
        <f t="shared" si="5"/>
        <v>0.5</v>
      </c>
      <c r="M65" s="10">
        <f>2+$E$15^2*(K65-$E$11)</f>
        <v>1.9950000000000001</v>
      </c>
      <c r="N65" s="35" t="str">
        <f t="shared" si="28"/>
        <v>-0.491697679864544-0.090726404977281i</v>
      </c>
      <c r="O65" s="16">
        <f t="shared" si="6"/>
        <v>1.3000000000000047</v>
      </c>
      <c r="P65" s="12">
        <f t="shared" si="7"/>
        <v>-0.10581583257595495</v>
      </c>
      <c r="Q65" s="12">
        <f t="shared" si="8"/>
        <v>-0.111783103355453</v>
      </c>
      <c r="R65" s="12">
        <f t="array" ref="R65:T65">MMULT(O65:Q65,$R$14:$T$16)</f>
        <v>1.0699414732420478</v>
      </c>
      <c r="S65" s="10">
        <v>-0.46504270274322101</v>
      </c>
      <c r="T65" s="35">
        <v>-0.59384592368849953</v>
      </c>
      <c r="U65" s="43">
        <f t="shared" si="9"/>
        <v>1.0699414732420478</v>
      </c>
      <c r="V65" s="13">
        <f t="shared" si="10"/>
        <v>-0.46504270274322101</v>
      </c>
      <c r="W65" s="10"/>
      <c r="X65" s="10"/>
      <c r="Y65" s="10"/>
      <c r="Z65" s="10"/>
      <c r="AA65" s="17"/>
    </row>
    <row r="66" spans="2:27" x14ac:dyDescent="0.15">
      <c r="C66" s="16">
        <f t="shared" si="0"/>
        <v>1.2000000000000046</v>
      </c>
      <c r="D66" s="35">
        <f>D65+$E$15</f>
        <v>-1.2000000000000046</v>
      </c>
      <c r="E66" s="16">
        <f t="shared" si="26"/>
        <v>-0.48405629876267098</v>
      </c>
      <c r="F66" s="10">
        <f t="shared" si="27"/>
        <v>-0.12523880452538999</v>
      </c>
      <c r="G66" s="17">
        <f t="shared" si="1"/>
        <v>0.24999525853076504</v>
      </c>
      <c r="H66" s="16">
        <f t="shared" si="2"/>
        <v>0.37950429210686948</v>
      </c>
      <c r="I66" s="10">
        <f t="shared" si="3"/>
        <v>-0.59640096274061905</v>
      </c>
      <c r="J66" s="17">
        <f t="shared" si="4"/>
        <v>-0.15430548839536526</v>
      </c>
      <c r="K66" s="13">
        <f>IF(AND(D66&gt;=-$E$13,D66&lt;0),$E$12,0)</f>
        <v>0</v>
      </c>
      <c r="L66" s="12">
        <f t="shared" si="5"/>
        <v>0.5</v>
      </c>
      <c r="M66" s="10">
        <f>2+$E$15^2*(K66-$E$11)</f>
        <v>1.9950000000000001</v>
      </c>
      <c r="N66" s="35" t="str">
        <f t="shared" si="28"/>
        <v>-0.484056298762671-0.12523880452539i</v>
      </c>
      <c r="O66" s="16">
        <f t="shared" si="6"/>
        <v>1.2000000000000046</v>
      </c>
      <c r="P66" s="12">
        <f t="shared" si="7"/>
        <v>-9.6400962740619045E-2</v>
      </c>
      <c r="Q66" s="12">
        <f t="shared" si="8"/>
        <v>-0.15430548839536526</v>
      </c>
      <c r="R66" s="12">
        <f t="array" ref="R66:T66">MMULT(O66:Q66,$R$14:$T$16)</f>
        <v>0.9620777403436479</v>
      </c>
      <c r="S66" s="10">
        <v>-0.45030191912952999</v>
      </c>
      <c r="T66" s="35">
        <v>-0.58714387719687955</v>
      </c>
      <c r="U66" s="43">
        <f t="shared" si="9"/>
        <v>0.9620777403436479</v>
      </c>
      <c r="V66" s="13">
        <f t="shared" si="10"/>
        <v>-0.45030191912952999</v>
      </c>
      <c r="W66" s="10"/>
      <c r="X66" s="10"/>
      <c r="Y66" s="10"/>
      <c r="Z66" s="10"/>
      <c r="AA66" s="17"/>
    </row>
    <row r="67" spans="2:27" x14ac:dyDescent="0.15">
      <c r="C67" s="16">
        <f t="shared" si="0"/>
        <v>1.1000000000000045</v>
      </c>
      <c r="D67" s="35">
        <f>D66+$E$15</f>
        <v>-1.1000000000000045</v>
      </c>
      <c r="E67" s="16">
        <f t="shared" si="26"/>
        <v>-0.47399463616698501</v>
      </c>
      <c r="F67" s="10">
        <f t="shared" si="27"/>
        <v>-0.15912501005087201</v>
      </c>
      <c r="G67" s="17">
        <f t="shared" si="1"/>
        <v>0.24999168393876259</v>
      </c>
      <c r="H67" s="16">
        <f t="shared" si="2"/>
        <v>0.37949886571192332</v>
      </c>
      <c r="I67" s="10">
        <f t="shared" si="3"/>
        <v>-0.58400408809158044</v>
      </c>
      <c r="J67" s="17">
        <f t="shared" si="4"/>
        <v>-0.19605634599330068</v>
      </c>
      <c r="K67" s="13">
        <f>IF(AND(D67&gt;=-$E$13,D67&lt;0),$E$12,0)</f>
        <v>0</v>
      </c>
      <c r="L67" s="12">
        <f t="shared" si="5"/>
        <v>0.5</v>
      </c>
      <c r="M67" s="10">
        <f>2+$E$15^2*(K67-$E$11)</f>
        <v>1.9950000000000001</v>
      </c>
      <c r="N67" s="35" t="str">
        <f t="shared" si="28"/>
        <v>-0.473994636166985-0.159125010050872i</v>
      </c>
      <c r="O67" s="16">
        <f t="shared" si="6"/>
        <v>1.1000000000000045</v>
      </c>
      <c r="P67" s="12">
        <f t="shared" si="7"/>
        <v>-8.4004088091580442E-2</v>
      </c>
      <c r="Q67" s="12">
        <f t="shared" si="8"/>
        <v>-0.19605634599330068</v>
      </c>
      <c r="R67" s="12">
        <f t="array" ref="R67:T67">MMULT(O67:Q67,$R$14:$T$16)</f>
        <v>0.8545997711662362</v>
      </c>
      <c r="S67" s="10">
        <v>-0.43264456241073046</v>
      </c>
      <c r="T67" s="35">
        <v>-0.58135418753062851</v>
      </c>
      <c r="U67" s="43">
        <f t="shared" si="9"/>
        <v>0.8545997711662362</v>
      </c>
      <c r="V67" s="13">
        <f t="shared" si="10"/>
        <v>-0.43264456241073046</v>
      </c>
      <c r="W67" s="10"/>
      <c r="X67" s="10"/>
      <c r="Y67" s="10"/>
      <c r="Z67" s="10"/>
      <c r="AA67" s="17"/>
    </row>
    <row r="68" spans="2:27" x14ac:dyDescent="0.15">
      <c r="C68" s="16">
        <f t="shared" si="0"/>
        <v>1.0000000000000044</v>
      </c>
      <c r="D68" s="35">
        <f>D67+$E$15</f>
        <v>-1.0000000000000044</v>
      </c>
      <c r="E68" s="16">
        <f t="shared" si="26"/>
        <v>-0.46630294675213402</v>
      </c>
      <c r="F68" s="10">
        <f t="shared" si="27"/>
        <v>-0.193806840626608</v>
      </c>
      <c r="G68" s="17">
        <f t="shared" si="1"/>
        <v>0.25499952962339095</v>
      </c>
      <c r="H68" s="16">
        <f t="shared" si="2"/>
        <v>0.38710100561927457</v>
      </c>
      <c r="I68" s="10">
        <f t="shared" si="3"/>
        <v>-0.57452723388299987</v>
      </c>
      <c r="J68" s="17">
        <f t="shared" si="4"/>
        <v>-0.23878748532120214</v>
      </c>
      <c r="K68" s="13">
        <f>IF(AND(D68&gt;=-$E$13,D68&lt;0),$E$12,0)</f>
        <v>1</v>
      </c>
      <c r="L68" s="12">
        <f t="shared" si="5"/>
        <v>0.5</v>
      </c>
      <c r="M68" s="10">
        <f>2+$E$15^2*(K68-$E$11)</f>
        <v>2.0049999999999999</v>
      </c>
      <c r="N68" s="35" t="str">
        <f t="shared" si="28"/>
        <v>-0.466302946752134-0.193806840626608i</v>
      </c>
      <c r="O68" s="16">
        <f t="shared" si="6"/>
        <v>1.0000000000000044</v>
      </c>
      <c r="P68" s="12">
        <f t="shared" si="7"/>
        <v>-7.4527233882999866E-2</v>
      </c>
      <c r="Q68" s="12">
        <f t="shared" si="8"/>
        <v>-0.23878748532120214</v>
      </c>
      <c r="R68" s="12">
        <f t="array" ref="R68:T68">MMULT(O68:Q68,$R$14:$T$16)</f>
        <v>0.74663166112384149</v>
      </c>
      <c r="S68" s="10">
        <v>-0.41794049201344574</v>
      </c>
      <c r="T68" s="35">
        <v>-0.5748396989416229</v>
      </c>
      <c r="U68" s="43">
        <f t="shared" si="9"/>
        <v>0.74663166112384149</v>
      </c>
      <c r="V68" s="13">
        <f t="shared" si="10"/>
        <v>-0.41794049201344574</v>
      </c>
      <c r="W68" s="10"/>
      <c r="X68" s="10"/>
      <c r="Y68" s="10"/>
      <c r="Z68" s="10"/>
      <c r="AA68" s="17"/>
    </row>
    <row r="69" spans="2:27" x14ac:dyDescent="0.15">
      <c r="C69" s="16">
        <f t="shared" si="0"/>
        <v>0.90000000000000446</v>
      </c>
      <c r="D69" s="35">
        <f>D68+$E$15</f>
        <v>-0.90000000000000446</v>
      </c>
      <c r="E69" s="16">
        <f t="shared" si="26"/>
        <v>-0.460942772071044</v>
      </c>
      <c r="F69" s="10">
        <f t="shared" si="27"/>
        <v>-0.229457705405477</v>
      </c>
      <c r="G69" s="17">
        <f t="shared" si="1"/>
        <v>0.26511907769448512</v>
      </c>
      <c r="H69" s="16">
        <f t="shared" si="2"/>
        <v>0.40246294468056848</v>
      </c>
      <c r="I69" s="10">
        <f t="shared" si="3"/>
        <v>-0.56792301584383476</v>
      </c>
      <c r="J69" s="17">
        <f t="shared" si="4"/>
        <v>-0.28271256207570955</v>
      </c>
      <c r="K69" s="13">
        <f>IF(AND(D69&gt;=-$E$13,D69&lt;0),$E$12,0)</f>
        <v>1</v>
      </c>
      <c r="L69" s="12">
        <f t="shared" si="5"/>
        <v>0.5</v>
      </c>
      <c r="M69" s="10">
        <f>2+$E$15^2*(K69-$E$11)</f>
        <v>2.0049999999999999</v>
      </c>
      <c r="N69" s="35" t="str">
        <f t="shared" si="28"/>
        <v>-0.460942772071044-0.229457705405477i</v>
      </c>
      <c r="O69" s="16">
        <f t="shared" si="6"/>
        <v>0.90000000000000446</v>
      </c>
      <c r="P69" s="12">
        <f t="shared" si="7"/>
        <v>-6.7923015843834755E-2</v>
      </c>
      <c r="Q69" s="12">
        <f t="shared" si="8"/>
        <v>-0.28271256207570955</v>
      </c>
      <c r="R69" s="12">
        <f t="array" ref="R69:T69">MMULT(O69:Q69,$R$14:$T$16)</f>
        <v>0.63806658236814395</v>
      </c>
      <c r="S69" s="10">
        <v>-0.40624118758568961</v>
      </c>
      <c r="T69" s="35">
        <v>-0.56778434533786415</v>
      </c>
      <c r="U69" s="43">
        <f t="shared" si="9"/>
        <v>0.63806658236814395</v>
      </c>
      <c r="V69" s="13">
        <f t="shared" si="10"/>
        <v>-0.40624118758568961</v>
      </c>
      <c r="W69" s="10"/>
      <c r="X69" s="10"/>
      <c r="Y69" s="10"/>
      <c r="Z69" s="10"/>
      <c r="AA69" s="17"/>
    </row>
    <row r="70" spans="2:27" x14ac:dyDescent="0.15">
      <c r="C70" s="16">
        <f t="shared" si="0"/>
        <v>0.80000000000000449</v>
      </c>
      <c r="D70" s="35">
        <f>D69+$E$15</f>
        <v>-0.80000000000000449</v>
      </c>
      <c r="E70" s="16">
        <f t="shared" si="26"/>
        <v>-0.45788731125030901</v>
      </c>
      <c r="F70" s="10">
        <f t="shared" si="27"/>
        <v>-0.26625585871137297</v>
      </c>
      <c r="G70" s="17">
        <f t="shared" si="1"/>
        <v>0.28055297210216795</v>
      </c>
      <c r="H70" s="16">
        <f t="shared" si="2"/>
        <v>0.42589230572550624</v>
      </c>
      <c r="I70" s="10">
        <f t="shared" si="3"/>
        <v>-0.56415841288388846</v>
      </c>
      <c r="J70" s="17">
        <f t="shared" si="4"/>
        <v>-0.32805120164059504</v>
      </c>
      <c r="K70" s="13">
        <f>IF(AND(D70&gt;=-$E$13,D70&lt;0),$E$12,0)</f>
        <v>1</v>
      </c>
      <c r="L70" s="12">
        <f t="shared" si="5"/>
        <v>0.5</v>
      </c>
      <c r="M70" s="10">
        <f>2+$E$15^2*(K70-$E$11)</f>
        <v>2.0049999999999999</v>
      </c>
      <c r="N70" s="35" t="str">
        <f t="shared" si="28"/>
        <v>-0.457887311250309-0.266255858711373i</v>
      </c>
      <c r="O70" s="16">
        <f t="shared" si="6"/>
        <v>0.80000000000000449</v>
      </c>
      <c r="P70" s="12">
        <f t="shared" si="7"/>
        <v>-6.415841288388846E-2</v>
      </c>
      <c r="Q70" s="12">
        <f t="shared" si="8"/>
        <v>-0.32805120164059504</v>
      </c>
      <c r="R70" s="12">
        <f t="array" ref="R70:T70">MMULT(O70:Q70,$R$14:$T$16)</f>
        <v>0.52879472220725732</v>
      </c>
      <c r="S70" s="10">
        <v>-0.3976131526053226</v>
      </c>
      <c r="T70" s="35">
        <v>-0.56036935630227946</v>
      </c>
      <c r="U70" s="43">
        <f t="shared" si="9"/>
        <v>0.52879472220725732</v>
      </c>
      <c r="V70" s="13">
        <f t="shared" si="10"/>
        <v>-0.3976131526053226</v>
      </c>
      <c r="W70" s="10"/>
      <c r="X70" s="10"/>
      <c r="Y70" s="10"/>
      <c r="Z70" s="10"/>
      <c r="AA70" s="17"/>
    </row>
    <row r="71" spans="2:27" x14ac:dyDescent="0.15">
      <c r="C71" s="16">
        <f t="shared" si="0"/>
        <v>0.70000000000000451</v>
      </c>
      <c r="D71" s="35">
        <f>D70+$E$15</f>
        <v>-0.70000000000000451</v>
      </c>
      <c r="E71" s="16">
        <f t="shared" si="26"/>
        <v>-0.45712128698582499</v>
      </c>
      <c r="F71" s="10">
        <f t="shared" si="27"/>
        <v>-0.30438529131082598</v>
      </c>
      <c r="G71" s="17">
        <f t="shared" si="1"/>
        <v>0.30161027658195338</v>
      </c>
      <c r="H71" s="16">
        <f t="shared" si="2"/>
        <v>0.45785826170901278</v>
      </c>
      <c r="I71" s="10">
        <f t="shared" si="3"/>
        <v>-0.56321460198836093</v>
      </c>
      <c r="J71" s="17">
        <f t="shared" si="4"/>
        <v>-0.37503009721368369</v>
      </c>
      <c r="K71" s="13">
        <f>IF(AND(D71&gt;=-$E$13,D71&lt;0),$E$12,0)</f>
        <v>1</v>
      </c>
      <c r="L71" s="12">
        <f t="shared" si="5"/>
        <v>0.5</v>
      </c>
      <c r="M71" s="10">
        <f>2+$E$15^2*(K71-$E$11)</f>
        <v>2.0049999999999999</v>
      </c>
      <c r="N71" s="35" t="str">
        <f t="shared" si="28"/>
        <v>-0.457121286985825-0.304385291310826i</v>
      </c>
      <c r="O71" s="16">
        <f t="shared" si="6"/>
        <v>0.70000000000000451</v>
      </c>
      <c r="P71" s="12">
        <f t="shared" si="7"/>
        <v>-6.321460198836093E-2</v>
      </c>
      <c r="Q71" s="12">
        <f t="shared" si="8"/>
        <v>-0.37503009721368369</v>
      </c>
      <c r="R71" s="12">
        <f t="array" ref="R71:T71">MMULT(O71:Q71,$R$14:$T$16)</f>
        <v>0.41870273404226915</v>
      </c>
      <c r="S71" s="10">
        <v>-0.39213824689744281</v>
      </c>
      <c r="T71" s="35">
        <v>-0.55277416324063777</v>
      </c>
      <c r="U71" s="43">
        <f t="shared" si="9"/>
        <v>0.41870273404226915</v>
      </c>
      <c r="V71" s="13">
        <f t="shared" si="10"/>
        <v>-0.39213824689744281</v>
      </c>
      <c r="W71" s="10"/>
      <c r="X71" s="10"/>
      <c r="Y71" s="10"/>
      <c r="Z71" s="10"/>
      <c r="AA71" s="17"/>
    </row>
    <row r="72" spans="2:27" x14ac:dyDescent="0.15">
      <c r="C72" s="16">
        <f t="shared" si="0"/>
        <v>0.60000000000000453</v>
      </c>
      <c r="D72" s="35">
        <f>D71+$E$15</f>
        <v>-0.60000000000000453</v>
      </c>
      <c r="E72" s="16">
        <f t="shared" si="26"/>
        <v>-0.45864086915627</v>
      </c>
      <c r="F72" s="10">
        <f t="shared" si="27"/>
        <v>-0.34403665036683301</v>
      </c>
      <c r="G72" s="17">
        <f t="shared" si="1"/>
        <v>0.32871266365604929</v>
      </c>
      <c r="H72" s="16">
        <f t="shared" si="2"/>
        <v>0.49900093089965819</v>
      </c>
      <c r="I72" s="10">
        <f t="shared" si="3"/>
        <v>-0.56508686410277498</v>
      </c>
      <c r="J72" s="17">
        <f t="shared" si="4"/>
        <v>-0.42388414327284057</v>
      </c>
      <c r="K72" s="13">
        <f>IF(AND(D72&gt;=-$E$13,D72&lt;0),$E$12,0)</f>
        <v>1</v>
      </c>
      <c r="L72" s="12">
        <f t="shared" si="5"/>
        <v>0.5</v>
      </c>
      <c r="M72" s="10">
        <f>2+$E$15^2*(K72-$E$11)</f>
        <v>2.0049999999999999</v>
      </c>
      <c r="N72" s="35" t="str">
        <f t="shared" si="28"/>
        <v>-0.45864086915627-0.344036650366833i</v>
      </c>
      <c r="O72" s="16">
        <f t="shared" si="6"/>
        <v>0.60000000000000453</v>
      </c>
      <c r="P72" s="12">
        <f t="shared" si="7"/>
        <v>-6.5086864102774977E-2</v>
      </c>
      <c r="Q72" s="12">
        <f t="shared" si="8"/>
        <v>-0.42388414327284057</v>
      </c>
      <c r="R72" s="12">
        <f t="array" ref="R72:T72">MMULT(O72:Q72,$R$14:$T$16)</f>
        <v>0.30767317063424687</v>
      </c>
      <c r="S72" s="10">
        <v>-0.38991409593351101</v>
      </c>
      <c r="T72" s="35">
        <v>-0.54517729653857661</v>
      </c>
      <c r="U72" s="43">
        <f t="shared" si="9"/>
        <v>0.30767317063424687</v>
      </c>
      <c r="V72" s="13">
        <f t="shared" si="10"/>
        <v>-0.38991409593351101</v>
      </c>
      <c r="W72" s="10"/>
      <c r="X72" s="10"/>
      <c r="Y72" s="10"/>
      <c r="Z72" s="10"/>
      <c r="AA72" s="17"/>
    </row>
    <row r="73" spans="2:27" x14ac:dyDescent="0.15">
      <c r="C73" s="16">
        <f t="shared" si="0"/>
        <v>0.50000000000000455</v>
      </c>
      <c r="D73" s="35">
        <f>D72+$E$15</f>
        <v>-0.50000000000000455</v>
      </c>
      <c r="E73" s="16">
        <f t="shared" si="26"/>
        <v>-0.46245365567249602</v>
      </c>
      <c r="F73" s="10">
        <f t="shared" si="27"/>
        <v>-0.38540819267467402</v>
      </c>
      <c r="G73" s="17">
        <f t="shared" si="1"/>
        <v>0.36240285862561417</v>
      </c>
      <c r="H73" s="16">
        <f t="shared" si="2"/>
        <v>0.55014419524798464</v>
      </c>
      <c r="I73" s="10">
        <f t="shared" si="3"/>
        <v>-0.56978456053770266</v>
      </c>
      <c r="J73" s="17">
        <f t="shared" si="4"/>
        <v>-0.47485761004836152</v>
      </c>
      <c r="K73" s="13">
        <f>IF(AND(D73&gt;=-$E$13,D73&lt;0),$E$12,0)</f>
        <v>1</v>
      </c>
      <c r="L73" s="12">
        <f t="shared" si="5"/>
        <v>0.5</v>
      </c>
      <c r="M73" s="10">
        <f>2+$E$15^2*(K73-$E$11)</f>
        <v>2.0049999999999999</v>
      </c>
      <c r="N73" s="35" t="str">
        <f t="shared" si="28"/>
        <v>-0.462453655672496-0.385408192674674i</v>
      </c>
      <c r="O73" s="16">
        <f t="shared" si="6"/>
        <v>0.50000000000000455</v>
      </c>
      <c r="P73" s="12">
        <f t="shared" si="7"/>
        <v>-6.9784560537702656E-2</v>
      </c>
      <c r="Q73" s="12">
        <f t="shared" si="8"/>
        <v>-0.47485761004836152</v>
      </c>
      <c r="R73" s="12">
        <f t="array" ref="R73:T73">MMULT(O73:Q73,$R$14:$T$16)</f>
        <v>0.19558389686804256</v>
      </c>
      <c r="S73" s="10">
        <v>-0.39105457895870754</v>
      </c>
      <c r="T73" s="35">
        <v>-0.53775727821353148</v>
      </c>
      <c r="U73" s="43">
        <f t="shared" si="9"/>
        <v>0.19558389686804256</v>
      </c>
      <c r="V73" s="13">
        <f t="shared" si="10"/>
        <v>-0.39105457895870754</v>
      </c>
      <c r="W73" s="10"/>
      <c r="X73" s="10"/>
      <c r="Y73" s="10"/>
      <c r="Z73" s="10"/>
      <c r="AA73" s="17"/>
    </row>
    <row r="74" spans="2:27" x14ac:dyDescent="0.15">
      <c r="C74" s="16">
        <f t="shared" si="0"/>
        <v>0.40000000000000457</v>
      </c>
      <c r="D74" s="35">
        <f>D73+$E$15</f>
        <v>-0.40000000000000457</v>
      </c>
      <c r="E74" s="16">
        <f t="shared" si="26"/>
        <v>-0.46857871046708399</v>
      </c>
      <c r="F74" s="10">
        <f t="shared" si="27"/>
        <v>-0.42870677594588802</v>
      </c>
      <c r="G74" s="17">
        <f t="shared" si="1"/>
        <v>0.40335550764491312</v>
      </c>
      <c r="H74" s="16">
        <f t="shared" si="2"/>
        <v>0.61231219862256681</v>
      </c>
      <c r="I74" s="10">
        <f t="shared" si="3"/>
        <v>-0.57733117977531812</v>
      </c>
      <c r="J74" s="17">
        <f t="shared" si="4"/>
        <v>-0.52820536487412373</v>
      </c>
      <c r="K74" s="13">
        <f>IF(AND(D74&gt;=-$E$13,D74&lt;0),$E$12,0)</f>
        <v>1</v>
      </c>
      <c r="L74" s="12">
        <f t="shared" si="5"/>
        <v>0.5</v>
      </c>
      <c r="M74" s="10">
        <f>2+$E$15^2*(K74-$E$11)</f>
        <v>2.0049999999999999</v>
      </c>
      <c r="N74" s="35" t="str">
        <f t="shared" si="28"/>
        <v>-0.468578710467084-0.428706775945888i</v>
      </c>
      <c r="O74" s="16">
        <f t="shared" si="6"/>
        <v>0.40000000000000457</v>
      </c>
      <c r="P74" s="12">
        <f t="shared" si="7"/>
        <v>-7.7331179775318115E-2</v>
      </c>
      <c r="Q74" s="12">
        <f t="shared" si="8"/>
        <v>-0.52820536487412373</v>
      </c>
      <c r="R74" s="12">
        <f t="array" ref="R74:T74">MMULT(O74:Q74,$R$14:$T$16)</f>
        <v>8.2307479076717649E-2</v>
      </c>
      <c r="S74" s="10">
        <v>-0.39569039838815789</v>
      </c>
      <c r="T74" s="35">
        <v>-0.5306935145248235</v>
      </c>
      <c r="U74" s="43">
        <f t="shared" si="9"/>
        <v>8.2307479076717649E-2</v>
      </c>
      <c r="V74" s="13">
        <f t="shared" si="10"/>
        <v>-0.39569039838815789</v>
      </c>
      <c r="W74" s="10"/>
      <c r="X74" s="10"/>
      <c r="Y74" s="10"/>
      <c r="Z74" s="10"/>
      <c r="AA74" s="17"/>
    </row>
    <row r="75" spans="2:27" x14ac:dyDescent="0.15">
      <c r="C75" s="16">
        <f t="shared" si="0"/>
        <v>0.3000000000000046</v>
      </c>
      <c r="D75" s="35">
        <f>D74+$E$15</f>
        <v>-0.3000000000000046</v>
      </c>
      <c r="E75" s="16">
        <f t="shared" si="26"/>
        <v>-0.47704665881400699</v>
      </c>
      <c r="F75" s="10">
        <f t="shared" si="27"/>
        <v>-0.474148893096831</v>
      </c>
      <c r="G75" s="17">
        <f t="shared" si="1"/>
        <v>0.45239068751055767</v>
      </c>
      <c r="H75" s="16">
        <f t="shared" si="2"/>
        <v>0.68674985529098065</v>
      </c>
      <c r="I75" s="10">
        <f t="shared" si="3"/>
        <v>-0.58776445491180962</v>
      </c>
      <c r="J75" s="17">
        <f t="shared" si="4"/>
        <v>-0.58419414652425605</v>
      </c>
      <c r="K75" s="13">
        <f>IF(AND(D75&gt;=-$E$13,D75&lt;0),$E$12,0)</f>
        <v>1</v>
      </c>
      <c r="L75" s="12">
        <f t="shared" si="5"/>
        <v>0.5</v>
      </c>
      <c r="M75" s="10">
        <f>2+$E$15^2*(K75-$E$11)</f>
        <v>2.0049999999999999</v>
      </c>
      <c r="N75" s="35" t="str">
        <f t="shared" si="28"/>
        <v>-0.477046658814007-0.474148893096831i</v>
      </c>
      <c r="O75" s="16">
        <f t="shared" si="6"/>
        <v>0.3000000000000046</v>
      </c>
      <c r="P75" s="12">
        <f t="shared" si="7"/>
        <v>-8.776445491180962E-2</v>
      </c>
      <c r="Q75" s="12">
        <f t="shared" si="8"/>
        <v>-0.58419414652425605</v>
      </c>
      <c r="R75" s="12">
        <f t="array" ref="R75:T75">MMULT(O75:Q75,$R$14:$T$16)</f>
        <v>-3.2289452126792351E-2</v>
      </c>
      <c r="S75" s="10">
        <v>-0.40396973331900943</v>
      </c>
      <c r="T75" s="35">
        <v>-0.52416719300495507</v>
      </c>
      <c r="U75" s="43">
        <f t="shared" si="9"/>
        <v>-3.2289452126792351E-2</v>
      </c>
      <c r="V75" s="13">
        <f t="shared" si="10"/>
        <v>-0.40396973331900943</v>
      </c>
      <c r="W75" s="10"/>
      <c r="X75" s="10"/>
      <c r="Y75" s="10"/>
      <c r="Z75" s="10"/>
      <c r="AA75" s="17"/>
    </row>
    <row r="76" spans="2:27" x14ac:dyDescent="0.15">
      <c r="C76" s="16">
        <f t="shared" si="0"/>
        <v>0.20000000000000459</v>
      </c>
      <c r="D76" s="35">
        <f>D75+$E$15</f>
        <v>-0.20000000000000459</v>
      </c>
      <c r="E76" s="16">
        <f t="shared" si="26"/>
        <v>-0.48789984045500001</v>
      </c>
      <c r="F76" s="10">
        <f t="shared" si="27"/>
        <v>-0.52196175471325801</v>
      </c>
      <c r="G76" s="17">
        <f t="shared" si="1"/>
        <v>0.51049032769935776</v>
      </c>
      <c r="H76" s="16">
        <f t="shared" si="2"/>
        <v>0.77494777932801195</v>
      </c>
      <c r="I76" s="10">
        <f t="shared" si="3"/>
        <v>-0.60113655232286023</v>
      </c>
      <c r="J76" s="17">
        <f t="shared" si="4"/>
        <v>-0.64310389890700947</v>
      </c>
      <c r="K76" s="13">
        <f>IF(AND(D76&gt;=-$E$13,D76&lt;0),$E$12,0)</f>
        <v>1</v>
      </c>
      <c r="L76" s="12">
        <f t="shared" si="5"/>
        <v>0.5</v>
      </c>
      <c r="M76" s="10">
        <f>2+$E$15^2*(K76-$E$11)</f>
        <v>2.0049999999999999</v>
      </c>
      <c r="N76" s="35" t="str">
        <f t="shared" si="28"/>
        <v>-0.487899840455-0.521961754713258i</v>
      </c>
      <c r="O76" s="16">
        <f t="shared" si="6"/>
        <v>0.20000000000000459</v>
      </c>
      <c r="P76" s="12">
        <f t="shared" si="7"/>
        <v>-0.10113655232286023</v>
      </c>
      <c r="Q76" s="12">
        <f t="shared" si="8"/>
        <v>-0.64310389890700947</v>
      </c>
      <c r="R76" s="12">
        <f t="array" ref="R76:T76">MMULT(O76:Q76,$R$14:$T$16)</f>
        <v>-0.14834686869661295</v>
      </c>
      <c r="S76" s="10">
        <v>-0.41605898042591699</v>
      </c>
      <c r="T76" s="35">
        <v>-0.51836218839727288</v>
      </c>
      <c r="U76" s="43">
        <f t="shared" si="9"/>
        <v>-0.14834686869661295</v>
      </c>
      <c r="V76" s="13">
        <f t="shared" si="10"/>
        <v>-0.41605898042591699</v>
      </c>
      <c r="W76" s="10"/>
      <c r="X76" s="10"/>
      <c r="Y76" s="10"/>
      <c r="Z76" s="10"/>
      <c r="AA76" s="17"/>
    </row>
    <row r="77" spans="2:27" x14ac:dyDescent="0.15">
      <c r="B77" t="s">
        <v>30</v>
      </c>
      <c r="C77" s="16">
        <f t="shared" si="0"/>
        <v>0.10000000000000459</v>
      </c>
      <c r="D77" s="35">
        <f>D76+$E$15</f>
        <v>-0.10000000000000459</v>
      </c>
      <c r="E77" s="16">
        <f t="shared" si="26"/>
        <v>-0.50119252129826797</v>
      </c>
      <c r="F77" s="10">
        <f t="shared" si="27"/>
        <v>-0.57238442510324905</v>
      </c>
      <c r="G77" s="17">
        <f t="shared" si="1"/>
        <v>0.57881787350609171</v>
      </c>
      <c r="H77" s="16">
        <f t="shared" si="2"/>
        <v>0.87867213416249845</v>
      </c>
      <c r="I77" s="10">
        <f t="shared" si="3"/>
        <v>-0.61751433249552512</v>
      </c>
      <c r="J77" s="17">
        <f t="shared" si="4"/>
        <v>-0.70522917078429515</v>
      </c>
      <c r="K77" s="13">
        <f>IF(AND(D77&gt;=-$E$13,D77&lt;0),$E$12,0)</f>
        <v>1</v>
      </c>
      <c r="L77" s="12">
        <f t="shared" si="5"/>
        <v>0.5</v>
      </c>
      <c r="M77" s="10">
        <f>2+$E$15^2*(K77-$E$11)</f>
        <v>2.0049999999999999</v>
      </c>
      <c r="N77" s="35" t="str">
        <f t="shared" si="28"/>
        <v>-0.501192521298268-0.572384425103249i</v>
      </c>
      <c r="O77" s="16">
        <f t="shared" si="6"/>
        <v>0.10000000000000459</v>
      </c>
      <c r="P77" s="12">
        <f t="shared" si="7"/>
        <v>-0.11751433249552512</v>
      </c>
      <c r="Q77" s="12">
        <f t="shared" si="8"/>
        <v>-0.70522917078429515</v>
      </c>
      <c r="R77" s="12">
        <f t="array" ref="R77:T77">MMULT(O77:Q77,$R$14:$T$16)</f>
        <v>-0.26601204501369968</v>
      </c>
      <c r="S77" s="10">
        <v>-0.4321435859444141</v>
      </c>
      <c r="T77" s="35">
        <v>-0.51346598202968285</v>
      </c>
      <c r="U77" s="43">
        <f t="shared" si="9"/>
        <v>-0.26601204501369968</v>
      </c>
      <c r="V77" s="13">
        <f t="shared" si="10"/>
        <v>-0.4321435859444141</v>
      </c>
      <c r="W77" s="10"/>
      <c r="X77" s="10"/>
      <c r="Y77" s="10"/>
      <c r="Z77" s="10"/>
      <c r="AA77" s="17"/>
    </row>
    <row r="78" spans="2:27" x14ac:dyDescent="0.15">
      <c r="B78">
        <f>SQRT(G78)</f>
        <v>0.81162896944080232</v>
      </c>
      <c r="C78" s="16">
        <f t="shared" si="0"/>
        <v>4.5796699765787707E-15</v>
      </c>
      <c r="D78" s="35">
        <f>D77+$E$15</f>
        <v>-4.5796699765787707E-15</v>
      </c>
      <c r="E78" s="16">
        <f t="shared" si="26"/>
        <v>-0.51699116474802997</v>
      </c>
      <c r="F78" s="10">
        <f t="shared" si="27"/>
        <v>-0.62566901761875204</v>
      </c>
      <c r="G78" s="17">
        <f t="shared" si="1"/>
        <v>0.65874158403553884</v>
      </c>
      <c r="H78" s="16">
        <f t="shared" si="2"/>
        <v>1</v>
      </c>
      <c r="I78" s="10">
        <f t="shared" si="3"/>
        <v>-0.63697968433067087</v>
      </c>
      <c r="J78" s="17">
        <f t="shared" si="4"/>
        <v>-0.77088058851549701</v>
      </c>
      <c r="K78" s="13">
        <f>IF(AND(D78&gt;=-$E$13,D78&lt;0),$E$12,0)</f>
        <v>1</v>
      </c>
      <c r="L78" s="12">
        <f t="shared" si="5"/>
        <v>0.5</v>
      </c>
      <c r="M78" s="10">
        <f>2+$E$15^2*(K78-$E$11)</f>
        <v>2.0049999999999999</v>
      </c>
      <c r="N78" s="35" t="str">
        <f t="shared" si="28"/>
        <v>-0.51699116474803-0.625669017618752i</v>
      </c>
      <c r="O78" s="16">
        <f t="shared" si="6"/>
        <v>4.5796699765787707E-15</v>
      </c>
      <c r="P78" s="12">
        <f t="shared" si="7"/>
        <v>-0.13697968433067087</v>
      </c>
      <c r="Q78" s="12">
        <f t="shared" si="8"/>
        <v>-0.77088058851549701</v>
      </c>
      <c r="R78" s="12">
        <f t="array" ref="R78:T78">MMULT(O78:Q78,$R$14:$T$16)</f>
        <v>-0.38544029425774451</v>
      </c>
      <c r="S78" s="10">
        <v>-0.45242897290209483</v>
      </c>
      <c r="T78" s="35">
        <v>-0.50967059922128932</v>
      </c>
      <c r="U78" s="43">
        <f t="shared" si="9"/>
        <v>-0.38544029425774451</v>
      </c>
      <c r="V78" s="13">
        <f t="shared" si="10"/>
        <v>-0.45242897290209483</v>
      </c>
      <c r="W78" s="10"/>
      <c r="X78" s="10"/>
      <c r="Y78" s="10"/>
      <c r="Z78" s="10"/>
      <c r="AA78" s="17"/>
    </row>
    <row r="79" spans="2:27" x14ac:dyDescent="0.15">
      <c r="C79" s="16">
        <f t="shared" si="0"/>
        <v>-9.9999999999995426E-2</v>
      </c>
      <c r="D79" s="35">
        <f>D78+$E$15</f>
        <v>9.9999999999995426E-2</v>
      </c>
      <c r="E79" s="16">
        <f t="shared" si="26"/>
        <v>-0.53020485237405202</v>
      </c>
      <c r="F79" s="10">
        <f t="shared" si="27"/>
        <v>-0.67582526504616103</v>
      </c>
      <c r="G79" s="17">
        <f t="shared" si="1"/>
        <v>0.73785697435570408</v>
      </c>
      <c r="H79" s="16">
        <f t="shared" si="2"/>
        <v>1.1201007986098188</v>
      </c>
      <c r="I79" s="10">
        <f t="shared" si="3"/>
        <v>-0.65326013774416358</v>
      </c>
      <c r="J79" s="17">
        <f t="shared" si="4"/>
        <v>-0.83267760330412111</v>
      </c>
      <c r="K79" s="13">
        <f>IF(AND(D79&gt;=-$E$13,D79&lt;0),$E$12,0)</f>
        <v>0</v>
      </c>
      <c r="L79" s="12">
        <f t="shared" si="5"/>
        <v>0.5</v>
      </c>
      <c r="M79" s="10">
        <f>2+$E$15^2*(K79-$E$11)</f>
        <v>1.9950000000000001</v>
      </c>
      <c r="N79" s="35" t="str">
        <f t="shared" si="28"/>
        <v>-0.530204852374052-0.675825265046161i</v>
      </c>
      <c r="O79" s="16">
        <f t="shared" si="6"/>
        <v>-9.9999999999995426E-2</v>
      </c>
      <c r="P79" s="12">
        <f t="shared" si="7"/>
        <v>-0.15326013774416358</v>
      </c>
      <c r="Q79" s="12">
        <f t="shared" si="8"/>
        <v>-0.83267760330412111</v>
      </c>
      <c r="R79" s="12">
        <f t="array" ref="R79:T79">MMULT(O79:Q79,$R$14:$T$16)</f>
        <v>-0.50294134203050045</v>
      </c>
      <c r="S79" s="10">
        <v>-0.46828715148580413</v>
      </c>
      <c r="T79" s="35">
        <v>-0.5045768634167892</v>
      </c>
      <c r="U79" s="43">
        <f t="shared" si="9"/>
        <v>-0.50294134203050045</v>
      </c>
      <c r="V79" s="13">
        <f t="shared" si="10"/>
        <v>-0.46828715148580413</v>
      </c>
      <c r="W79" s="10"/>
      <c r="X79" s="10"/>
      <c r="Y79" s="10"/>
      <c r="Z79" s="10"/>
      <c r="AA79" s="17"/>
    </row>
    <row r="80" spans="2:27" x14ac:dyDescent="0.15">
      <c r="C80" s="16">
        <f t="shared" si="0"/>
        <v>-0.19999999999999543</v>
      </c>
      <c r="D80" s="35">
        <f>D79+$E$15</f>
        <v>0.19999999999999543</v>
      </c>
      <c r="E80" s="16">
        <f t="shared" si="26"/>
        <v>-0.54076751573820003</v>
      </c>
      <c r="F80" s="10">
        <f t="shared" si="27"/>
        <v>-0.72260238614833805</v>
      </c>
      <c r="G80" s="17">
        <f t="shared" si="1"/>
        <v>0.81458371454493639</v>
      </c>
      <c r="H80" s="16">
        <f t="shared" si="2"/>
        <v>1.2365755165397148</v>
      </c>
      <c r="I80" s="10">
        <f t="shared" si="3"/>
        <v>-0.66627429046893072</v>
      </c>
      <c r="J80" s="17">
        <f t="shared" si="4"/>
        <v>-0.89031123007622315</v>
      </c>
      <c r="K80" s="13">
        <f>IF(AND(D80&gt;=-$E$13,D80&lt;0),$E$12,0)</f>
        <v>0</v>
      </c>
      <c r="L80" s="12">
        <f t="shared" si="5"/>
        <v>0.5</v>
      </c>
      <c r="M80" s="10">
        <f>2+$E$15^2*(K80-$E$11)</f>
        <v>1.9950000000000001</v>
      </c>
      <c r="N80" s="35" t="str">
        <f t="shared" si="28"/>
        <v>-0.5407675157382-0.722602386148338i</v>
      </c>
      <c r="O80" s="16">
        <f t="shared" si="6"/>
        <v>-0.19999999999999543</v>
      </c>
      <c r="P80" s="12">
        <f t="shared" si="7"/>
        <v>-0.16627429046893072</v>
      </c>
      <c r="Q80" s="12">
        <f t="shared" si="8"/>
        <v>-0.89031123007622315</v>
      </c>
      <c r="R80" s="12">
        <f t="array" ref="R80:T80">MMULT(O80:Q80,$R$14:$T$16)</f>
        <v>-0.61836069579499531</v>
      </c>
      <c r="S80" s="10">
        <v>-0.47951383080261861</v>
      </c>
      <c r="T80" s="35">
        <v>-0.4979937369442603</v>
      </c>
      <c r="U80" s="43">
        <f t="shared" si="9"/>
        <v>-0.61836069579499531</v>
      </c>
      <c r="V80" s="13">
        <f t="shared" si="10"/>
        <v>-0.47951383080261861</v>
      </c>
      <c r="W80" s="10"/>
      <c r="X80" s="10"/>
      <c r="Y80" s="10"/>
      <c r="Z80" s="10"/>
      <c r="AA80" s="17"/>
    </row>
    <row r="81" spans="3:27" x14ac:dyDescent="0.15">
      <c r="C81" s="16">
        <f t="shared" si="0"/>
        <v>-0.29999999999999544</v>
      </c>
      <c r="D81" s="35">
        <f>D80+$E$15</f>
        <v>0.29999999999999544</v>
      </c>
      <c r="E81" s="16">
        <f t="shared" si="26"/>
        <v>-0.54862634152365797</v>
      </c>
      <c r="F81" s="10">
        <f t="shared" si="27"/>
        <v>-0.76576649531976904</v>
      </c>
      <c r="G81" s="17">
        <f t="shared" si="1"/>
        <v>0.8873891879679553</v>
      </c>
      <c r="H81" s="16">
        <f t="shared" si="2"/>
        <v>1.3470975712990376</v>
      </c>
      <c r="I81" s="10">
        <f t="shared" si="3"/>
        <v>-0.67595707174135444</v>
      </c>
      <c r="J81" s="17">
        <f t="shared" si="4"/>
        <v>-0.9434933006979388</v>
      </c>
      <c r="K81" s="13">
        <f>IF(AND(D81&gt;=-$E$13,D81&lt;0),$E$12,0)</f>
        <v>0</v>
      </c>
      <c r="L81" s="12">
        <f t="shared" si="5"/>
        <v>0.5</v>
      </c>
      <c r="M81" s="10">
        <f>2+$E$15^2*(K81-$E$11)</f>
        <v>1.9950000000000001</v>
      </c>
      <c r="N81" s="35" t="str">
        <f t="shared" si="28"/>
        <v>-0.548626341523658-0.765766495319769i</v>
      </c>
      <c r="O81" s="16">
        <f t="shared" si="6"/>
        <v>-0.29999999999999544</v>
      </c>
      <c r="P81" s="12">
        <f t="shared" si="7"/>
        <v>-0.17595707174135444</v>
      </c>
      <c r="Q81" s="12">
        <f t="shared" si="8"/>
        <v>-0.9434933006979388</v>
      </c>
      <c r="R81" s="12">
        <f t="array" ref="R81:T81">MMULT(O81:Q81,$R$14:$T$16)</f>
        <v>-0.73155427148429708</v>
      </c>
      <c r="S81" s="10">
        <v>-0.48592787745595767</v>
      </c>
      <c r="T81" s="35">
        <v>-0.4897376290851132</v>
      </c>
      <c r="U81" s="43">
        <f t="shared" si="9"/>
        <v>-0.73155427148429708</v>
      </c>
      <c r="V81" s="13">
        <f t="shared" si="10"/>
        <v>-0.48592787745595767</v>
      </c>
      <c r="W81" s="10"/>
      <c r="X81" s="10"/>
      <c r="Y81" s="10"/>
      <c r="Z81" s="10"/>
      <c r="AA81" s="17"/>
    </row>
    <row r="82" spans="3:27" x14ac:dyDescent="0.15">
      <c r="C82" s="16">
        <f t="shared" si="0"/>
        <v>-0.39999999999999547</v>
      </c>
      <c r="D82" s="35">
        <f>D81+$E$15</f>
        <v>0.39999999999999547</v>
      </c>
      <c r="E82" s="16">
        <f t="shared" si="26"/>
        <v>-0.55374203560150004</v>
      </c>
      <c r="F82" s="10">
        <f t="shared" si="27"/>
        <v>-0.80510177201460198</v>
      </c>
      <c r="G82" s="17">
        <f t="shared" si="1"/>
        <v>0.95481910529314518</v>
      </c>
      <c r="H82" s="16">
        <f t="shared" si="2"/>
        <v>1.4494592848439838</v>
      </c>
      <c r="I82" s="10">
        <f t="shared" si="3"/>
        <v>-0.6822600676550743</v>
      </c>
      <c r="J82" s="17">
        <f t="shared" si="4"/>
        <v>-0.99195790481616564</v>
      </c>
      <c r="K82" s="13">
        <f>IF(AND(D82&gt;=-$E$13,D82&lt;0),$E$12,0)</f>
        <v>0</v>
      </c>
      <c r="L82" s="12">
        <f t="shared" si="5"/>
        <v>0.5</v>
      </c>
      <c r="M82" s="10">
        <f>2+$E$15^2*(K82-$E$11)</f>
        <v>1.9950000000000001</v>
      </c>
      <c r="N82" s="35" t="str">
        <f t="shared" si="28"/>
        <v>-0.5537420356015-0.805101772014602i</v>
      </c>
      <c r="O82" s="16">
        <f t="shared" si="6"/>
        <v>-0.39999999999999547</v>
      </c>
      <c r="P82" s="12">
        <f t="shared" si="7"/>
        <v>-0.1822600676550743</v>
      </c>
      <c r="Q82" s="12">
        <f t="shared" si="8"/>
        <v>-0.99195790481616564</v>
      </c>
      <c r="R82" s="12">
        <f t="array" ref="R82:T82">MMULT(O82:Q82,$R$14:$T$16)</f>
        <v>-0.84238911392185434</v>
      </c>
      <c r="S82" s="10">
        <v>-0.4873722212125588</v>
      </c>
      <c r="T82" s="35">
        <v>-0.47963331402770143</v>
      </c>
      <c r="U82" s="43">
        <f t="shared" si="9"/>
        <v>-0.84238911392185434</v>
      </c>
      <c r="V82" s="13">
        <f t="shared" si="10"/>
        <v>-0.4873722212125588</v>
      </c>
      <c r="W82" s="10"/>
      <c r="X82" s="10"/>
      <c r="Y82" s="10"/>
      <c r="Z82" s="10"/>
      <c r="AA82" s="17"/>
    </row>
    <row r="83" spans="3:27" x14ac:dyDescent="0.15">
      <c r="C83" s="16">
        <f t="shared" ref="C83:C138" si="29">-D83</f>
        <v>-0.49999999999999545</v>
      </c>
      <c r="D83" s="35">
        <f>D82+$E$15</f>
        <v>0.49999999999999545</v>
      </c>
      <c r="E83" s="16">
        <f t="shared" si="26"/>
        <v>-0.55608901950133205</v>
      </c>
      <c r="F83" s="10">
        <f t="shared" si="27"/>
        <v>-0.84041153984936101</v>
      </c>
      <c r="G83" s="17">
        <f t="shared" ref="G83:G108" si="30">E83^2+F83^2</f>
        <v>1.0155265539219269</v>
      </c>
      <c r="H83" s="16">
        <f t="shared" ref="H83:H138" si="31">G83/$B$78^2</f>
        <v>1.5416159819464801</v>
      </c>
      <c r="I83" s="10">
        <f t="shared" ref="I83:I138" si="32">E83/$B$78</f>
        <v>-0.68515176323051574</v>
      </c>
      <c r="J83" s="17">
        <f t="shared" ref="J83:J138" si="33">F83/$B$78</f>
        <v>-1.0354627194103105</v>
      </c>
      <c r="K83" s="13">
        <f>IF(AND(D83&gt;=-$E$13,D83&lt;0),$E$12,0)</f>
        <v>0</v>
      </c>
      <c r="L83" s="12">
        <f t="shared" ref="L83:L138" si="34">$E$11</f>
        <v>0.5</v>
      </c>
      <c r="M83" s="10">
        <f>2+$E$15^2*(K83-$E$11)</f>
        <v>1.9950000000000001</v>
      </c>
      <c r="N83" s="35" t="str">
        <f t="shared" si="28"/>
        <v>-0.556089019501332-0.840411539849361i</v>
      </c>
      <c r="O83" s="16">
        <f t="shared" ref="O83:O108" si="35">C83</f>
        <v>-0.49999999999999545</v>
      </c>
      <c r="P83" s="12">
        <f t="shared" ref="P83:P138" si="36">I83+$E$11</f>
        <v>-0.18515176323051574</v>
      </c>
      <c r="Q83" s="12">
        <f t="shared" ref="Q83:Q138" si="37">J83</f>
        <v>-1.0354627194103105</v>
      </c>
      <c r="R83" s="12">
        <f t="array" ref="R83:T83">MMULT(O83:Q83,$R$14:$T$16)</f>
        <v>-0.95074406159737057</v>
      </c>
      <c r="S83" s="10">
        <v>-0.48371464035363287</v>
      </c>
      <c r="T83" s="35">
        <v>-0.46751480699636755</v>
      </c>
      <c r="U83" s="43">
        <f t="shared" ref="U83:U108" si="38">R83</f>
        <v>-0.95074406159737057</v>
      </c>
      <c r="V83" s="13">
        <f t="shared" ref="V83:V108" si="39">S83</f>
        <v>-0.48371464035363287</v>
      </c>
      <c r="W83" s="10"/>
      <c r="X83" s="10"/>
      <c r="Y83" s="10"/>
      <c r="Z83" s="10"/>
      <c r="AA83" s="17"/>
    </row>
    <row r="84" spans="3:27" x14ac:dyDescent="0.15">
      <c r="C84" s="16">
        <f t="shared" si="29"/>
        <v>-0.59999999999999543</v>
      </c>
      <c r="D84" s="35">
        <f>D83+$E$15</f>
        <v>0.59999999999999543</v>
      </c>
      <c r="E84" s="16">
        <f t="shared" si="26"/>
        <v>-0.55565555830365998</v>
      </c>
      <c r="F84" s="10">
        <f t="shared" si="27"/>
        <v>-0.87151924998487795</v>
      </c>
      <c r="G84" s="17">
        <f t="shared" si="30"/>
        <v>1.0682989025679563</v>
      </c>
      <c r="H84" s="16">
        <f t="shared" si="31"/>
        <v>1.6217268325819281</v>
      </c>
      <c r="I84" s="10">
        <f t="shared" si="32"/>
        <v>-0.6846176999898077</v>
      </c>
      <c r="J84" s="17">
        <f t="shared" si="33"/>
        <v>-1.0737902204074097</v>
      </c>
      <c r="K84" s="13">
        <f>IF(AND(D84&gt;=-$E$13,D84&lt;0),$E$12,0)</f>
        <v>0</v>
      </c>
      <c r="L84" s="12">
        <f t="shared" si="34"/>
        <v>0.5</v>
      </c>
      <c r="M84" s="10">
        <f>2+$E$15^2*(K84-$E$11)</f>
        <v>1.9950000000000001</v>
      </c>
      <c r="N84" s="35" t="str">
        <f t="shared" si="28"/>
        <v>-0.55565555830366-0.871519249984878i</v>
      </c>
      <c r="O84" s="16">
        <f t="shared" si="35"/>
        <v>-0.59999999999999543</v>
      </c>
      <c r="P84" s="12">
        <f t="shared" si="36"/>
        <v>-0.1846176999898077</v>
      </c>
      <c r="Q84" s="12">
        <f t="shared" si="37"/>
        <v>-1.0737902204074097</v>
      </c>
      <c r="R84" s="12">
        <f t="array" ref="R84:T84">MMULT(O84:Q84,$R$14:$T$16)</f>
        <v>-1.056510352474364</v>
      </c>
      <c r="S84" s="10">
        <v>-0.47484842278348294</v>
      </c>
      <c r="T84" s="35">
        <v>-0.45322619417532395</v>
      </c>
      <c r="U84" s="43">
        <f t="shared" si="38"/>
        <v>-1.056510352474364</v>
      </c>
      <c r="V84" s="13">
        <f t="shared" si="39"/>
        <v>-0.47484842278348294</v>
      </c>
      <c r="W84" s="10"/>
      <c r="X84" s="10"/>
      <c r="Y84" s="10"/>
      <c r="Z84" s="10"/>
      <c r="AA84" s="17"/>
    </row>
    <row r="85" spans="3:27" x14ac:dyDescent="0.15">
      <c r="C85" s="16">
        <f t="shared" si="29"/>
        <v>-0.6999999999999954</v>
      </c>
      <c r="D85" s="35">
        <f>D84+$E$15</f>
        <v>0.6999999999999954</v>
      </c>
      <c r="E85" s="16">
        <f t="shared" si="26"/>
        <v>-0.55244381931446795</v>
      </c>
      <c r="F85" s="10">
        <f t="shared" si="27"/>
        <v>-0.89826936387046896</v>
      </c>
      <c r="G85" s="17">
        <f t="shared" si="30"/>
        <v>1.1120820235670135</v>
      </c>
      <c r="H85" s="16">
        <f t="shared" si="31"/>
        <v>1.6881916225088609</v>
      </c>
      <c r="I85" s="10">
        <f t="shared" si="32"/>
        <v>-0.68066054824914857</v>
      </c>
      <c r="J85" s="17">
        <f t="shared" si="33"/>
        <v>-1.1067487703024701</v>
      </c>
      <c r="K85" s="13">
        <f>IF(AND(D85&gt;=-$E$13,D85&lt;0),$E$12,0)</f>
        <v>0</v>
      </c>
      <c r="L85" s="12">
        <f t="shared" si="34"/>
        <v>0.5</v>
      </c>
      <c r="M85" s="10">
        <f>2+$E$15^2*(K85-$E$11)</f>
        <v>1.9950000000000001</v>
      </c>
      <c r="N85" s="35" t="str">
        <f t="shared" si="28"/>
        <v>-0.552443819314468-0.898269363870469i</v>
      </c>
      <c r="O85" s="16">
        <f t="shared" si="35"/>
        <v>-0.6999999999999954</v>
      </c>
      <c r="P85" s="12">
        <f t="shared" si="36"/>
        <v>-0.18066054824914857</v>
      </c>
      <c r="Q85" s="12">
        <f t="shared" si="37"/>
        <v>-1.1067487703024701</v>
      </c>
      <c r="R85" s="12">
        <f t="array" ref="R85:T85">MMULT(O85:Q85,$R$14:$T$16)</f>
        <v>-1.159592167800338</v>
      </c>
      <c r="S85" s="10">
        <v>-0.46069289958995185</v>
      </c>
      <c r="T85" s="35">
        <v>-0.43662241227772691</v>
      </c>
      <c r="U85" s="43">
        <f t="shared" si="38"/>
        <v>-1.159592167800338</v>
      </c>
      <c r="V85" s="13">
        <f t="shared" si="39"/>
        <v>-0.46069289958995185</v>
      </c>
      <c r="W85" s="10"/>
      <c r="X85" s="10"/>
      <c r="Y85" s="10"/>
      <c r="Z85" s="10"/>
      <c r="AA85" s="17"/>
    </row>
    <row r="86" spans="3:27" x14ac:dyDescent="0.15">
      <c r="C86" s="16">
        <f t="shared" si="29"/>
        <v>-0.79999999999999538</v>
      </c>
      <c r="D86" s="35">
        <f>D85+$E$15</f>
        <v>0.79999999999999538</v>
      </c>
      <c r="E86" s="16">
        <f t="shared" si="26"/>
        <v>-0.5464698612287</v>
      </c>
      <c r="F86" s="10">
        <f t="shared" si="27"/>
        <v>-0.92052813093671204</v>
      </c>
      <c r="G86" s="17">
        <f t="shared" si="30"/>
        <v>1.146001349077151</v>
      </c>
      <c r="H86" s="16">
        <f t="shared" si="31"/>
        <v>1.7396827175485019</v>
      </c>
      <c r="I86" s="10">
        <f t="shared" si="32"/>
        <v>-0.67330009376723932</v>
      </c>
      <c r="J86" s="17">
        <f t="shared" si="33"/>
        <v>-1.1341735763460232</v>
      </c>
      <c r="K86" s="13">
        <f>IF(AND(D86&gt;=-$E$13,D86&lt;0),$E$12,0)</f>
        <v>0</v>
      </c>
      <c r="L86" s="12">
        <f t="shared" si="34"/>
        <v>0.5</v>
      </c>
      <c r="M86" s="10">
        <f>2+$E$15^2*(K86-$E$11)</f>
        <v>1.9950000000000001</v>
      </c>
      <c r="N86" s="35" t="str">
        <f t="shared" si="28"/>
        <v>-0.5464698612287-0.920528130936712i</v>
      </c>
      <c r="O86" s="16">
        <f t="shared" si="35"/>
        <v>-0.79999999999999538</v>
      </c>
      <c r="P86" s="12">
        <f t="shared" si="36"/>
        <v>-0.17330009376723932</v>
      </c>
      <c r="Q86" s="12">
        <f t="shared" si="37"/>
        <v>-1.1341735763460232</v>
      </c>
      <c r="R86" s="12">
        <f t="array" ref="R86:T86">MMULT(O86:Q86,$R$14:$T$16)</f>
        <v>-1.2599071112005584</v>
      </c>
      <c r="S86" s="10">
        <v>-0.44119384838900849</v>
      </c>
      <c r="T86" s="35">
        <v>-0.41756997386212447</v>
      </c>
      <c r="U86" s="43">
        <f t="shared" si="38"/>
        <v>-1.2599071112005584</v>
      </c>
      <c r="V86" s="13">
        <f t="shared" si="39"/>
        <v>-0.44119384838900849</v>
      </c>
      <c r="W86" s="10"/>
      <c r="X86" s="10"/>
      <c r="Y86" s="10"/>
      <c r="Z86" s="10"/>
      <c r="AA86" s="17"/>
    </row>
    <row r="87" spans="3:27" x14ac:dyDescent="0.15">
      <c r="C87" s="16">
        <f t="shared" si="29"/>
        <v>-0.89999999999999536</v>
      </c>
      <c r="D87" s="35">
        <f>D86+$E$15</f>
        <v>0.89999999999999536</v>
      </c>
      <c r="E87" s="16">
        <f t="shared" si="26"/>
        <v>-0.53776355383679197</v>
      </c>
      <c r="F87" s="10">
        <f t="shared" si="27"/>
        <v>-0.93818425734827104</v>
      </c>
      <c r="G87" s="17">
        <f t="shared" si="30"/>
        <v>1.1693793405713031</v>
      </c>
      <c r="H87" s="16">
        <f t="shared" si="31"/>
        <v>1.7751715830774326</v>
      </c>
      <c r="I87" s="10">
        <f t="shared" si="32"/>
        <v>-0.66257313881649804</v>
      </c>
      <c r="J87" s="17">
        <f t="shared" si="33"/>
        <v>-1.1559275145078458</v>
      </c>
      <c r="K87" s="13">
        <f>IF(AND(D87&gt;=-$E$13,D87&lt;0),$E$12,0)</f>
        <v>0</v>
      </c>
      <c r="L87" s="12">
        <f t="shared" si="34"/>
        <v>0.5</v>
      </c>
      <c r="M87" s="10">
        <f>2+$E$15^2*(K87-$E$11)</f>
        <v>1.9950000000000001</v>
      </c>
      <c r="N87" s="35" t="str">
        <f t="shared" si="28"/>
        <v>-0.537763553836792-0.938184257348271i</v>
      </c>
      <c r="O87" s="16">
        <f t="shared" si="35"/>
        <v>-0.89999999999999536</v>
      </c>
      <c r="P87" s="12">
        <f t="shared" si="36"/>
        <v>-0.16257313881649804</v>
      </c>
      <c r="Q87" s="12">
        <f t="shared" si="37"/>
        <v>-1.1559275145078458</v>
      </c>
      <c r="R87" s="12">
        <f t="array" ref="R87:T87">MMULT(O87:Q87,$R$14:$T$16)</f>
        <v>-1.3573866206599137</v>
      </c>
      <c r="S87" s="10">
        <v>-0.41632376443666236</v>
      </c>
      <c r="T87" s="35">
        <v>-0.39594763476964007</v>
      </c>
      <c r="U87" s="43">
        <f t="shared" si="38"/>
        <v>-1.3573866206599137</v>
      </c>
      <c r="V87" s="13">
        <f t="shared" si="39"/>
        <v>-0.41632376443666236</v>
      </c>
      <c r="W87" s="10"/>
      <c r="X87" s="10"/>
      <c r="Y87" s="10"/>
      <c r="Z87" s="10"/>
      <c r="AA87" s="17"/>
    </row>
    <row r="88" spans="3:27" x14ac:dyDescent="0.15">
      <c r="C88" s="16">
        <f t="shared" si="29"/>
        <v>-0.99999999999999534</v>
      </c>
      <c r="D88" s="35">
        <f>D87+$E$15</f>
        <v>0.99999999999999534</v>
      </c>
      <c r="E88" s="16">
        <f t="shared" si="26"/>
        <v>-0.5263684286757</v>
      </c>
      <c r="F88" s="10">
        <f t="shared" si="27"/>
        <v>-0.95114946247308796</v>
      </c>
      <c r="G88" s="17">
        <f t="shared" si="30"/>
        <v>1.1817490226693697</v>
      </c>
      <c r="H88" s="16">
        <f t="shared" si="31"/>
        <v>1.7939493290067061</v>
      </c>
      <c r="I88" s="10">
        <f t="shared" si="32"/>
        <v>-0.64853331817167437</v>
      </c>
      <c r="J88" s="17">
        <f t="shared" si="33"/>
        <v>-1.1719018150971283</v>
      </c>
      <c r="K88" s="13">
        <f>IF(AND(D88&gt;=-$E$13,D88&lt;0),$E$12,0)</f>
        <v>0</v>
      </c>
      <c r="L88" s="12">
        <f t="shared" si="34"/>
        <v>0.5</v>
      </c>
      <c r="M88" s="10">
        <f>2+$E$15^2*(K88-$E$11)</f>
        <v>1.9950000000000001</v>
      </c>
      <c r="N88" s="35" t="str">
        <f t="shared" si="28"/>
        <v>-0.5263684286757-0.951149462473088i</v>
      </c>
      <c r="O88" s="16">
        <f t="shared" si="35"/>
        <v>-0.99999999999999534</v>
      </c>
      <c r="P88" s="12">
        <f t="shared" si="36"/>
        <v>-0.14853331817167437</v>
      </c>
      <c r="Q88" s="12">
        <f t="shared" si="37"/>
        <v>-1.1719018150971283</v>
      </c>
      <c r="R88" s="12">
        <f t="array" ref="R88:T88">MMULT(O88:Q88,$R$14:$T$16)</f>
        <v>-1.4519763113329986</v>
      </c>
      <c r="S88" s="10">
        <v>-0.38608199815267158</v>
      </c>
      <c r="T88" s="35">
        <v>-0.37164700034479192</v>
      </c>
      <c r="U88" s="43">
        <f t="shared" si="38"/>
        <v>-1.4519763113329986</v>
      </c>
      <c r="V88" s="13">
        <f t="shared" si="39"/>
        <v>-0.38608199815267158</v>
      </c>
      <c r="W88" s="10"/>
      <c r="X88" s="10"/>
      <c r="Y88" s="10"/>
      <c r="Z88" s="10"/>
      <c r="AA88" s="17"/>
    </row>
    <row r="89" spans="3:27" x14ac:dyDescent="0.15">
      <c r="C89" s="16">
        <f t="shared" si="29"/>
        <v>-1.0999999999999954</v>
      </c>
      <c r="D89" s="35">
        <f>D88+$E$15</f>
        <v>1.0999999999999954</v>
      </c>
      <c r="E89" s="16">
        <f t="shared" si="26"/>
        <v>-0.51234146137122805</v>
      </c>
      <c r="F89" s="10">
        <f t="shared" si="27"/>
        <v>-0.95935892028553904</v>
      </c>
      <c r="G89" s="17">
        <f t="shared" si="30"/>
        <v>1.1828633109714408</v>
      </c>
      <c r="H89" s="16">
        <f t="shared" si="31"/>
        <v>1.7956408698613837</v>
      </c>
      <c r="I89" s="10">
        <f t="shared" si="32"/>
        <v>-0.63125083093599044</v>
      </c>
      <c r="J89" s="17">
        <f t="shared" si="33"/>
        <v>-1.1820166066109248</v>
      </c>
      <c r="K89" s="13">
        <f>IF(AND(D89&gt;=-$E$13,D89&lt;0),$E$12,0)</f>
        <v>0</v>
      </c>
      <c r="L89" s="12">
        <f t="shared" si="34"/>
        <v>0.5</v>
      </c>
      <c r="M89" s="10">
        <f>2+$E$15^2*(K89-$E$11)</f>
        <v>1.9950000000000001</v>
      </c>
      <c r="N89" s="35" t="str">
        <f t="shared" si="28"/>
        <v>-0.512341461371228-0.959358920285539i</v>
      </c>
      <c r="O89" s="16">
        <f t="shared" si="35"/>
        <v>-1.0999999999999954</v>
      </c>
      <c r="P89" s="12">
        <f t="shared" si="36"/>
        <v>-0.13125083093599044</v>
      </c>
      <c r="Q89" s="12">
        <f t="shared" si="37"/>
        <v>-1.1820166066109248</v>
      </c>
      <c r="R89" s="12">
        <f t="array" ref="R89:T89">MMULT(O89:Q89,$R$14:$T$16)</f>
        <v>-1.5436362474683409</v>
      </c>
      <c r="S89" s="10">
        <v>-0.35049475836845445</v>
      </c>
      <c r="T89" s="35">
        <v>-0.34457306740875926</v>
      </c>
      <c r="U89" s="43">
        <f t="shared" si="38"/>
        <v>-1.5436362474683409</v>
      </c>
      <c r="V89" s="13">
        <f t="shared" si="39"/>
        <v>-0.35049475836845445</v>
      </c>
      <c r="W89" s="10"/>
      <c r="X89" s="10"/>
      <c r="Y89" s="10"/>
      <c r="Z89" s="10"/>
      <c r="AA89" s="17"/>
    </row>
    <row r="90" spans="3:27" x14ac:dyDescent="0.15">
      <c r="C90" s="16">
        <f t="shared" si="29"/>
        <v>-1.1999999999999955</v>
      </c>
      <c r="D90" s="35">
        <f>D89+$E$15</f>
        <v>1.1999999999999955</v>
      </c>
      <c r="E90" s="16">
        <f t="shared" si="26"/>
        <v>-0.49575278675989998</v>
      </c>
      <c r="F90" s="10">
        <f t="shared" si="27"/>
        <v>-0.962771583496562</v>
      </c>
      <c r="G90" s="17">
        <f t="shared" si="30"/>
        <v>1.1726999475686843</v>
      </c>
      <c r="H90" s="16">
        <f t="shared" si="31"/>
        <v>1.7802124171128957</v>
      </c>
      <c r="I90" s="10">
        <f t="shared" si="32"/>
        <v>-0.6108120895456266</v>
      </c>
      <c r="J90" s="17">
        <f t="shared" si="33"/>
        <v>-1.1862213150916658</v>
      </c>
      <c r="K90" s="13">
        <f>IF(AND(D90&gt;=-$E$13,D90&lt;0),$E$12,0)</f>
        <v>0</v>
      </c>
      <c r="L90" s="12">
        <f t="shared" si="34"/>
        <v>0.5</v>
      </c>
      <c r="M90" s="10">
        <f>2+$E$15^2*(K90-$E$11)</f>
        <v>1.9950000000000001</v>
      </c>
      <c r="N90" s="35" t="str">
        <f t="shared" si="28"/>
        <v>-0.4957527867599-0.962771583496562i</v>
      </c>
      <c r="O90" s="16">
        <f t="shared" si="35"/>
        <v>-1.1999999999999955</v>
      </c>
      <c r="P90" s="12">
        <f t="shared" si="36"/>
        <v>-0.1108120895456266</v>
      </c>
      <c r="Q90" s="12">
        <f t="shared" si="37"/>
        <v>-1.1862213150916658</v>
      </c>
      <c r="R90" s="12">
        <f t="array" ref="R90:T90">MMULT(O90:Q90,$R$14:$T$16)</f>
        <v>-1.6323411420871552</v>
      </c>
      <c r="S90" s="10">
        <v>-0.30961498128293363</v>
      </c>
      <c r="T90" s="35">
        <v>-0.31464469927527494</v>
      </c>
      <c r="U90" s="43">
        <f t="shared" si="38"/>
        <v>-1.6323411420871552</v>
      </c>
      <c r="V90" s="13">
        <f t="shared" si="39"/>
        <v>-0.30961498128293363</v>
      </c>
      <c r="W90" s="10"/>
      <c r="X90" s="10"/>
      <c r="Y90" s="10"/>
      <c r="Z90" s="10"/>
      <c r="AA90" s="17"/>
    </row>
    <row r="91" spans="3:27" x14ac:dyDescent="0.15">
      <c r="C91" s="16">
        <f t="shared" si="29"/>
        <v>-1.2999999999999956</v>
      </c>
      <c r="D91" s="35">
        <f>D90+$E$15</f>
        <v>1.2999999999999956</v>
      </c>
      <c r="E91" s="16">
        <f t="shared" si="26"/>
        <v>-0.47668534821477299</v>
      </c>
      <c r="F91" s="10">
        <f t="shared" si="27"/>
        <v>-0.96137038879010095</v>
      </c>
      <c r="G91" s="17">
        <f t="shared" si="30"/>
        <v>1.1514619456450692</v>
      </c>
      <c r="H91" s="16">
        <f t="shared" si="31"/>
        <v>1.7479721541048914</v>
      </c>
      <c r="I91" s="10">
        <f t="shared" si="32"/>
        <v>-0.58731928770753539</v>
      </c>
      <c r="J91" s="17">
        <f t="shared" si="33"/>
        <v>-1.1844949169969472</v>
      </c>
      <c r="K91" s="13">
        <f>IF(AND(D91&gt;=-$E$13,D91&lt;0),$E$12,0)</f>
        <v>0</v>
      </c>
      <c r="L91" s="12">
        <f t="shared" si="34"/>
        <v>0.5</v>
      </c>
      <c r="M91" s="10">
        <f>2+$E$15^2*(K91-$E$11)</f>
        <v>1.9950000000000001</v>
      </c>
      <c r="N91" s="35" t="str">
        <f t="shared" si="28"/>
        <v>-0.476685348214773-0.961370388790101i</v>
      </c>
      <c r="O91" s="16">
        <f t="shared" si="35"/>
        <v>-1.2999999999999956</v>
      </c>
      <c r="P91" s="12">
        <f t="shared" si="36"/>
        <v>-8.7319287707535387E-2</v>
      </c>
      <c r="Q91" s="12">
        <f t="shared" si="37"/>
        <v>-1.1844949169969472</v>
      </c>
      <c r="R91" s="12">
        <f t="array" ref="R91:T91">MMULT(O91:Q91,$R$14:$T$16)</f>
        <v>-1.7180804834182402</v>
      </c>
      <c r="S91" s="10">
        <v>-0.26352206578153725</v>
      </c>
      <c r="T91" s="35">
        <v>-0.28179503143405971</v>
      </c>
      <c r="U91" s="43">
        <f t="shared" si="38"/>
        <v>-1.7180804834182402</v>
      </c>
      <c r="V91" s="13">
        <f t="shared" si="39"/>
        <v>-0.26352206578153725</v>
      </c>
      <c r="W91" s="10"/>
      <c r="X91" s="10"/>
      <c r="Y91" s="10"/>
      <c r="Z91" s="10"/>
      <c r="AA91" s="17"/>
    </row>
    <row r="92" spans="3:27" x14ac:dyDescent="0.15">
      <c r="C92" s="16">
        <f t="shared" si="29"/>
        <v>-1.3999999999999957</v>
      </c>
      <c r="D92" s="35">
        <f>D91+$E$15</f>
        <v>1.3999999999999957</v>
      </c>
      <c r="E92" s="16">
        <f t="shared" si="26"/>
        <v>-0.45523448292857199</v>
      </c>
      <c r="F92" s="10">
        <f t="shared" si="27"/>
        <v>-0.95516234213968798</v>
      </c>
      <c r="G92" s="17">
        <f t="shared" si="30"/>
        <v>1.1195735342890187</v>
      </c>
      <c r="H92" s="16">
        <f t="shared" si="31"/>
        <v>1.6995640800909544</v>
      </c>
      <c r="I92" s="10">
        <f t="shared" si="32"/>
        <v>-0.56088988943090623</v>
      </c>
      <c r="J92" s="17">
        <f t="shared" si="33"/>
        <v>-1.1768460443172422</v>
      </c>
      <c r="K92" s="13">
        <f>IF(AND(D92&gt;=-$E$13,D92&lt;0),$E$12,0)</f>
        <v>0</v>
      </c>
      <c r="L92" s="12">
        <f t="shared" si="34"/>
        <v>0.5</v>
      </c>
      <c r="M92" s="10">
        <f>2+$E$15^2*(K92-$E$11)</f>
        <v>1.9950000000000001</v>
      </c>
      <c r="N92" s="35" t="str">
        <f t="shared" si="28"/>
        <v>-0.455234482928572-0.955162342139688i</v>
      </c>
      <c r="O92" s="16">
        <f t="shared" si="35"/>
        <v>-1.3999999999999957</v>
      </c>
      <c r="P92" s="12">
        <f t="shared" si="36"/>
        <v>-6.088988943090623E-2</v>
      </c>
      <c r="Q92" s="12">
        <f t="shared" si="37"/>
        <v>-1.1768460443172422</v>
      </c>
      <c r="R92" s="12">
        <f t="array" ref="R92:T92">MMULT(O92:Q92,$R$14:$T$16)</f>
        <v>-1.8008585874568315</v>
      </c>
      <c r="S92" s="10">
        <v>-0.21232147644177102</v>
      </c>
      <c r="T92" s="35">
        <v>-0.24597180587337342</v>
      </c>
      <c r="U92" s="43">
        <f t="shared" si="38"/>
        <v>-1.8008585874568315</v>
      </c>
      <c r="V92" s="13">
        <f t="shared" si="39"/>
        <v>-0.21232147644177102</v>
      </c>
      <c r="W92" s="10"/>
      <c r="X92" s="10"/>
      <c r="Y92" s="10"/>
      <c r="Z92" s="10"/>
      <c r="AA92" s="17"/>
    </row>
    <row r="93" spans="3:27" x14ac:dyDescent="0.15">
      <c r="C93" s="16">
        <f t="shared" si="29"/>
        <v>-1.4999999999999958</v>
      </c>
      <c r="D93" s="35">
        <f>D92+$E$15</f>
        <v>1.4999999999999958</v>
      </c>
      <c r="E93" s="16">
        <f t="shared" si="26"/>
        <v>-0.43150744522772799</v>
      </c>
      <c r="F93" s="10">
        <f t="shared" si="27"/>
        <v>-0.94417848377857905</v>
      </c>
      <c r="G93" s="17">
        <f t="shared" si="30"/>
        <v>1.0776716845173773</v>
      </c>
      <c r="H93" s="16">
        <f t="shared" si="31"/>
        <v>1.6359551463495241</v>
      </c>
      <c r="I93" s="10">
        <f t="shared" si="32"/>
        <v>-0.53165604170712244</v>
      </c>
      <c r="J93" s="17">
        <f t="shared" si="33"/>
        <v>-1.1633129414159538</v>
      </c>
      <c r="K93" s="13">
        <f>IF(AND(D93&gt;=-$E$13,D93&lt;0),$E$12,0)</f>
        <v>0</v>
      </c>
      <c r="L93" s="12">
        <f t="shared" si="34"/>
        <v>0.5</v>
      </c>
      <c r="M93" s="10">
        <f>2+$E$15^2*(K93-$E$11)</f>
        <v>1.9950000000000001</v>
      </c>
      <c r="N93" s="35" t="str">
        <f t="shared" si="28"/>
        <v>-0.431507445227728-0.944178483778579i</v>
      </c>
      <c r="O93" s="16">
        <f t="shared" si="35"/>
        <v>-1.4999999999999958</v>
      </c>
      <c r="P93" s="12">
        <f t="shared" si="36"/>
        <v>-3.165604170712244E-2</v>
      </c>
      <c r="Q93" s="12">
        <f t="shared" si="37"/>
        <v>-1.1633129414159538</v>
      </c>
      <c r="R93" s="12">
        <f t="array" ref="R93:T93">MMULT(O93:Q93,$R$14:$T$16)</f>
        <v>-1.8806945763846312</v>
      </c>
      <c r="S93" s="10">
        <v>-0.15614421621033603</v>
      </c>
      <c r="T93" s="35">
        <v>-0.20713763237007721</v>
      </c>
      <c r="U93" s="43">
        <f t="shared" si="38"/>
        <v>-1.8806945763846312</v>
      </c>
      <c r="V93" s="13">
        <f t="shared" si="39"/>
        <v>-0.15614421621033603</v>
      </c>
      <c r="W93" s="10"/>
      <c r="X93" s="10"/>
      <c r="Y93" s="10"/>
      <c r="Z93" s="10"/>
      <c r="AA93" s="17"/>
    </row>
    <row r="94" spans="3:27" x14ac:dyDescent="0.15">
      <c r="C94" s="16">
        <f t="shared" si="29"/>
        <v>-1.5999999999999959</v>
      </c>
      <c r="D94" s="35">
        <f>D93+$E$15</f>
        <v>1.5999999999999959</v>
      </c>
      <c r="E94" s="16">
        <f t="shared" si="26"/>
        <v>-0.40562287030074501</v>
      </c>
      <c r="F94" s="10">
        <f t="shared" si="27"/>
        <v>-0.92847373299858205</v>
      </c>
      <c r="G94" s="17">
        <f t="shared" si="30"/>
        <v>1.0265933857793372</v>
      </c>
      <c r="H94" s="16">
        <f t="shared" si="31"/>
        <v>1.5584159413320913</v>
      </c>
      <c r="I94" s="10">
        <f t="shared" si="32"/>
        <v>-0.49976391377480256</v>
      </c>
      <c r="J94" s="17">
        <f t="shared" si="33"/>
        <v>-1.1439632738075918</v>
      </c>
      <c r="K94" s="13">
        <f>IF(AND(D94&gt;=-$E$13,D94&lt;0),$E$12,0)</f>
        <v>0</v>
      </c>
      <c r="L94" s="12">
        <f t="shared" si="34"/>
        <v>0.5</v>
      </c>
      <c r="M94" s="10">
        <f>2+$E$15^2*(K94-$E$11)</f>
        <v>1.9950000000000001</v>
      </c>
      <c r="N94" s="35" t="str">
        <f t="shared" si="28"/>
        <v>-0.405622870300745-0.928473732998582i</v>
      </c>
      <c r="O94" s="16">
        <f t="shared" si="35"/>
        <v>-1.5999999999999959</v>
      </c>
      <c r="P94" s="12">
        <f t="shared" si="36"/>
        <v>2.3608622519744049E-4</v>
      </c>
      <c r="Q94" s="12">
        <f t="shared" si="37"/>
        <v>-1.1439632738075918</v>
      </c>
      <c r="R94" s="12">
        <f t="array" ref="R94:T94">MMULT(O94:Q94,$R$14:$T$16)</f>
        <v>-1.9576222829588941</v>
      </c>
      <c r="S94" s="10">
        <v>-9.5146171388390599E-2</v>
      </c>
      <c r="T94" s="35">
        <v>-0.16527017544074374</v>
      </c>
      <c r="U94" s="43">
        <f t="shared" si="38"/>
        <v>-1.9576222829588941</v>
      </c>
      <c r="V94" s="13">
        <f t="shared" si="39"/>
        <v>-9.5146171388390599E-2</v>
      </c>
      <c r="W94" s="10"/>
      <c r="X94" s="10"/>
      <c r="Y94" s="10"/>
      <c r="Z94" s="10"/>
      <c r="AA94" s="17"/>
    </row>
    <row r="95" spans="3:27" x14ac:dyDescent="0.15">
      <c r="C95" s="16">
        <f t="shared" si="29"/>
        <v>-1.699999999999996</v>
      </c>
      <c r="D95" s="35">
        <f>D94+$E$15</f>
        <v>1.699999999999996</v>
      </c>
      <c r="E95" s="16">
        <f t="shared" si="26"/>
        <v>-0.37771018102225801</v>
      </c>
      <c r="F95" s="10">
        <f t="shared" si="27"/>
        <v>-0.90812661355359103</v>
      </c>
      <c r="G95" s="17">
        <f t="shared" si="30"/>
        <v>0.96735892709218019</v>
      </c>
      <c r="H95" s="16">
        <f t="shared" si="31"/>
        <v>1.4684953106588632</v>
      </c>
      <c r="I95" s="10">
        <f t="shared" si="32"/>
        <v>-0.46537296627360836</v>
      </c>
      <c r="J95" s="17">
        <f t="shared" si="33"/>
        <v>-1.1188937898301903</v>
      </c>
      <c r="K95" s="13">
        <f>IF(AND(D95&gt;=-$E$13,D95&lt;0),$E$12,0)</f>
        <v>0</v>
      </c>
      <c r="L95" s="12">
        <f t="shared" si="34"/>
        <v>0.5</v>
      </c>
      <c r="M95" s="10">
        <f>2+$E$15^2*(K95-$E$11)</f>
        <v>1.9950000000000001</v>
      </c>
      <c r="N95" s="35" t="str">
        <f t="shared" si="28"/>
        <v>-0.377710181022258-0.908126613553591i</v>
      </c>
      <c r="O95" s="16">
        <f t="shared" si="35"/>
        <v>-1.699999999999996</v>
      </c>
      <c r="P95" s="12">
        <f t="shared" si="36"/>
        <v>3.4627033726391643E-2</v>
      </c>
      <c r="Q95" s="12">
        <f t="shared" si="37"/>
        <v>-1.1188937898301903</v>
      </c>
      <c r="R95" s="12">
        <f t="array" ref="R95:T95">MMULT(O95:Q95,$R$14:$T$16)</f>
        <v>-2.0316900813486374</v>
      </c>
      <c r="S95" s="10">
        <v>-2.9507332200041092E-2</v>
      </c>
      <c r="T95" s="35">
        <v>-0.12036226601906763</v>
      </c>
      <c r="U95" s="43">
        <f t="shared" si="38"/>
        <v>-2.0316900813486374</v>
      </c>
      <c r="V95" s="13">
        <f t="shared" si="39"/>
        <v>-2.9507332200041092E-2</v>
      </c>
      <c r="W95" s="10"/>
      <c r="X95" s="10"/>
      <c r="Y95" s="10"/>
      <c r="Z95" s="10"/>
      <c r="AA95" s="17"/>
    </row>
    <row r="96" spans="3:27" x14ac:dyDescent="0.15">
      <c r="C96" s="16">
        <f t="shared" si="29"/>
        <v>-1.799999999999996</v>
      </c>
      <c r="D96" s="35">
        <f>D95+$E$15</f>
        <v>1.799999999999996</v>
      </c>
      <c r="E96" s="16">
        <f t="shared" si="26"/>
        <v>-0.34790894083865997</v>
      </c>
      <c r="F96" s="10">
        <f t="shared" si="27"/>
        <v>-0.88323886104082805</v>
      </c>
      <c r="G96" s="17">
        <f t="shared" si="30"/>
        <v>0.9011515167681774</v>
      </c>
      <c r="H96" s="16">
        <f t="shared" si="31"/>
        <v>1.3679894189275299</v>
      </c>
      <c r="I96" s="10">
        <f t="shared" si="32"/>
        <v>-0.42865515394104642</v>
      </c>
      <c r="J96" s="17">
        <f t="shared" si="33"/>
        <v>-1.088229836903633</v>
      </c>
      <c r="K96" s="13">
        <f>IF(AND(D96&gt;=-$E$13,D96&lt;0),$E$12,0)</f>
        <v>0</v>
      </c>
      <c r="L96" s="12">
        <f t="shared" si="34"/>
        <v>0.5</v>
      </c>
      <c r="M96" s="10">
        <f>2+$E$15^2*(K96-$E$11)</f>
        <v>1.9950000000000001</v>
      </c>
      <c r="N96" s="35" t="str">
        <f t="shared" si="28"/>
        <v>-0.34790894083866-0.883238861040828i</v>
      </c>
      <c r="O96" s="16">
        <f t="shared" si="35"/>
        <v>-1.799999999999996</v>
      </c>
      <c r="P96" s="12">
        <f t="shared" si="36"/>
        <v>7.1344846058953582E-2</v>
      </c>
      <c r="Q96" s="12">
        <f t="shared" si="37"/>
        <v>-1.088229836903633</v>
      </c>
      <c r="R96" s="12">
        <f t="array" ref="R96:T96">MMULT(O96:Q96,$R$14:$T$16)</f>
        <v>-2.1029606452638028</v>
      </c>
      <c r="S96" s="10">
        <v>4.0569107158771545E-2</v>
      </c>
      <c r="T96" s="35">
        <v>-7.2421937301208716E-2</v>
      </c>
      <c r="U96" s="43">
        <f t="shared" si="38"/>
        <v>-2.1029606452638028</v>
      </c>
      <c r="V96" s="13">
        <f t="shared" si="39"/>
        <v>4.0569107158771545E-2</v>
      </c>
      <c r="W96" s="10"/>
      <c r="X96" s="10"/>
      <c r="Y96" s="10"/>
      <c r="Z96" s="10"/>
      <c r="AA96" s="17"/>
    </row>
    <row r="97" spans="3:27" x14ac:dyDescent="0.15">
      <c r="C97" s="16">
        <f t="shared" si="29"/>
        <v>-1.8999999999999961</v>
      </c>
      <c r="D97" s="35">
        <f>D96+$E$15</f>
        <v>1.8999999999999961</v>
      </c>
      <c r="E97" s="16">
        <f t="shared" si="26"/>
        <v>-0.31636815595086898</v>
      </c>
      <c r="F97" s="10">
        <f t="shared" si="27"/>
        <v>-0.85393491422285905</v>
      </c>
      <c r="G97" s="17">
        <f t="shared" si="30"/>
        <v>0.82929364782855497</v>
      </c>
      <c r="H97" s="16">
        <f t="shared" si="31"/>
        <v>1.2589058713254315</v>
      </c>
      <c r="I97" s="10">
        <f t="shared" si="32"/>
        <v>-0.38979406583877968</v>
      </c>
      <c r="J97" s="17">
        <f t="shared" si="33"/>
        <v>-1.0521247347925553</v>
      </c>
      <c r="K97" s="13">
        <f>IF(AND(D97&gt;=-$E$13,D97&lt;0),$E$12,0)</f>
        <v>0</v>
      </c>
      <c r="L97" s="12">
        <f t="shared" si="34"/>
        <v>0.5</v>
      </c>
      <c r="M97" s="10">
        <f>2+$E$15^2*(K97-$E$11)</f>
        <v>1.9950000000000001</v>
      </c>
      <c r="N97" s="35" t="str">
        <f t="shared" si="28"/>
        <v>-0.316368155950869-0.853934914222859i</v>
      </c>
      <c r="O97" s="16">
        <f t="shared" si="35"/>
        <v>-1.8999999999999961</v>
      </c>
      <c r="P97" s="12">
        <f t="shared" si="36"/>
        <v>0.11020593416122032</v>
      </c>
      <c r="Q97" s="12">
        <f t="shared" si="37"/>
        <v>-1.0521247347925553</v>
      </c>
      <c r="R97" s="12">
        <f t="array" ref="R97:T97">MMULT(O97:Q97,$R$14:$T$16)</f>
        <v>-2.1715106345867077</v>
      </c>
      <c r="S97" s="10">
        <v>0.11485776449125196</v>
      </c>
      <c r="T97" s="35">
        <v>-2.147238457981171E-2</v>
      </c>
      <c r="U97" s="43">
        <f t="shared" si="38"/>
        <v>-2.1715106345867077</v>
      </c>
      <c r="V97" s="13">
        <f t="shared" si="39"/>
        <v>0.11485776449125196</v>
      </c>
      <c r="W97" s="10"/>
      <c r="X97" s="10"/>
      <c r="Y97" s="10"/>
      <c r="Z97" s="10"/>
      <c r="AA97" s="17"/>
    </row>
    <row r="98" spans="3:27" x14ac:dyDescent="0.15">
      <c r="C98" s="16">
        <f t="shared" si="29"/>
        <v>-1.9999999999999962</v>
      </c>
      <c r="D98" s="35">
        <f>D97+$E$15</f>
        <v>1.9999999999999962</v>
      </c>
      <c r="E98" s="16">
        <f t="shared" si="26"/>
        <v>-0.283245530283324</v>
      </c>
      <c r="F98" s="10">
        <f t="shared" si="27"/>
        <v>-0.82036129283377202</v>
      </c>
      <c r="G98" s="17">
        <f t="shared" si="30"/>
        <v>0.75322068120537933</v>
      </c>
      <c r="H98" s="16">
        <f t="shared" si="31"/>
        <v>1.1434236117159158</v>
      </c>
      <c r="I98" s="10">
        <f t="shared" si="32"/>
        <v>-0.34898400740731944</v>
      </c>
      <c r="J98" s="17">
        <f t="shared" si="33"/>
        <v>-1.01075900900751</v>
      </c>
      <c r="K98" s="13">
        <f>IF(AND(D98&gt;=-$E$13,D98&lt;0),$E$12,0)</f>
        <v>0</v>
      </c>
      <c r="L98" s="12">
        <f t="shared" si="34"/>
        <v>0.5</v>
      </c>
      <c r="M98" s="10">
        <f>2+$E$15^2*(K98-$E$11)</f>
        <v>1.9950000000000001</v>
      </c>
      <c r="N98" s="35" t="str">
        <f t="shared" si="28"/>
        <v>-0.283245530283324-0.820361292833772i</v>
      </c>
      <c r="O98" s="16">
        <f t="shared" si="35"/>
        <v>-1.9999999999999962</v>
      </c>
      <c r="P98" s="12">
        <f t="shared" si="36"/>
        <v>0.15101599259268056</v>
      </c>
      <c r="Q98" s="12">
        <f t="shared" si="37"/>
        <v>-1.01075900900751</v>
      </c>
      <c r="R98" s="12">
        <f t="array" ref="R98:T98">MMULT(O98:Q98,$R$14:$T$16)</f>
        <v>-2.2374303120726289</v>
      </c>
      <c r="S98" s="10">
        <v>0.19311219651073902</v>
      </c>
      <c r="T98" s="35">
        <v>3.2448150732463987E-2</v>
      </c>
      <c r="U98" s="43">
        <f t="shared" si="38"/>
        <v>-2.2374303120726289</v>
      </c>
      <c r="V98" s="13">
        <f t="shared" si="39"/>
        <v>0.19311219651073902</v>
      </c>
      <c r="W98" s="10"/>
      <c r="X98" s="10"/>
      <c r="Y98" s="10"/>
      <c r="Z98" s="10"/>
      <c r="AA98" s="17"/>
    </row>
    <row r="99" spans="3:27" x14ac:dyDescent="0.15">
      <c r="C99" s="16">
        <f t="shared" si="29"/>
        <v>-2.0999999999999961</v>
      </c>
      <c r="D99" s="35">
        <f>D98+$E$15</f>
        <v>2.0999999999999961</v>
      </c>
      <c r="E99" s="16">
        <f t="shared" si="26"/>
        <v>-0.24870667696436199</v>
      </c>
      <c r="F99" s="10">
        <f t="shared" si="27"/>
        <v>-0.78268586498052095</v>
      </c>
      <c r="G99" s="17">
        <f t="shared" si="30"/>
        <v>0.6744521744069617</v>
      </c>
      <c r="H99" s="16">
        <f t="shared" si="31"/>
        <v>1.0238493982347034</v>
      </c>
      <c r="I99" s="10">
        <f t="shared" si="32"/>
        <v>-0.30642902893882212</v>
      </c>
      <c r="J99" s="17">
        <f t="shared" si="33"/>
        <v>-0.96433948817743331</v>
      </c>
      <c r="K99" s="13">
        <f>IF(AND(D99&gt;=-$E$13,D99&lt;0),$E$12,0)</f>
        <v>0</v>
      </c>
      <c r="L99" s="12">
        <f t="shared" si="34"/>
        <v>0.5</v>
      </c>
      <c r="M99" s="10">
        <f>2+$E$15^2*(K99-$E$11)</f>
        <v>1.9950000000000001</v>
      </c>
      <c r="N99" s="35" t="str">
        <f t="shared" si="28"/>
        <v>-0.248706676964362-0.782685864980521i</v>
      </c>
      <c r="O99" s="16">
        <f t="shared" si="35"/>
        <v>-2.0999999999999961</v>
      </c>
      <c r="P99" s="12">
        <f t="shared" si="36"/>
        <v>0.19357097106117788</v>
      </c>
      <c r="Q99" s="12">
        <f t="shared" si="37"/>
        <v>-0.96433948817743331</v>
      </c>
      <c r="R99" s="12">
        <f t="array" ref="R99:T99">MMULT(O99:Q99,$R$14:$T$16)</f>
        <v>-2.3008230920360346</v>
      </c>
      <c r="S99" s="10">
        <v>0.27506613105713107</v>
      </c>
      <c r="T99" s="35">
        <v>8.9286572309994816E-2</v>
      </c>
      <c r="U99" s="43">
        <f t="shared" si="38"/>
        <v>-2.3008230920360346</v>
      </c>
      <c r="V99" s="13">
        <f t="shared" si="39"/>
        <v>0.27506613105713107</v>
      </c>
      <c r="W99" s="10"/>
      <c r="X99" s="10"/>
      <c r="Y99" s="10"/>
      <c r="Z99" s="10"/>
      <c r="AA99" s="17"/>
    </row>
    <row r="100" spans="3:27" x14ac:dyDescent="0.15">
      <c r="C100" s="16">
        <f t="shared" si="29"/>
        <v>-2.1999999999999962</v>
      </c>
      <c r="D100" s="35">
        <f>D99+$E$15</f>
        <v>2.1999999999999962</v>
      </c>
      <c r="E100" s="16">
        <f t="shared" si="26"/>
        <v>-0.21292429026057799</v>
      </c>
      <c r="F100" s="10">
        <f t="shared" si="27"/>
        <v>-0.74109700780236798</v>
      </c>
      <c r="G100" s="17">
        <f t="shared" si="30"/>
        <v>0.59456152835659393</v>
      </c>
      <c r="H100" s="16">
        <f t="shared" si="31"/>
        <v>0.90257172579607114</v>
      </c>
      <c r="I100" s="10">
        <f t="shared" si="32"/>
        <v>-0.26234190532563045</v>
      </c>
      <c r="J100" s="17">
        <f t="shared" si="33"/>
        <v>-0.91309826990647025</v>
      </c>
      <c r="K100" s="13">
        <f>IF(AND(D100&gt;=-$E$13,D100&lt;0),$E$12,0)</f>
        <v>0</v>
      </c>
      <c r="L100" s="12">
        <f t="shared" si="34"/>
        <v>0.5</v>
      </c>
      <c r="M100" s="10">
        <f>2+$E$15^2*(K100-$E$11)</f>
        <v>1.9950000000000001</v>
      </c>
      <c r="N100" s="35" t="str">
        <f t="shared" si="28"/>
        <v>-0.212924290260578-0.741097007802368i</v>
      </c>
      <c r="O100" s="16">
        <f t="shared" si="35"/>
        <v>-2.1999999999999962</v>
      </c>
      <c r="P100" s="12">
        <f t="shared" si="36"/>
        <v>0.23765809467436955</v>
      </c>
      <c r="Q100" s="12">
        <f t="shared" si="37"/>
        <v>-0.91309826990647025</v>
      </c>
      <c r="R100" s="12">
        <f t="array" ref="R100:T100">MMULT(O100:Q100,$R$14:$T$16)</f>
        <v>-2.3618050232789969</v>
      </c>
      <c r="S100" s="10">
        <v>0.3604347984576986</v>
      </c>
      <c r="T100" s="35">
        <v>0.14897519439584317</v>
      </c>
      <c r="U100" s="43">
        <f t="shared" si="38"/>
        <v>-2.3618050232789969</v>
      </c>
      <c r="V100" s="13">
        <f t="shared" si="39"/>
        <v>0.3604347984576986</v>
      </c>
      <c r="W100" s="10"/>
      <c r="X100" s="10"/>
      <c r="Y100" s="10"/>
      <c r="Z100" s="10"/>
      <c r="AA100" s="17"/>
    </row>
    <row r="101" spans="3:27" x14ac:dyDescent="0.15">
      <c r="C101" s="16">
        <f t="shared" si="29"/>
        <v>-2.2999999999999963</v>
      </c>
      <c r="D101" s="35">
        <f>D100+$E$15</f>
        <v>2.2999999999999963</v>
      </c>
      <c r="E101" s="16">
        <f t="shared" si="26"/>
        <v>-0.17607728210549101</v>
      </c>
      <c r="F101" s="10">
        <f t="shared" si="27"/>
        <v>-0.69580266558519899</v>
      </c>
      <c r="G101" s="17">
        <f t="shared" si="30"/>
        <v>0.5151445587091249</v>
      </c>
      <c r="H101" s="16">
        <f t="shared" si="31"/>
        <v>0.78201311590697009</v>
      </c>
      <c r="I101" s="10">
        <f t="shared" si="32"/>
        <v>-0.21694307218581055</v>
      </c>
      <c r="J101" s="17">
        <f t="shared" si="33"/>
        <v>-0.85729156028596964</v>
      </c>
      <c r="K101" s="13">
        <f>IF(AND(D101&gt;=-$E$13,D101&lt;0),$E$12,0)</f>
        <v>0</v>
      </c>
      <c r="L101" s="12">
        <f t="shared" si="34"/>
        <v>0.5</v>
      </c>
      <c r="M101" s="10">
        <f>2+$E$15^2*(K101-$E$11)</f>
        <v>1.9950000000000001</v>
      </c>
      <c r="N101" s="35" t="str">
        <f t="shared" si="28"/>
        <v>-0.176077282105491-0.695802665585199i</v>
      </c>
      <c r="O101" s="16">
        <f t="shared" si="35"/>
        <v>-2.2999999999999963</v>
      </c>
      <c r="P101" s="12">
        <f t="shared" si="36"/>
        <v>0.28305692781418945</v>
      </c>
      <c r="Q101" s="12">
        <f t="shared" si="37"/>
        <v>-0.85729156028596964</v>
      </c>
      <c r="R101" s="12">
        <f t="array" ref="R101:T101">MMULT(O101:Q101,$R$14:$T$16)</f>
        <v>-2.4205042088471904</v>
      </c>
      <c r="S101" s="10">
        <v>0.448916355375441</v>
      </c>
      <c r="T101" s="35">
        <v>0.21143208023053073</v>
      </c>
      <c r="U101" s="43">
        <f t="shared" si="38"/>
        <v>-2.4205042088471904</v>
      </c>
      <c r="V101" s="13">
        <f t="shared" si="39"/>
        <v>0.448916355375441</v>
      </c>
      <c r="W101" s="10"/>
      <c r="X101" s="10"/>
      <c r="Y101" s="10"/>
      <c r="Z101" s="10"/>
      <c r="AA101" s="17"/>
    </row>
    <row r="102" spans="3:27" x14ac:dyDescent="0.15">
      <c r="C102" s="16">
        <f t="shared" si="29"/>
        <v>-2.3999999999999964</v>
      </c>
      <c r="D102" s="35">
        <f>D101+$E$15</f>
        <v>2.3999999999999964</v>
      </c>
      <c r="E102" s="16">
        <f t="shared" si="26"/>
        <v>-0.13834988753987701</v>
      </c>
      <c r="F102" s="10">
        <f t="shared" si="27"/>
        <v>-0.647029310040102</v>
      </c>
      <c r="G102" s="17">
        <f t="shared" si="30"/>
        <v>0.43778761943326705</v>
      </c>
      <c r="H102" s="16">
        <f t="shared" si="31"/>
        <v>0.66458172679994132</v>
      </c>
      <c r="I102" s="10">
        <f t="shared" si="32"/>
        <v>-0.17045952368506212</v>
      </c>
      <c r="J102" s="17">
        <f t="shared" si="33"/>
        <v>-0.79719839286403671</v>
      </c>
      <c r="K102" s="13">
        <f>IF(AND(D102&gt;=-$E$13,D102&lt;0),$E$12,0)</f>
        <v>0</v>
      </c>
      <c r="L102" s="12">
        <f t="shared" si="34"/>
        <v>0.5</v>
      </c>
      <c r="M102" s="10">
        <f>2+$E$15^2*(K102-$E$11)</f>
        <v>1.9950000000000001</v>
      </c>
      <c r="N102" s="35" t="str">
        <f t="shared" si="28"/>
        <v>-0.138349887539877-0.647029310040102i</v>
      </c>
      <c r="O102" s="16">
        <f t="shared" si="35"/>
        <v>-2.3999999999999964</v>
      </c>
      <c r="P102" s="12">
        <f t="shared" si="36"/>
        <v>0.32954047631493788</v>
      </c>
      <c r="Q102" s="12">
        <f t="shared" si="37"/>
        <v>-0.79719839286403671</v>
      </c>
      <c r="R102" s="12">
        <f t="array" ref="R102:T102">MMULT(O102:Q102,$R$14:$T$16)</f>
        <v>-2.477060165514668</v>
      </c>
      <c r="S102" s="10">
        <v>0.54019339402576783</v>
      </c>
      <c r="T102" s="35">
        <v>0.27656145173582813</v>
      </c>
      <c r="U102" s="43">
        <f t="shared" si="38"/>
        <v>-2.477060165514668</v>
      </c>
      <c r="V102" s="13">
        <f t="shared" si="39"/>
        <v>0.54019339402576783</v>
      </c>
      <c r="W102" s="10"/>
      <c r="X102" s="10"/>
      <c r="Y102" s="10"/>
      <c r="Z102" s="10"/>
      <c r="AA102" s="17"/>
    </row>
    <row r="103" spans="3:27" x14ac:dyDescent="0.15">
      <c r="C103" s="16">
        <f t="shared" si="29"/>
        <v>-2.4999999999999964</v>
      </c>
      <c r="D103" s="35">
        <f>D102+$E$15</f>
        <v>2.4999999999999964</v>
      </c>
      <c r="E103" s="16">
        <f t="shared" si="26"/>
        <v>-9.9930743536564004E-2</v>
      </c>
      <c r="F103" s="10">
        <f t="shared" si="27"/>
        <v>-0.59502080794480094</v>
      </c>
      <c r="G103" s="17">
        <f t="shared" si="30"/>
        <v>0.36403591539105423</v>
      </c>
      <c r="H103" s="16">
        <f t="shared" si="31"/>
        <v>0.55262325047239558</v>
      </c>
      <c r="I103" s="10">
        <f t="shared" si="32"/>
        <v>-0.12312367756588885</v>
      </c>
      <c r="J103" s="17">
        <f t="shared" si="33"/>
        <v>-0.7331192334777793</v>
      </c>
      <c r="K103" s="13">
        <f>IF(AND(D103&gt;=-$E$13,D103&lt;0),$E$12,0)</f>
        <v>0</v>
      </c>
      <c r="L103" s="12">
        <f t="shared" si="34"/>
        <v>0.5</v>
      </c>
      <c r="M103" s="10">
        <f>2+$E$15^2*(K103-$E$11)</f>
        <v>1.9950000000000001</v>
      </c>
      <c r="N103" s="35" t="str">
        <f t="shared" si="28"/>
        <v>-0.099930743536564-0.595020807944801i</v>
      </c>
      <c r="O103" s="16">
        <f t="shared" si="35"/>
        <v>-2.4999999999999964</v>
      </c>
      <c r="P103" s="12">
        <f t="shared" si="36"/>
        <v>0.37687632243411118</v>
      </c>
      <c r="Q103" s="12">
        <f t="shared" si="37"/>
        <v>-0.7331192334777793</v>
      </c>
      <c r="R103" s="12">
        <f t="array" ref="R103:T103">MMULT(O103:Q103,$R$14:$T$16)</f>
        <v>-2.5316231261999835</v>
      </c>
      <c r="S103" s="10">
        <v>0.63393452921542837</v>
      </c>
      <c r="T103" s="35">
        <v>0.34425416840515655</v>
      </c>
      <c r="U103" s="43">
        <f t="shared" si="38"/>
        <v>-2.5316231261999835</v>
      </c>
      <c r="V103" s="13">
        <f t="shared" si="39"/>
        <v>0.63393452921542837</v>
      </c>
      <c r="W103" s="10"/>
      <c r="X103" s="10"/>
      <c r="Y103" s="10"/>
      <c r="Z103" s="10"/>
      <c r="AA103" s="17"/>
    </row>
    <row r="104" spans="3:27" x14ac:dyDescent="0.15">
      <c r="C104" s="16">
        <f t="shared" si="29"/>
        <v>-2.5999999999999965</v>
      </c>
      <c r="D104" s="35">
        <f>D103+$E$15</f>
        <v>2.5999999999999965</v>
      </c>
      <c r="E104" s="16">
        <f t="shared" si="26"/>
        <v>-6.1011945815568E-2</v>
      </c>
      <c r="F104" s="10">
        <f t="shared" si="27"/>
        <v>-0.54003720180977799</v>
      </c>
      <c r="G104" s="17">
        <f t="shared" si="30"/>
        <v>0.29536263687073666</v>
      </c>
      <c r="H104" s="16">
        <f t="shared" si="31"/>
        <v>0.4483740574889864</v>
      </c>
      <c r="I104" s="10">
        <f t="shared" si="32"/>
        <v>-7.5172213058885912E-2</v>
      </c>
      <c r="J104" s="17">
        <f t="shared" si="33"/>
        <v>-0.66537447792413551</v>
      </c>
      <c r="K104" s="13">
        <f>IF(AND(D104&gt;=-$E$13,D104&lt;0),$E$12,0)</f>
        <v>0</v>
      </c>
      <c r="L104" s="12">
        <f t="shared" si="34"/>
        <v>0.5</v>
      </c>
      <c r="M104" s="10">
        <f>2+$E$15^2*(K104-$E$11)</f>
        <v>1.9950000000000001</v>
      </c>
      <c r="N104" s="35" t="str">
        <f t="shared" si="28"/>
        <v>-0.061011945815568-0.540037201809778i</v>
      </c>
      <c r="O104" s="16">
        <f t="shared" si="35"/>
        <v>-2.5999999999999965</v>
      </c>
      <c r="P104" s="12">
        <f t="shared" si="36"/>
        <v>0.42482778694111412</v>
      </c>
      <c r="Q104" s="12">
        <f t="shared" si="37"/>
        <v>-0.66537447792413551</v>
      </c>
      <c r="R104" s="12">
        <f t="array" ref="R104:T104">MMULT(O104:Q104,$R$14:$T$16)</f>
        <v>-2.5843532888016054</v>
      </c>
      <c r="S104" s="10">
        <v>0.72979605526847213</v>
      </c>
      <c r="T104" s="35">
        <v>0.41438827300611003</v>
      </c>
      <c r="U104" s="43">
        <f t="shared" si="38"/>
        <v>-2.5843532888016054</v>
      </c>
      <c r="V104" s="13">
        <f t="shared" si="39"/>
        <v>0.72979605526847213</v>
      </c>
      <c r="W104" s="10"/>
      <c r="X104" s="10"/>
      <c r="Y104" s="10"/>
      <c r="Z104" s="10"/>
      <c r="AA104" s="17"/>
    </row>
    <row r="105" spans="3:27" x14ac:dyDescent="0.15">
      <c r="C105" s="16">
        <f t="shared" si="29"/>
        <v>-2.6999999999999966</v>
      </c>
      <c r="D105" s="35">
        <f>D104+$E$15</f>
        <v>2.6999999999999966</v>
      </c>
      <c r="E105" s="16">
        <f t="shared" si="26"/>
        <v>-2.1788088365494E-2</v>
      </c>
      <c r="F105" s="10">
        <f t="shared" si="27"/>
        <v>-0.482353409665709</v>
      </c>
      <c r="G105" s="17">
        <f t="shared" si="30"/>
        <v>0.23313953261075787</v>
      </c>
      <c r="H105" s="16">
        <f t="shared" si="31"/>
        <v>0.35391652547955754</v>
      </c>
      <c r="I105" s="10">
        <f t="shared" si="32"/>
        <v>-2.6844887486588361E-2</v>
      </c>
      <c r="J105" s="17">
        <f t="shared" si="33"/>
        <v>-0.59430284998087457</v>
      </c>
      <c r="K105" s="13">
        <f>IF(AND(D105&gt;=-$E$13,D105&lt;0),$E$12,0)</f>
        <v>0</v>
      </c>
      <c r="L105" s="12">
        <f t="shared" si="34"/>
        <v>0.5</v>
      </c>
      <c r="M105" s="10">
        <f>2+$E$15^2*(K105-$E$11)</f>
        <v>1.9950000000000001</v>
      </c>
      <c r="N105" s="35" t="str">
        <f t="shared" si="28"/>
        <v>-0.021788088365494-0.482353409665709i</v>
      </c>
      <c r="O105" s="16">
        <f t="shared" si="35"/>
        <v>-2.6999999999999966</v>
      </c>
      <c r="P105" s="12">
        <f t="shared" si="36"/>
        <v>0.47315511251341164</v>
      </c>
      <c r="Q105" s="12">
        <f t="shared" si="37"/>
        <v>-0.59430284998087457</v>
      </c>
      <c r="R105" s="12">
        <f t="array" ref="R105:T105">MMULT(O105:Q105,$R$14:$T$16)</f>
        <v>-2.6354200152084184</v>
      </c>
      <c r="S105" s="10">
        <v>0.82742366455463312</v>
      </c>
      <c r="T105" s="35">
        <v>0.48682960136662884</v>
      </c>
      <c r="U105" s="43">
        <f t="shared" si="38"/>
        <v>-2.6354200152084184</v>
      </c>
      <c r="V105" s="13">
        <f t="shared" si="39"/>
        <v>0.82742366455463312</v>
      </c>
      <c r="W105" s="10"/>
      <c r="X105" s="10"/>
      <c r="Y105" s="10"/>
      <c r="Z105" s="10"/>
      <c r="AA105" s="17"/>
    </row>
    <row r="106" spans="3:27" x14ac:dyDescent="0.15">
      <c r="C106" s="16">
        <f t="shared" si="29"/>
        <v>-2.7999999999999967</v>
      </c>
      <c r="D106" s="35">
        <f>D105+$E$15</f>
        <v>2.7999999999999967</v>
      </c>
      <c r="E106" s="16">
        <f t="shared" si="26"/>
        <v>1.75447095264075E-2</v>
      </c>
      <c r="F106" s="10">
        <f t="shared" si="27"/>
        <v>-0.42225785047331199</v>
      </c>
      <c r="G106" s="17">
        <f t="shared" si="30"/>
        <v>0.17860950911870793</v>
      </c>
      <c r="H106" s="16">
        <f t="shared" si="31"/>
        <v>0.27113744364599279</v>
      </c>
      <c r="I106" s="10">
        <f t="shared" si="32"/>
        <v>2.1616662523142177E-2</v>
      </c>
      <c r="J106" s="17">
        <f t="shared" si="33"/>
        <v>-0.52025970778770991</v>
      </c>
      <c r="K106" s="13">
        <f>IF(AND(D106&gt;=-$E$13,D106&lt;0),$E$12,0)</f>
        <v>0</v>
      </c>
      <c r="L106" s="12">
        <f t="shared" si="34"/>
        <v>0.5</v>
      </c>
      <c r="M106" s="10">
        <f>2+$E$15^2*(K106-$E$11)</f>
        <v>1.9950000000000001</v>
      </c>
      <c r="N106" s="35" t="str">
        <f t="shared" si="28"/>
        <v>0.0175447095264075-0.422257850473312i</v>
      </c>
      <c r="O106" s="16">
        <f t="shared" si="35"/>
        <v>-2.7999999999999967</v>
      </c>
      <c r="P106" s="12">
        <f t="shared" si="36"/>
        <v>0.5216166625231422</v>
      </c>
      <c r="Q106" s="12">
        <f t="shared" si="37"/>
        <v>-0.52025970778770991</v>
      </c>
      <c r="R106" s="12">
        <f t="array" ref="R106:T106">MMULT(O106:Q106,$R$14:$T$16)</f>
        <v>-2.6850009844902805</v>
      </c>
      <c r="S106" s="10">
        <v>0.92645421902748193</v>
      </c>
      <c r="T106" s="35">
        <v>0.5614324531958591</v>
      </c>
      <c r="U106" s="43">
        <f t="shared" si="38"/>
        <v>-2.6850009844902805</v>
      </c>
      <c r="V106" s="13">
        <f t="shared" si="39"/>
        <v>0.92645421902748193</v>
      </c>
      <c r="W106" s="10"/>
      <c r="X106" s="10"/>
      <c r="Y106" s="10"/>
      <c r="Z106" s="10"/>
      <c r="AA106" s="17"/>
    </row>
    <row r="107" spans="3:27" x14ac:dyDescent="0.15">
      <c r="C107" s="16">
        <f t="shared" si="29"/>
        <v>-2.8999999999999968</v>
      </c>
      <c r="D107" s="35">
        <f>D106+$E$15</f>
        <v>2.8999999999999968</v>
      </c>
      <c r="E107" s="16">
        <f t="shared" si="26"/>
        <v>5.6789783870676999E-2</v>
      </c>
      <c r="F107" s="10">
        <f t="shared" si="27"/>
        <v>-0.36005100202854901</v>
      </c>
      <c r="G107" s="17">
        <f t="shared" si="30"/>
        <v>0.1328618036138404</v>
      </c>
      <c r="H107" s="16">
        <f t="shared" si="31"/>
        <v>0.2016903241479174</v>
      </c>
      <c r="I107" s="10">
        <f t="shared" si="32"/>
        <v>6.9970129220257055E-2</v>
      </c>
      <c r="J107" s="17">
        <f t="shared" si="33"/>
        <v>-0.4436152670556075</v>
      </c>
      <c r="K107" s="13">
        <f>IF(AND(D107&gt;=-$E$13,D107&lt;0),$E$12,0)</f>
        <v>0</v>
      </c>
      <c r="L107" s="12">
        <f t="shared" si="34"/>
        <v>0.5</v>
      </c>
      <c r="M107" s="10">
        <f>2+$E$15^2*(K107-$E$11)</f>
        <v>1.9950000000000001</v>
      </c>
      <c r="N107" s="35" t="str">
        <f t="shared" si="28"/>
        <v>0.056789783870677-0.360051002028549i</v>
      </c>
      <c r="O107" s="16">
        <f t="shared" si="35"/>
        <v>-2.8999999999999968</v>
      </c>
      <c r="P107" s="12">
        <f t="shared" si="36"/>
        <v>0.56997012922025703</v>
      </c>
      <c r="Q107" s="12">
        <f t="shared" si="37"/>
        <v>-0.4436152670556075</v>
      </c>
      <c r="R107" s="12">
        <f t="array" ref="R107:T107">MMULT(O107:Q107,$R$14:$T$16)</f>
        <v>-2.7332813045026731</v>
      </c>
      <c r="S107" s="10">
        <v>1.0265175659146537</v>
      </c>
      <c r="T107" s="35">
        <v>0.63804032058560045</v>
      </c>
      <c r="U107" s="43">
        <f t="shared" si="38"/>
        <v>-2.7332813045026731</v>
      </c>
      <c r="V107" s="13">
        <f t="shared" si="39"/>
        <v>1.0265175659146537</v>
      </c>
      <c r="W107" s="10"/>
      <c r="X107" s="10"/>
      <c r="Y107" s="10"/>
      <c r="Z107" s="10"/>
      <c r="AA107" s="17"/>
    </row>
    <row r="108" spans="3:27" x14ac:dyDescent="0.15">
      <c r="C108" s="16">
        <f t="shared" si="29"/>
        <v>-2.9999999999999969</v>
      </c>
      <c r="D108" s="35">
        <f>D107+$E$15</f>
        <v>2.9999999999999969</v>
      </c>
      <c r="E108" s="16">
        <f t="shared" si="26"/>
        <v>9.5750909295593503E-2</v>
      </c>
      <c r="F108" s="10">
        <f t="shared" si="27"/>
        <v>-0.29604389857364299</v>
      </c>
      <c r="G108" s="17">
        <f t="shared" si="30"/>
        <v>9.6810226513614386E-2</v>
      </c>
      <c r="H108" s="16">
        <f t="shared" si="31"/>
        <v>0.14696237319730451</v>
      </c>
      <c r="I108" s="10">
        <f t="shared" si="32"/>
        <v>0.11797374527127112</v>
      </c>
      <c r="J108" s="17">
        <f t="shared" si="33"/>
        <v>-0.3647527499882266</v>
      </c>
      <c r="K108" s="13">
        <f>IF(AND(D108&gt;=-$E$13,D108&lt;0),$E$12,0)</f>
        <v>0</v>
      </c>
      <c r="L108" s="12">
        <f t="shared" si="34"/>
        <v>0.5</v>
      </c>
      <c r="M108" s="10">
        <f>2+$E$15^2*(K108-$E$11)</f>
        <v>1.9950000000000001</v>
      </c>
      <c r="N108" s="35" t="str">
        <f t="shared" si="28"/>
        <v>0.0957509092955935-0.296043898573643i</v>
      </c>
      <c r="O108" s="16">
        <f t="shared" si="35"/>
        <v>-2.9999999999999969</v>
      </c>
      <c r="P108" s="12">
        <f t="shared" si="36"/>
        <v>0.61797374527127114</v>
      </c>
      <c r="Q108" s="12">
        <f t="shared" si="37"/>
        <v>-0.3647527499882266</v>
      </c>
      <c r="R108" s="12">
        <f t="array" ref="R108:T108">MMULT(O108:Q108,$R$14:$T$16)</f>
        <v>-2.7804525863474265</v>
      </c>
      <c r="S108" s="10">
        <v>1.1272383884817145</v>
      </c>
      <c r="T108" s="35">
        <v>0.71648667054985093</v>
      </c>
      <c r="U108" s="43">
        <f t="shared" si="38"/>
        <v>-2.7804525863474265</v>
      </c>
      <c r="V108" s="13">
        <f t="shared" si="39"/>
        <v>1.1272383884817145</v>
      </c>
      <c r="W108" s="10"/>
      <c r="X108" s="10"/>
      <c r="Y108" s="10"/>
      <c r="Z108" s="10"/>
      <c r="AA108" s="17"/>
    </row>
    <row r="109" spans="3:27" x14ac:dyDescent="0.15">
      <c r="C109" s="16">
        <f t="shared" si="29"/>
        <v>-3.099999999999997</v>
      </c>
      <c r="D109" s="35">
        <f>D108+$E$15</f>
        <v>3.099999999999997</v>
      </c>
      <c r="E109" s="16">
        <f t="shared" ref="E109:E139" si="40">IMREAL(N109)</f>
        <v>0.13423328017403199</v>
      </c>
      <c r="F109" s="10">
        <f t="shared" ref="F109:F139" si="41">IMAGINARY(N109)</f>
        <v>-0.23055657562586901</v>
      </c>
      <c r="G109" s="17">
        <f t="shared" ref="G109:G139" si="42">E109^2+F109^2</f>
        <v>7.1174908070607223E-2</v>
      </c>
      <c r="H109" s="16">
        <f t="shared" si="31"/>
        <v>0.10804678161439307</v>
      </c>
      <c r="I109" s="10">
        <f t="shared" si="32"/>
        <v>0.16538749259592878</v>
      </c>
      <c r="J109" s="17">
        <f t="shared" si="33"/>
        <v>-0.28406646917090494</v>
      </c>
      <c r="K109" s="13">
        <f>IF(AND(D109&gt;=-$E$13,D109&lt;0),$E$12,0)</f>
        <v>0</v>
      </c>
      <c r="L109" s="12">
        <f t="shared" si="34"/>
        <v>0.5</v>
      </c>
      <c r="M109" s="10">
        <f>2+$E$15^2*(K109-$E$11)</f>
        <v>1.9950000000000001</v>
      </c>
      <c r="N109" s="35" t="str">
        <f t="shared" ref="N109:N139" si="43">IMSUB(IMPRODUCT(M109,N108),N107)</f>
        <v>0.134233280174032-0.230556575625869i</v>
      </c>
      <c r="O109" s="16">
        <f t="shared" ref="O109:O139" si="44">C109</f>
        <v>-3.099999999999997</v>
      </c>
      <c r="P109" s="12">
        <f t="shared" si="36"/>
        <v>0.66538749259592878</v>
      </c>
      <c r="Q109" s="12">
        <f t="shared" si="37"/>
        <v>-0.28406646917090494</v>
      </c>
      <c r="R109" s="12">
        <f t="array" ref="R109:T109">MMULT(O109:Q109,$R$14:$T$16)</f>
        <v>-2.8267119863172097</v>
      </c>
      <c r="S109" s="10">
        <v>1.228238082615827</v>
      </c>
      <c r="T109" s="35">
        <v>0.79659577768973544</v>
      </c>
      <c r="U109" s="43">
        <f t="shared" ref="U109:U139" si="45">R109</f>
        <v>-2.8267119863172097</v>
      </c>
      <c r="V109" s="13">
        <f t="shared" ref="V109:V139" si="46">S109</f>
        <v>1.228238082615827</v>
      </c>
      <c r="W109" s="10"/>
      <c r="X109" s="10"/>
      <c r="Y109" s="10"/>
      <c r="Z109" s="10"/>
      <c r="AA109" s="17"/>
    </row>
    <row r="110" spans="3:27" x14ac:dyDescent="0.15">
      <c r="C110" s="16">
        <f t="shared" si="29"/>
        <v>-3.1999999999999971</v>
      </c>
      <c r="D110" s="35">
        <f>D109+$E$15</f>
        <v>3.1999999999999971</v>
      </c>
      <c r="E110" s="16">
        <f t="shared" si="40"/>
        <v>0.17204448465159999</v>
      </c>
      <c r="F110" s="10">
        <f t="shared" si="41"/>
        <v>-0.16391646979996599</v>
      </c>
      <c r="G110" s="17">
        <f t="shared" si="42"/>
        <v>5.646791377071779E-2</v>
      </c>
      <c r="H110" s="16">
        <f t="shared" si="31"/>
        <v>8.572088834105146E-2</v>
      </c>
      <c r="I110" s="10">
        <f t="shared" si="32"/>
        <v>0.21197430245760637</v>
      </c>
      <c r="J110" s="17">
        <f t="shared" si="33"/>
        <v>-0.20195985600772909</v>
      </c>
      <c r="K110" s="13">
        <f>IF(AND(D110&gt;=-$E$13,D110&lt;0),$E$12,0)</f>
        <v>0</v>
      </c>
      <c r="L110" s="12">
        <f t="shared" si="34"/>
        <v>0.5</v>
      </c>
      <c r="M110" s="10">
        <f>2+$E$15^2*(K110-$E$11)</f>
        <v>1.9950000000000001</v>
      </c>
      <c r="N110" s="35" t="str">
        <f t="shared" si="43"/>
        <v>0.1720444846516-0.163916469799966i</v>
      </c>
      <c r="O110" s="16">
        <f t="shared" si="44"/>
        <v>-3.1999999999999971</v>
      </c>
      <c r="P110" s="12">
        <f t="shared" si="36"/>
        <v>0.7119743024576064</v>
      </c>
      <c r="Q110" s="12">
        <f t="shared" si="37"/>
        <v>-0.20195985600772909</v>
      </c>
      <c r="R110" s="12">
        <f t="array" ref="R110:T110">MMULT(O110:Q110,$R$14:$T$16)</f>
        <v>-2.872261220114066</v>
      </c>
      <c r="S110" s="10">
        <v>1.3291366498463213</v>
      </c>
      <c r="T110" s="35">
        <v>0.87818360282050056</v>
      </c>
      <c r="U110" s="43">
        <f t="shared" si="45"/>
        <v>-2.872261220114066</v>
      </c>
      <c r="V110" s="13">
        <f t="shared" si="46"/>
        <v>1.3291366498463213</v>
      </c>
      <c r="W110" s="10"/>
      <c r="X110" s="10"/>
      <c r="Y110" s="10"/>
      <c r="Z110" s="10"/>
      <c r="AA110" s="17"/>
    </row>
    <row r="111" spans="3:27" x14ac:dyDescent="0.15">
      <c r="C111" s="16">
        <f t="shared" si="29"/>
        <v>-3.2999999999999972</v>
      </c>
      <c r="D111" s="35">
        <f>D110+$E$15</f>
        <v>3.2999999999999972</v>
      </c>
      <c r="E111" s="16">
        <f t="shared" si="40"/>
        <v>0.20899546670590999</v>
      </c>
      <c r="F111" s="10">
        <f t="shared" si="41"/>
        <v>-9.6456781625063007E-2</v>
      </c>
      <c r="G111" s="17">
        <f t="shared" si="42"/>
        <v>5.2983015825086223E-2</v>
      </c>
      <c r="H111" s="16">
        <f t="shared" si="31"/>
        <v>8.0430653095414445E-2</v>
      </c>
      <c r="I111" s="10">
        <f t="shared" si="32"/>
        <v>0.25750124080699593</v>
      </c>
      <c r="J111" s="17">
        <f t="shared" si="33"/>
        <v>-0.11884344356451444</v>
      </c>
      <c r="K111" s="13">
        <f>IF(AND(D111&gt;=-$E$13,D111&lt;0),$E$12,0)</f>
        <v>0</v>
      </c>
      <c r="L111" s="12">
        <f t="shared" si="34"/>
        <v>0.5</v>
      </c>
      <c r="M111" s="10">
        <f>2+$E$15^2*(K111-$E$11)</f>
        <v>1.9950000000000001</v>
      </c>
      <c r="N111" s="35" t="str">
        <f t="shared" si="43"/>
        <v>0.20899546670591-0.096456781625063i</v>
      </c>
      <c r="O111" s="16">
        <f t="shared" si="44"/>
        <v>-3.2999999999999972</v>
      </c>
      <c r="P111" s="12">
        <f t="shared" si="36"/>
        <v>0.75750124080699588</v>
      </c>
      <c r="Q111" s="12">
        <f t="shared" si="37"/>
        <v>-0.11884344356451444</v>
      </c>
      <c r="R111" s="12">
        <f t="array" ref="R111:T111">MMULT(O111:Q111,$R$14:$T$16)</f>
        <v>-2.9173055542709023</v>
      </c>
      <c r="S111" s="10">
        <v>1.4295545973370452</v>
      </c>
      <c r="T111" s="35">
        <v>0.96105871316743874</v>
      </c>
      <c r="U111" s="43">
        <f t="shared" si="45"/>
        <v>-2.9173055542709023</v>
      </c>
      <c r="V111" s="13">
        <f t="shared" si="46"/>
        <v>1.4295545973370452</v>
      </c>
      <c r="W111" s="10"/>
      <c r="X111" s="10"/>
      <c r="Y111" s="10"/>
      <c r="Z111" s="10"/>
      <c r="AA111" s="17"/>
    </row>
    <row r="112" spans="3:27" x14ac:dyDescent="0.15">
      <c r="C112" s="16">
        <f t="shared" si="29"/>
        <v>-3.3999999999999972</v>
      </c>
      <c r="D112" s="35">
        <f>D111+$E$15</f>
        <v>3.3999999999999972</v>
      </c>
      <c r="E112" s="16">
        <f t="shared" si="40"/>
        <v>0.24490147142669</v>
      </c>
      <c r="F112" s="10">
        <f t="shared" si="41"/>
        <v>-2.8514809542034999E-2</v>
      </c>
      <c r="G112" s="17">
        <f t="shared" si="42"/>
        <v>6.0789825070176391E-2</v>
      </c>
      <c r="H112" s="16">
        <f t="shared" si="31"/>
        <v>9.2281748326513424E-2</v>
      </c>
      <c r="I112" s="10">
        <f t="shared" si="32"/>
        <v>0.30174067295235002</v>
      </c>
      <c r="J112" s="17">
        <f t="shared" si="33"/>
        <v>-3.5132813903477576E-2</v>
      </c>
      <c r="K112" s="13">
        <f>IF(AND(D112&gt;=-$E$13,D112&lt;0),$E$12,0)</f>
        <v>0</v>
      </c>
      <c r="L112" s="12">
        <f t="shared" si="34"/>
        <v>0.5</v>
      </c>
      <c r="M112" s="10">
        <f>2+$E$15^2*(K112-$E$11)</f>
        <v>1.9950000000000001</v>
      </c>
      <c r="N112" s="35" t="str">
        <f t="shared" si="43"/>
        <v>0.24490147142669-0.028514809542035i</v>
      </c>
      <c r="O112" s="16">
        <f t="shared" si="44"/>
        <v>-3.3999999999999972</v>
      </c>
      <c r="P112" s="12">
        <f t="shared" si="36"/>
        <v>0.80174067295234996</v>
      </c>
      <c r="Q112" s="12">
        <f t="shared" si="37"/>
        <v>-3.5132813903477576E-2</v>
      </c>
      <c r="R112" s="12">
        <f t="array" ref="R112:T112">MMULT(O112:Q112,$R$14:$T$16)</f>
        <v>-2.9620527798188281</v>
      </c>
      <c r="S112" s="10">
        <v>1.5291148353505442</v>
      </c>
      <c r="T112" s="35">
        <v>1.0450232395297612</v>
      </c>
      <c r="U112" s="43">
        <f t="shared" si="45"/>
        <v>-2.9620527798188281</v>
      </c>
      <c r="V112" s="13">
        <f t="shared" si="46"/>
        <v>1.5291148353505442</v>
      </c>
      <c r="W112" s="10"/>
      <c r="X112" s="10"/>
      <c r="Y112" s="10"/>
      <c r="Z112" s="10"/>
      <c r="AA112" s="17"/>
    </row>
    <row r="113" spans="3:27" x14ac:dyDescent="0.15">
      <c r="C113" s="16">
        <f t="shared" si="29"/>
        <v>-3.4999999999999973</v>
      </c>
      <c r="D113" s="35">
        <f>D112+$E$15</f>
        <v>3.4999999999999973</v>
      </c>
      <c r="E113" s="16">
        <f t="shared" si="40"/>
        <v>0.27958296879033701</v>
      </c>
      <c r="F113" s="10">
        <f t="shared" si="41"/>
        <v>3.9569736588703198E-2</v>
      </c>
      <c r="G113" s="17">
        <f t="shared" si="42"/>
        <v>7.9732400491317912E-2</v>
      </c>
      <c r="H113" s="16">
        <f t="shared" si="31"/>
        <v>0.12103744840710767</v>
      </c>
      <c r="I113" s="10">
        <f t="shared" si="32"/>
        <v>0.34447140173294283</v>
      </c>
      <c r="J113" s="17">
        <f t="shared" si="33"/>
        <v>4.8753479827076687E-2</v>
      </c>
      <c r="K113" s="13">
        <f>IF(AND(D113&gt;=-$E$13,D113&lt;0),$E$12,0)</f>
        <v>0</v>
      </c>
      <c r="L113" s="12">
        <f t="shared" si="34"/>
        <v>0.5</v>
      </c>
      <c r="M113" s="10">
        <f>2+$E$15^2*(K113-$E$11)</f>
        <v>1.9950000000000001</v>
      </c>
      <c r="N113" s="35" t="str">
        <f t="shared" si="43"/>
        <v>0.279582968790337+0.0395697365887032i</v>
      </c>
      <c r="O113" s="16">
        <f t="shared" si="44"/>
        <v>-3.4999999999999973</v>
      </c>
      <c r="P113" s="12">
        <f t="shared" si="36"/>
        <v>0.84447140173294288</v>
      </c>
      <c r="Q113" s="12">
        <f t="shared" si="37"/>
        <v>4.8753479827076687E-2</v>
      </c>
      <c r="R113" s="12">
        <f t="array" ref="R113:T113">MMULT(O113:Q113,$R$14:$T$16)</f>
        <v>-3.0067121733319948</v>
      </c>
      <c r="S113" s="10">
        <v>1.6274445626967522</v>
      </c>
      <c r="T113" s="35">
        <v>1.1298738656266025</v>
      </c>
      <c r="U113" s="43">
        <f t="shared" si="45"/>
        <v>-3.0067121733319948</v>
      </c>
      <c r="V113" s="13">
        <f t="shared" si="46"/>
        <v>1.6274445626967522</v>
      </c>
      <c r="W113" s="10"/>
      <c r="X113" s="10"/>
      <c r="Y113" s="10"/>
      <c r="Z113" s="10"/>
      <c r="AA113" s="17"/>
    </row>
    <row r="114" spans="3:27" x14ac:dyDescent="0.15">
      <c r="C114" s="16">
        <f t="shared" si="29"/>
        <v>-3.5999999999999974</v>
      </c>
      <c r="D114" s="35">
        <f>D113+$E$15</f>
        <v>3.5999999999999974</v>
      </c>
      <c r="E114" s="16">
        <f t="shared" si="40"/>
        <v>0.31286655131003199</v>
      </c>
      <c r="F114" s="10">
        <f t="shared" si="41"/>
        <v>0.107456434036498</v>
      </c>
      <c r="G114" s="17">
        <f t="shared" si="42"/>
        <v>0.10943236414447312</v>
      </c>
      <c r="H114" s="16">
        <f t="shared" si="31"/>
        <v>0.16612335822808674</v>
      </c>
      <c r="I114" s="10">
        <f t="shared" si="32"/>
        <v>0.38547977350487056</v>
      </c>
      <c r="J114" s="17">
        <f t="shared" si="33"/>
        <v>0.13239600615849573</v>
      </c>
      <c r="K114" s="13">
        <f>IF(AND(D114&gt;=-$E$13,D114&lt;0),$E$12,0)</f>
        <v>0</v>
      </c>
      <c r="L114" s="12">
        <f t="shared" si="34"/>
        <v>0.5</v>
      </c>
      <c r="M114" s="10">
        <f>2+$E$15^2*(K114-$E$11)</f>
        <v>1.9950000000000001</v>
      </c>
      <c r="N114" s="35" t="str">
        <f t="shared" si="43"/>
        <v>0.312866551310032+0.107456434036498i</v>
      </c>
      <c r="O114" s="16">
        <f t="shared" si="44"/>
        <v>-3.5999999999999974</v>
      </c>
      <c r="P114" s="12">
        <f t="shared" si="36"/>
        <v>0.8854797735048705</v>
      </c>
      <c r="Q114" s="12">
        <f t="shared" si="37"/>
        <v>0.13239600615849573</v>
      </c>
      <c r="R114" s="12">
        <f t="array" ref="R114:T114">MMULT(O114:Q114,$R$14:$T$16)</f>
        <v>-3.0514934505447293</v>
      </c>
      <c r="S114" s="10">
        <v>1.7241771307389373</v>
      </c>
      <c r="T114" s="35">
        <v>1.2154028446784251</v>
      </c>
      <c r="U114" s="43">
        <f t="shared" si="45"/>
        <v>-3.0514934505447293</v>
      </c>
      <c r="V114" s="13">
        <f t="shared" si="46"/>
        <v>1.7241771307389373</v>
      </c>
      <c r="W114" s="10"/>
      <c r="X114" s="10"/>
      <c r="Y114" s="10"/>
      <c r="Z114" s="10"/>
      <c r="AA114" s="17"/>
    </row>
    <row r="115" spans="3:27" x14ac:dyDescent="0.15">
      <c r="C115" s="16">
        <f t="shared" si="29"/>
        <v>-3.6999999999999975</v>
      </c>
      <c r="D115" s="35">
        <f>D114+$E$15</f>
        <v>3.6999999999999975</v>
      </c>
      <c r="E115" s="16">
        <f t="shared" si="40"/>
        <v>0.34458580107317699</v>
      </c>
      <c r="F115" s="10">
        <f t="shared" si="41"/>
        <v>0.174805849314111</v>
      </c>
      <c r="G115" s="17">
        <f t="shared" si="42"/>
        <v>0.14929645925567078</v>
      </c>
      <c r="H115" s="16">
        <f t="shared" si="31"/>
        <v>0.2266388867407774</v>
      </c>
      <c r="I115" s="10">
        <f t="shared" si="32"/>
        <v>0.42456074640927416</v>
      </c>
      <c r="J115" s="17">
        <f t="shared" si="33"/>
        <v>0.21537655245912313</v>
      </c>
      <c r="K115" s="13">
        <f>IF(AND(D115&gt;=-$E$13,D115&lt;0),$E$12,0)</f>
        <v>0</v>
      </c>
      <c r="L115" s="12">
        <f t="shared" si="34"/>
        <v>0.5</v>
      </c>
      <c r="M115" s="10">
        <f>2+$E$15^2*(K115-$E$11)</f>
        <v>1.9950000000000001</v>
      </c>
      <c r="N115" s="35" t="str">
        <f t="shared" si="43"/>
        <v>0.344585801073177+0.174805849314111i</v>
      </c>
      <c r="O115" s="16">
        <f t="shared" si="44"/>
        <v>-3.6999999999999975</v>
      </c>
      <c r="P115" s="12">
        <f t="shared" si="36"/>
        <v>0.92456074640927421</v>
      </c>
      <c r="Q115" s="12">
        <f t="shared" si="37"/>
        <v>0.21537655245912313</v>
      </c>
      <c r="R115" s="12">
        <f t="array" ref="R115:T115">MMULT(O115:Q115,$R$14:$T$16)</f>
        <v>-3.0966057177728596</v>
      </c>
      <c r="S115" s="10">
        <v>1.8189538766368891</v>
      </c>
      <c r="T115" s="35">
        <v>1.3013990381409157</v>
      </c>
      <c r="U115" s="43">
        <f t="shared" si="45"/>
        <v>-3.0966057177728596</v>
      </c>
      <c r="V115" s="13">
        <f t="shared" si="46"/>
        <v>1.8189538766368891</v>
      </c>
      <c r="W115" s="10"/>
      <c r="X115" s="10"/>
      <c r="Y115" s="10"/>
      <c r="Z115" s="10"/>
      <c r="AA115" s="17"/>
    </row>
    <row r="116" spans="3:27" x14ac:dyDescent="0.15">
      <c r="C116" s="16">
        <f t="shared" si="29"/>
        <v>-3.7999999999999976</v>
      </c>
      <c r="D116" s="35">
        <f>D115+$E$15</f>
        <v>3.7999999999999976</v>
      </c>
      <c r="E116" s="16">
        <f t="shared" si="40"/>
        <v>0.37458212183095602</v>
      </c>
      <c r="F116" s="10">
        <f t="shared" si="41"/>
        <v>0.241281235345153</v>
      </c>
      <c r="G116" s="17">
        <f t="shared" si="42"/>
        <v>0.19852840052506426</v>
      </c>
      <c r="H116" s="16">
        <f t="shared" si="31"/>
        <v>0.30137523626313795</v>
      </c>
      <c r="I116" s="10">
        <f t="shared" si="32"/>
        <v>0.46151891558163127</v>
      </c>
      <c r="J116" s="17">
        <f t="shared" si="33"/>
        <v>0.29728021599745436</v>
      </c>
      <c r="K116" s="13">
        <f>IF(AND(D116&gt;=-$E$13,D116&lt;0),$E$12,0)</f>
        <v>0</v>
      </c>
      <c r="L116" s="12">
        <f t="shared" si="34"/>
        <v>0.5</v>
      </c>
      <c r="M116" s="10">
        <f>2+$E$15^2*(K116-$E$11)</f>
        <v>1.9950000000000001</v>
      </c>
      <c r="N116" s="35" t="str">
        <f t="shared" si="43"/>
        <v>0.374582121830956+0.241281235345153i</v>
      </c>
      <c r="O116" s="16">
        <f t="shared" si="44"/>
        <v>-3.7999999999999976</v>
      </c>
      <c r="P116" s="12">
        <f t="shared" si="36"/>
        <v>0.96151891558163127</v>
      </c>
      <c r="Q116" s="12">
        <f t="shared" si="37"/>
        <v>0.29728021599745436</v>
      </c>
      <c r="R116" s="12">
        <f t="array" ref="R116:T116">MMULT(O116:Q116,$R$14:$T$16)</f>
        <v>-3.1422564263821378</v>
      </c>
      <c r="S116" s="10">
        <v>1.9114259166611172</v>
      </c>
      <c r="T116" s="35">
        <v>1.3876489713977074</v>
      </c>
      <c r="U116" s="43">
        <f t="shared" si="45"/>
        <v>-3.1422564263821378</v>
      </c>
      <c r="V116" s="13">
        <f t="shared" si="46"/>
        <v>1.9114259166611172</v>
      </c>
      <c r="W116" s="10"/>
      <c r="X116" s="10"/>
      <c r="Y116" s="10"/>
      <c r="Z116" s="10"/>
      <c r="AA116" s="17"/>
    </row>
    <row r="117" spans="3:27" x14ac:dyDescent="0.15">
      <c r="C117" s="16">
        <f t="shared" si="29"/>
        <v>-3.8999999999999977</v>
      </c>
      <c r="D117" s="35">
        <f>D116+$E$15</f>
        <v>3.8999999999999977</v>
      </c>
      <c r="E117" s="16">
        <f t="shared" si="40"/>
        <v>0.40270553197957998</v>
      </c>
      <c r="F117" s="10">
        <f t="shared" si="41"/>
        <v>0.30655021519946901</v>
      </c>
      <c r="G117" s="17">
        <f t="shared" si="42"/>
        <v>0.25614477992579726</v>
      </c>
      <c r="H117" s="16">
        <f t="shared" si="31"/>
        <v>0.38883954821345901</v>
      </c>
      <c r="I117" s="10">
        <f t="shared" si="32"/>
        <v>0.49616949017607986</v>
      </c>
      <c r="J117" s="17">
        <f t="shared" si="33"/>
        <v>0.37769747845579804</v>
      </c>
      <c r="K117" s="13">
        <f>IF(AND(D117&gt;=-$E$13,D117&lt;0),$E$12,0)</f>
        <v>0</v>
      </c>
      <c r="L117" s="12">
        <f t="shared" si="34"/>
        <v>0.5</v>
      </c>
      <c r="M117" s="10">
        <f>2+$E$15^2*(K117-$E$11)</f>
        <v>1.9950000000000001</v>
      </c>
      <c r="N117" s="35" t="str">
        <f t="shared" si="43"/>
        <v>0.40270553197958+0.306550215199469i</v>
      </c>
      <c r="O117" s="16">
        <f t="shared" si="44"/>
        <v>-3.8999999999999977</v>
      </c>
      <c r="P117" s="12">
        <f t="shared" si="36"/>
        <v>0.99616949017607981</v>
      </c>
      <c r="Q117" s="12">
        <f t="shared" si="37"/>
        <v>0.37769747845579804</v>
      </c>
      <c r="R117" s="12">
        <f t="array" ref="R117:T117">MMULT(O117:Q117,$R$14:$T$16)</f>
        <v>-3.1886503355314098</v>
      </c>
      <c r="S117" s="10">
        <v>2.0012558906115006</v>
      </c>
      <c r="T117" s="35">
        <v>1.4739379011334628</v>
      </c>
      <c r="U117" s="43">
        <f t="shared" si="45"/>
        <v>-3.1886503355314098</v>
      </c>
      <c r="V117" s="13">
        <f t="shared" si="46"/>
        <v>2.0012558906115006</v>
      </c>
      <c r="W117" s="10"/>
      <c r="X117" s="10"/>
      <c r="Y117" s="10"/>
      <c r="Z117" s="10"/>
      <c r="AA117" s="17"/>
    </row>
    <row r="118" spans="3:27" x14ac:dyDescent="0.15">
      <c r="C118" s="16">
        <f t="shared" si="29"/>
        <v>-3.9999999999999978</v>
      </c>
      <c r="D118" s="35">
        <f>D117+$E$15</f>
        <v>3.9999999999999978</v>
      </c>
      <c r="E118" s="16">
        <f t="shared" si="40"/>
        <v>0.42881541446830601</v>
      </c>
      <c r="F118" s="10">
        <f t="shared" si="41"/>
        <v>0.37028644397778798</v>
      </c>
      <c r="G118" s="17">
        <f t="shared" si="42"/>
        <v>0.32099471027934057</v>
      </c>
      <c r="H118" s="16">
        <f t="shared" si="31"/>
        <v>0.48728472296053355</v>
      </c>
      <c r="I118" s="10">
        <f t="shared" si="32"/>
        <v>0.52833921731964806</v>
      </c>
      <c r="J118" s="17">
        <f t="shared" si="33"/>
        <v>0.45622625352186313</v>
      </c>
      <c r="K118" s="13">
        <f>IF(AND(D118&gt;=-$E$13,D118&lt;0),$E$12,0)</f>
        <v>0</v>
      </c>
      <c r="L118" s="12">
        <f t="shared" si="34"/>
        <v>0.5</v>
      </c>
      <c r="M118" s="10">
        <f>2+$E$15^2*(K118-$E$11)</f>
        <v>1.9950000000000001</v>
      </c>
      <c r="N118" s="35" t="str">
        <f t="shared" si="43"/>
        <v>0.428815414468306+0.370286443977788i</v>
      </c>
      <c r="O118" s="16">
        <f t="shared" si="44"/>
        <v>-3.9999999999999978</v>
      </c>
      <c r="P118" s="12">
        <f t="shared" si="36"/>
        <v>1.0283392173196479</v>
      </c>
      <c r="Q118" s="12">
        <f t="shared" si="37"/>
        <v>0.45622625352186313</v>
      </c>
      <c r="R118" s="12">
        <f t="array" ref="R118:T118">MMULT(O118:Q118,$R$14:$T$16)</f>
        <v>-3.2359884883768215</v>
      </c>
      <c r="S118" s="10">
        <v>2.0881196486182874</v>
      </c>
      <c r="T118" s="35">
        <v>1.5600508890504501</v>
      </c>
      <c r="U118" s="43">
        <f t="shared" si="45"/>
        <v>-3.2359884883768215</v>
      </c>
      <c r="V118" s="13">
        <f t="shared" si="46"/>
        <v>2.0881196486182874</v>
      </c>
      <c r="W118" s="10"/>
      <c r="X118" s="10"/>
      <c r="Y118" s="10"/>
      <c r="Z118" s="10"/>
      <c r="AA118" s="17"/>
    </row>
    <row r="119" spans="3:27" x14ac:dyDescent="0.15">
      <c r="C119" s="16">
        <f t="shared" si="29"/>
        <v>-4.0999999999999979</v>
      </c>
      <c r="D119" s="35">
        <f>D118+$E$15</f>
        <v>4.0999999999999979</v>
      </c>
      <c r="E119" s="16">
        <f t="shared" si="40"/>
        <v>0.452781219884691</v>
      </c>
      <c r="F119" s="10">
        <f t="shared" si="41"/>
        <v>0.43217124053621803</v>
      </c>
      <c r="G119" s="17">
        <f t="shared" si="42"/>
        <v>0.39178281422688255</v>
      </c>
      <c r="H119" s="16">
        <f t="shared" si="31"/>
        <v>0.59474431813878936</v>
      </c>
      <c r="I119" s="10">
        <f t="shared" si="32"/>
        <v>0.5578672483766185</v>
      </c>
      <c r="J119" s="17">
        <f t="shared" si="33"/>
        <v>0.53247389732031891</v>
      </c>
      <c r="K119" s="13">
        <f>IF(AND(D119&gt;=-$E$13,D119&lt;0),$E$12,0)</f>
        <v>0</v>
      </c>
      <c r="L119" s="12">
        <f t="shared" si="34"/>
        <v>0.5</v>
      </c>
      <c r="M119" s="10">
        <f>2+$E$15^2*(K119-$E$11)</f>
        <v>1.9950000000000001</v>
      </c>
      <c r="N119" s="35" t="str">
        <f t="shared" si="43"/>
        <v>0.452781219884691+0.432171240536218i</v>
      </c>
      <c r="O119" s="16">
        <f t="shared" si="44"/>
        <v>-4.0999999999999979</v>
      </c>
      <c r="P119" s="12">
        <f t="shared" si="36"/>
        <v>1.0578672483766185</v>
      </c>
      <c r="Q119" s="12">
        <f t="shared" si="37"/>
        <v>0.53247389732031891</v>
      </c>
      <c r="R119" s="12">
        <f t="array" ref="R119:T119">MMULT(O119:Q119,$R$14:$T$16)</f>
        <v>-3.2844672068560374</v>
      </c>
      <c r="S119" s="10">
        <v>2.1717078718914449</v>
      </c>
      <c r="T119" s="35">
        <v>1.6457738765600283</v>
      </c>
      <c r="U119" s="43">
        <f t="shared" si="45"/>
        <v>-3.2844672068560374</v>
      </c>
      <c r="V119" s="13">
        <f t="shared" si="46"/>
        <v>2.1717078718914449</v>
      </c>
      <c r="W119" s="10"/>
      <c r="X119" s="10"/>
      <c r="Y119" s="10"/>
      <c r="Z119" s="10"/>
      <c r="AA119" s="17"/>
    </row>
    <row r="120" spans="3:27" x14ac:dyDescent="0.15">
      <c r="C120" s="16">
        <f t="shared" si="29"/>
        <v>-4.1999999999999975</v>
      </c>
      <c r="D120" s="35">
        <f>D119+$E$15</f>
        <v>4.1999999999999975</v>
      </c>
      <c r="E120" s="16">
        <f t="shared" si="40"/>
        <v>0.47448311920165298</v>
      </c>
      <c r="F120" s="10">
        <f t="shared" si="41"/>
        <v>0.49189518089196699</v>
      </c>
      <c r="G120" s="17">
        <f t="shared" si="42"/>
        <v>0.46709509939207094</v>
      </c>
      <c r="H120" s="16">
        <f t="shared" si="31"/>
        <v>0.70907182833454063</v>
      </c>
      <c r="I120" s="10">
        <f t="shared" si="32"/>
        <v>0.58460594319170656</v>
      </c>
      <c r="J120" s="17">
        <f t="shared" si="33"/>
        <v>0.60605917163217315</v>
      </c>
      <c r="K120" s="13">
        <f>IF(AND(D120&gt;=-$E$13,D120&lt;0),$E$12,0)</f>
        <v>0</v>
      </c>
      <c r="L120" s="12">
        <f t="shared" si="34"/>
        <v>0.5</v>
      </c>
      <c r="M120" s="10">
        <f>2+$E$15^2*(K120-$E$11)</f>
        <v>1.9950000000000001</v>
      </c>
      <c r="N120" s="35" t="str">
        <f t="shared" si="43"/>
        <v>0.474483119201653+0.491895180891967i</v>
      </c>
      <c r="O120" s="16">
        <f t="shared" si="44"/>
        <v>-4.1999999999999975</v>
      </c>
      <c r="P120" s="12">
        <f t="shared" si="36"/>
        <v>1.0846059431917066</v>
      </c>
      <c r="Q120" s="12">
        <f t="shared" si="37"/>
        <v>0.60605917163217315</v>
      </c>
      <c r="R120" s="12">
        <f t="array" ref="R120:T120">MMULT(O120:Q120,$R$14:$T$16)</f>
        <v>-3.3342771100785535</v>
      </c>
      <c r="S120" s="10">
        <v>2.2517276193146065</v>
      </c>
      <c r="T120" s="35">
        <v>1.7308947550755966</v>
      </c>
      <c r="U120" s="43">
        <f t="shared" si="45"/>
        <v>-3.3342771100785535</v>
      </c>
      <c r="V120" s="13">
        <f t="shared" si="46"/>
        <v>2.2517276193146065</v>
      </c>
      <c r="W120" s="10"/>
      <c r="X120" s="10"/>
      <c r="Y120" s="10"/>
      <c r="Z120" s="10"/>
      <c r="AA120" s="17"/>
    </row>
    <row r="121" spans="3:27" x14ac:dyDescent="0.15">
      <c r="C121" s="16">
        <f t="shared" si="29"/>
        <v>-4.2999999999999972</v>
      </c>
      <c r="D121" s="35">
        <f>D120+$E$15</f>
        <v>4.2999999999999972</v>
      </c>
      <c r="E121" s="16">
        <f t="shared" si="40"/>
        <v>0.49381260292260698</v>
      </c>
      <c r="F121" s="10">
        <f t="shared" si="41"/>
        <v>0.54915964534325601</v>
      </c>
      <c r="G121" s="17">
        <f t="shared" si="42"/>
        <v>0.54542720287873103</v>
      </c>
      <c r="H121" s="16">
        <f t="shared" si="31"/>
        <v>0.827983561531627</v>
      </c>
      <c r="I121" s="10">
        <f t="shared" si="32"/>
        <v>0.60842160829083636</v>
      </c>
      <c r="J121" s="17">
        <f t="shared" si="33"/>
        <v>0.67661415008586634</v>
      </c>
      <c r="K121" s="13">
        <f>IF(AND(D121&gt;=-$E$13,D121&lt;0),$E$12,0)</f>
        <v>0</v>
      </c>
      <c r="L121" s="12">
        <f t="shared" si="34"/>
        <v>0.5</v>
      </c>
      <c r="M121" s="10">
        <f>2+$E$15^2*(K121-$E$11)</f>
        <v>1.9950000000000001</v>
      </c>
      <c r="N121" s="35" t="str">
        <f t="shared" si="43"/>
        <v>0.493812602922607+0.549159645343256i</v>
      </c>
      <c r="O121" s="16">
        <f t="shared" si="44"/>
        <v>-4.2999999999999972</v>
      </c>
      <c r="P121" s="12">
        <f t="shared" si="36"/>
        <v>1.1084216082908362</v>
      </c>
      <c r="Q121" s="12">
        <f t="shared" si="37"/>
        <v>0.67661415008586634</v>
      </c>
      <c r="R121" s="12">
        <f t="array" ref="R121:T121">MMULT(O121:Q121,$R$14:$T$16)</f>
        <v>-3.385602161230151</v>
      </c>
      <c r="S121" s="10">
        <v>2.3279037921506558</v>
      </c>
      <c r="T121" s="35">
        <v>1.8152044265555234</v>
      </c>
      <c r="U121" s="43">
        <f t="shared" si="45"/>
        <v>-3.385602161230151</v>
      </c>
      <c r="V121" s="13">
        <f t="shared" si="46"/>
        <v>2.3279037921506558</v>
      </c>
      <c r="W121" s="10"/>
      <c r="X121" s="10"/>
      <c r="Y121" s="10"/>
      <c r="Z121" s="10"/>
      <c r="AA121" s="17"/>
    </row>
    <row r="122" spans="3:27" x14ac:dyDescent="0.15">
      <c r="C122" s="16">
        <f t="shared" si="29"/>
        <v>-4.3999999999999968</v>
      </c>
      <c r="D122" s="35">
        <f>D121+$E$15</f>
        <v>4.3999999999999968</v>
      </c>
      <c r="E122" s="16">
        <f t="shared" si="40"/>
        <v>0.51067302362894795</v>
      </c>
      <c r="F122" s="10">
        <f t="shared" si="41"/>
        <v>0.60367831156783303</v>
      </c>
      <c r="G122" s="17">
        <f t="shared" si="42"/>
        <v>0.62521444091972178</v>
      </c>
      <c r="H122" s="16">
        <f t="shared" si="31"/>
        <v>0.94910425585944447</v>
      </c>
      <c r="I122" s="10">
        <f t="shared" si="32"/>
        <v>0.62919516534851194</v>
      </c>
      <c r="J122" s="17">
        <f t="shared" si="33"/>
        <v>0.74378605778913542</v>
      </c>
      <c r="K122" s="13">
        <f>IF(AND(D122&gt;=-$E$13,D122&lt;0),$E$12,0)</f>
        <v>0</v>
      </c>
      <c r="L122" s="12">
        <f t="shared" si="34"/>
        <v>0.5</v>
      </c>
      <c r="M122" s="10">
        <f>2+$E$15^2*(K122-$E$11)</f>
        <v>1.9950000000000001</v>
      </c>
      <c r="N122" s="35" t="str">
        <f t="shared" si="43"/>
        <v>0.510673023628948+0.603678311567833i</v>
      </c>
      <c r="O122" s="16">
        <f t="shared" si="44"/>
        <v>-4.3999999999999968</v>
      </c>
      <c r="P122" s="12">
        <f t="shared" si="36"/>
        <v>1.1291951653485119</v>
      </c>
      <c r="Q122" s="12">
        <f t="shared" si="37"/>
        <v>0.74378605778913542</v>
      </c>
      <c r="R122" s="12">
        <f t="array" ref="R122:T122">MMULT(O122:Q122,$R$14:$T$16)</f>
        <v>-3.4386187477569599</v>
      </c>
      <c r="S122" s="10">
        <v>2.3999805095354159</v>
      </c>
      <c r="T122" s="35">
        <v>1.898497848993359</v>
      </c>
      <c r="U122" s="43">
        <f t="shared" si="45"/>
        <v>-3.4386187477569599</v>
      </c>
      <c r="V122" s="13">
        <f t="shared" si="46"/>
        <v>2.3999805095354159</v>
      </c>
      <c r="W122" s="10"/>
      <c r="X122" s="10"/>
      <c r="Y122" s="10"/>
      <c r="Z122" s="10"/>
      <c r="AA122" s="17"/>
    </row>
    <row r="123" spans="3:27" x14ac:dyDescent="0.15">
      <c r="C123" s="16">
        <f t="shared" si="29"/>
        <v>-4.4999999999999964</v>
      </c>
      <c r="D123" s="35">
        <f>D122+$E$15</f>
        <v>4.4999999999999964</v>
      </c>
      <c r="E123" s="16">
        <f t="shared" si="40"/>
        <v>0.52498007921714296</v>
      </c>
      <c r="F123" s="10">
        <f t="shared" si="41"/>
        <v>0.65517858623457403</v>
      </c>
      <c r="G123" s="17">
        <f t="shared" si="42"/>
        <v>0.70486306343517291</v>
      </c>
      <c r="H123" s="16">
        <f t="shared" si="31"/>
        <v>1.0700145254487925</v>
      </c>
      <c r="I123" s="10">
        <f t="shared" si="32"/>
        <v>0.6468227465794435</v>
      </c>
      <c r="J123" s="17">
        <f t="shared" si="33"/>
        <v>0.80723903520346274</v>
      </c>
      <c r="K123" s="13">
        <f>IF(AND(D123&gt;=-$E$13,D123&lt;0),$E$12,0)</f>
        <v>0</v>
      </c>
      <c r="L123" s="12">
        <f t="shared" si="34"/>
        <v>0.5</v>
      </c>
      <c r="M123" s="10">
        <f>2+$E$15^2*(K123-$E$11)</f>
        <v>1.9950000000000001</v>
      </c>
      <c r="N123" s="35" t="str">
        <f t="shared" si="43"/>
        <v>0.524980079217143+0.655178586234574i</v>
      </c>
      <c r="O123" s="16">
        <f t="shared" si="44"/>
        <v>-4.4999999999999964</v>
      </c>
      <c r="P123" s="12">
        <f t="shared" si="36"/>
        <v>1.1468227465794434</v>
      </c>
      <c r="Q123" s="12">
        <f t="shared" si="37"/>
        <v>0.80723903520346274</v>
      </c>
      <c r="R123" s="12">
        <f t="array" ref="R123:T123">MMULT(O123:Q123,$R$14:$T$16)</f>
        <v>-3.4934947994282397</v>
      </c>
      <c r="S123" s="10">
        <v>2.4677223878819601</v>
      </c>
      <c r="T123" s="35">
        <v>1.980575061627861</v>
      </c>
      <c r="U123" s="43">
        <f t="shared" si="45"/>
        <v>-3.4934947994282397</v>
      </c>
      <c r="V123" s="13">
        <f t="shared" si="46"/>
        <v>2.4677223878819601</v>
      </c>
      <c r="W123" s="10"/>
      <c r="X123" s="10"/>
      <c r="Y123" s="10"/>
      <c r="Z123" s="10"/>
      <c r="AA123" s="17"/>
    </row>
    <row r="124" spans="3:27" x14ac:dyDescent="0.15">
      <c r="C124" s="16">
        <f t="shared" si="29"/>
        <v>-4.5999999999999961</v>
      </c>
      <c r="D124" s="35">
        <f>D123+$E$15</f>
        <v>4.5999999999999961</v>
      </c>
      <c r="E124" s="16">
        <f t="shared" si="40"/>
        <v>0.53666223440925198</v>
      </c>
      <c r="F124" s="10">
        <f t="shared" si="41"/>
        <v>0.70340296797014701</v>
      </c>
      <c r="G124" s="17">
        <f t="shared" si="42"/>
        <v>0.78278208919034253</v>
      </c>
      <c r="H124" s="16">
        <f t="shared" si="31"/>
        <v>1.1882991876646303</v>
      </c>
      <c r="I124" s="10">
        <f t="shared" si="32"/>
        <v>0.66121621407747744</v>
      </c>
      <c r="J124" s="17">
        <f t="shared" si="33"/>
        <v>0.86665581744177878</v>
      </c>
      <c r="K124" s="13">
        <f>IF(AND(D124&gt;=-$E$13,D124&lt;0),$E$12,0)</f>
        <v>0</v>
      </c>
      <c r="L124" s="12">
        <f t="shared" si="34"/>
        <v>0.5</v>
      </c>
      <c r="M124" s="10">
        <f>2+$E$15^2*(K124-$E$11)</f>
        <v>1.9950000000000001</v>
      </c>
      <c r="N124" s="35" t="str">
        <f t="shared" si="43"/>
        <v>0.536662234409252+0.703402967970147i</v>
      </c>
      <c r="O124" s="16">
        <f t="shared" si="44"/>
        <v>-4.5999999999999961</v>
      </c>
      <c r="P124" s="12">
        <f t="shared" si="36"/>
        <v>1.1612162140774775</v>
      </c>
      <c r="Q124" s="12">
        <f t="shared" si="37"/>
        <v>0.86665581744177878</v>
      </c>
      <c r="R124" s="12">
        <f t="array" ref="R124:T124">MMULT(O124:Q124,$R$14:$T$16)</f>
        <v>-3.5503889486875253</v>
      </c>
      <c r="S124" s="10">
        <v>2.5309157177985577</v>
      </c>
      <c r="T124" s="35">
        <v>2.0612421847468028</v>
      </c>
      <c r="U124" s="43">
        <f t="shared" si="45"/>
        <v>-3.5503889486875253</v>
      </c>
      <c r="V124" s="13">
        <f t="shared" si="46"/>
        <v>2.5309157177985577</v>
      </c>
      <c r="W124" s="10"/>
      <c r="X124" s="10"/>
      <c r="Y124" s="10"/>
      <c r="Z124" s="10"/>
      <c r="AA124" s="17"/>
    </row>
    <row r="125" spans="3:27" x14ac:dyDescent="0.15">
      <c r="C125" s="16">
        <f t="shared" si="29"/>
        <v>-4.6999999999999957</v>
      </c>
      <c r="D125" s="35">
        <f>D124+$E$15</f>
        <v>4.6999999999999957</v>
      </c>
      <c r="E125" s="16">
        <f t="shared" si="40"/>
        <v>0.54566107842931699</v>
      </c>
      <c r="F125" s="10">
        <f t="shared" si="41"/>
        <v>0.74811033486586598</v>
      </c>
      <c r="G125" s="17">
        <f t="shared" si="42"/>
        <v>0.8574150856457633</v>
      </c>
      <c r="H125" s="16">
        <f t="shared" si="31"/>
        <v>1.3015955063791844</v>
      </c>
      <c r="I125" s="10">
        <f t="shared" si="32"/>
        <v>0.67230360050512683</v>
      </c>
      <c r="J125" s="17">
        <f t="shared" si="33"/>
        <v>0.92173932059288188</v>
      </c>
      <c r="K125" s="13">
        <f>IF(AND(D125&gt;=-$E$13,D125&lt;0),$E$12,0)</f>
        <v>0</v>
      </c>
      <c r="L125" s="12">
        <f t="shared" si="34"/>
        <v>0.5</v>
      </c>
      <c r="M125" s="10">
        <f>2+$E$15^2*(K125-$E$11)</f>
        <v>1.9950000000000001</v>
      </c>
      <c r="N125" s="35" t="str">
        <f t="shared" si="43"/>
        <v>0.545661078429317+0.748110334865866i</v>
      </c>
      <c r="O125" s="16">
        <f t="shared" si="44"/>
        <v>-4.6999999999999957</v>
      </c>
      <c r="P125" s="12">
        <f t="shared" si="36"/>
        <v>1.1723036005051268</v>
      </c>
      <c r="Q125" s="12">
        <f t="shared" si="37"/>
        <v>0.92173932059288188</v>
      </c>
      <c r="R125" s="12">
        <f t="array" ref="R125:T125">MMULT(O125:Q125,$R$14:$T$16)</f>
        <v>-3.6094497374904173</v>
      </c>
      <c r="S125" s="10">
        <v>2.589369532635625</v>
      </c>
      <c r="T125" s="35">
        <v>2.1403123890855271</v>
      </c>
      <c r="U125" s="43">
        <f t="shared" si="45"/>
        <v>-3.6094497374904173</v>
      </c>
      <c r="V125" s="13">
        <f t="shared" si="46"/>
        <v>2.589369532635625</v>
      </c>
      <c r="W125" s="10"/>
      <c r="X125" s="10"/>
      <c r="Y125" s="10"/>
      <c r="Z125" s="10"/>
      <c r="AA125" s="17"/>
    </row>
    <row r="126" spans="3:27" x14ac:dyDescent="0.15">
      <c r="C126" s="16">
        <f t="shared" si="29"/>
        <v>-4.7999999999999954</v>
      </c>
      <c r="D126" s="35">
        <f>D125+$E$15</f>
        <v>4.7999999999999954</v>
      </c>
      <c r="E126" s="16">
        <f t="shared" si="40"/>
        <v>0.55193161705723803</v>
      </c>
      <c r="F126" s="10">
        <f t="shared" si="41"/>
        <v>0.78907715008725299</v>
      </c>
      <c r="G126" s="17">
        <f t="shared" si="42"/>
        <v>0.92727125869723881</v>
      </c>
      <c r="H126" s="16">
        <f t="shared" si="31"/>
        <v>1.407640387626133</v>
      </c>
      <c r="I126" s="10">
        <f t="shared" si="32"/>
        <v>0.68002946893025384</v>
      </c>
      <c r="J126" s="17">
        <f t="shared" si="33"/>
        <v>0.97221412714101729</v>
      </c>
      <c r="K126" s="13">
        <f>IF(AND(D126&gt;=-$E$13,D126&lt;0),$E$12,0)</f>
        <v>0</v>
      </c>
      <c r="L126" s="12">
        <f t="shared" si="34"/>
        <v>0.5</v>
      </c>
      <c r="M126" s="10">
        <f>2+$E$15^2*(K126-$E$11)</f>
        <v>1.9950000000000001</v>
      </c>
      <c r="N126" s="35" t="str">
        <f t="shared" si="43"/>
        <v>0.551931617057238+0.789077150087253i</v>
      </c>
      <c r="O126" s="16">
        <f t="shared" si="44"/>
        <v>-4.7999999999999954</v>
      </c>
      <c r="P126" s="12">
        <f t="shared" si="36"/>
        <v>1.180029468930254</v>
      </c>
      <c r="Q126" s="12">
        <f t="shared" si="37"/>
        <v>0.97221412714101729</v>
      </c>
      <c r="R126" s="12">
        <f t="array" ref="R126:T126">MMULT(O126:Q126,$R$14:$T$16)</f>
        <v>-3.6708148745947931</v>
      </c>
      <c r="S126" s="10">
        <v>2.642916563318976</v>
      </c>
      <c r="T126" s="35">
        <v>2.217606829973287</v>
      </c>
      <c r="U126" s="43">
        <f t="shared" si="45"/>
        <v>-3.6708148745947931</v>
      </c>
      <c r="V126" s="13">
        <f t="shared" si="46"/>
        <v>2.642916563318976</v>
      </c>
      <c r="W126" s="10"/>
      <c r="X126" s="10"/>
      <c r="Y126" s="10"/>
      <c r="Z126" s="10"/>
      <c r="AA126" s="17"/>
    </row>
    <row r="127" spans="3:27" x14ac:dyDescent="0.15">
      <c r="C127" s="16">
        <f t="shared" si="29"/>
        <v>-4.899999999999995</v>
      </c>
      <c r="D127" s="35">
        <f>D126+$E$15</f>
        <v>4.899999999999995</v>
      </c>
      <c r="E127" s="16">
        <f t="shared" si="40"/>
        <v>0.55544249759987296</v>
      </c>
      <c r="F127" s="10">
        <f t="shared" si="41"/>
        <v>0.82609857955820398</v>
      </c>
      <c r="G127" s="17">
        <f t="shared" si="42"/>
        <v>0.99095523128806717</v>
      </c>
      <c r="H127" s="16">
        <f t="shared" si="31"/>
        <v>1.5043155849025702</v>
      </c>
      <c r="I127" s="10">
        <f t="shared" si="32"/>
        <v>0.68435519001072964</v>
      </c>
      <c r="J127" s="17">
        <f t="shared" si="33"/>
        <v>1.0178278630534479</v>
      </c>
      <c r="K127" s="13">
        <f>IF(AND(D127&gt;=-$E$13,D127&lt;0),$E$12,0)</f>
        <v>0</v>
      </c>
      <c r="L127" s="12">
        <f t="shared" si="34"/>
        <v>0.5</v>
      </c>
      <c r="M127" s="10">
        <f>2+$E$15^2*(K127-$E$11)</f>
        <v>1.9950000000000001</v>
      </c>
      <c r="N127" s="35" t="str">
        <f t="shared" si="43"/>
        <v>0.555442497599873+0.826098579558204i</v>
      </c>
      <c r="O127" s="16">
        <f t="shared" si="44"/>
        <v>-4.899999999999995</v>
      </c>
      <c r="P127" s="12">
        <f t="shared" si="36"/>
        <v>1.1843551900107296</v>
      </c>
      <c r="Q127" s="12">
        <f t="shared" si="37"/>
        <v>1.0178278630534479</v>
      </c>
      <c r="R127" s="12">
        <f t="array" ref="R127:T127">MMULT(O127:Q127,$R$14:$T$16)</f>
        <v>-3.734610547017021</v>
      </c>
      <c r="S127" s="10">
        <v>2.6914140746951936</v>
      </c>
      <c r="T127" s="35">
        <v>2.2929555415565939</v>
      </c>
      <c r="U127" s="43">
        <f t="shared" si="45"/>
        <v>-3.734610547017021</v>
      </c>
      <c r="V127" s="13">
        <f t="shared" si="46"/>
        <v>2.6914140746951936</v>
      </c>
      <c r="W127" s="10"/>
      <c r="X127" s="10"/>
      <c r="Y127" s="10"/>
      <c r="Z127" s="10"/>
      <c r="AA127" s="17"/>
    </row>
    <row r="128" spans="3:27" x14ac:dyDescent="0.15">
      <c r="C128" s="16">
        <f t="shared" si="29"/>
        <v>-4.9999999999999947</v>
      </c>
      <c r="D128" s="35">
        <f>D127+$E$15</f>
        <v>4.9999999999999947</v>
      </c>
      <c r="E128" s="16">
        <f t="shared" si="40"/>
        <v>0.556176165654512</v>
      </c>
      <c r="F128" s="10">
        <f t="shared" si="41"/>
        <v>0.85898951613136698</v>
      </c>
      <c r="G128" s="17">
        <f t="shared" si="42"/>
        <v>1.0471949160657552</v>
      </c>
      <c r="H128" s="16">
        <f t="shared" si="31"/>
        <v>1.589690011142912</v>
      </c>
      <c r="I128" s="10">
        <f t="shared" si="32"/>
        <v>0.68525913514115611</v>
      </c>
      <c r="J128" s="17">
        <f t="shared" si="33"/>
        <v>1.0583524596506151</v>
      </c>
      <c r="K128" s="13">
        <f>IF(AND(D128&gt;=-$E$13,D128&lt;0),$E$12,0)</f>
        <v>0</v>
      </c>
      <c r="L128" s="12">
        <f t="shared" si="34"/>
        <v>0.5</v>
      </c>
      <c r="M128" s="10">
        <f>2+$E$15^2*(K128-$E$11)</f>
        <v>1.9950000000000001</v>
      </c>
      <c r="N128" s="35" t="str">
        <f t="shared" si="43"/>
        <v>0.556176165654512+0.858989516131367i</v>
      </c>
      <c r="O128" s="16">
        <f t="shared" si="44"/>
        <v>-4.9999999999999947</v>
      </c>
      <c r="P128" s="12">
        <f t="shared" si="36"/>
        <v>1.1852591351411561</v>
      </c>
      <c r="Q128" s="12">
        <f t="shared" si="37"/>
        <v>1.0583524596506151</v>
      </c>
      <c r="R128" s="12">
        <f t="array" ref="R128:T128">MMULT(O128:Q128,$R$14:$T$16)</f>
        <v>-3.8009507890968819</v>
      </c>
      <c r="S128" s="10">
        <v>2.7347445792074017</v>
      </c>
      <c r="T128" s="35">
        <v>2.3661982866284776</v>
      </c>
      <c r="U128" s="43">
        <f t="shared" si="45"/>
        <v>-3.8009507890968819</v>
      </c>
      <c r="V128" s="13">
        <f t="shared" si="46"/>
        <v>2.7347445792074017</v>
      </c>
      <c r="W128" s="10"/>
      <c r="X128" s="10"/>
      <c r="Y128" s="10"/>
      <c r="Z128" s="10"/>
      <c r="AA128" s="17"/>
    </row>
    <row r="129" spans="3:27" x14ac:dyDescent="0.15">
      <c r="C129" s="16">
        <f t="shared" si="29"/>
        <v>-5.0999999999999943</v>
      </c>
      <c r="D129" s="35">
        <f>D128+$E$15</f>
        <v>5.0999999999999943</v>
      </c>
      <c r="E129" s="16">
        <f t="shared" si="40"/>
        <v>0.55412895288087705</v>
      </c>
      <c r="F129" s="10">
        <f t="shared" si="41"/>
        <v>0.88758550512387602</v>
      </c>
      <c r="G129" s="17">
        <f t="shared" si="42"/>
        <v>1.0948669253268632</v>
      </c>
      <c r="H129" s="16">
        <f t="shared" si="31"/>
        <v>1.6620583121829995</v>
      </c>
      <c r="I129" s="10">
        <f t="shared" si="32"/>
        <v>0.68273678459587495</v>
      </c>
      <c r="J129" s="17">
        <f t="shared" si="33"/>
        <v>1.0935852939495325</v>
      </c>
      <c r="K129" s="13">
        <f>IF(AND(D129&gt;=-$E$13,D129&lt;0),$E$12,0)</f>
        <v>0</v>
      </c>
      <c r="L129" s="12">
        <f t="shared" si="34"/>
        <v>0.5</v>
      </c>
      <c r="M129" s="10">
        <f>2+$E$15^2*(K129-$E$11)</f>
        <v>1.9950000000000001</v>
      </c>
      <c r="N129" s="35" t="str">
        <f t="shared" si="43"/>
        <v>0.554128952880877+0.887585505123876i</v>
      </c>
      <c r="O129" s="16">
        <f t="shared" si="44"/>
        <v>-5.0999999999999943</v>
      </c>
      <c r="P129" s="12">
        <f t="shared" si="36"/>
        <v>1.1827367845958749</v>
      </c>
      <c r="Q129" s="12">
        <f t="shared" si="37"/>
        <v>1.0935852939495325</v>
      </c>
      <c r="R129" s="12">
        <f t="array" ref="R129:T129">MMULT(O129:Q129,$R$14:$T$16)</f>
        <v>-3.8699369123258665</v>
      </c>
      <c r="S129" s="10">
        <v>2.7728164243330338</v>
      </c>
      <c r="T129" s="35">
        <v>2.4371853578145282</v>
      </c>
      <c r="U129" s="43">
        <f t="shared" si="45"/>
        <v>-3.8699369123258665</v>
      </c>
      <c r="V129" s="13">
        <f t="shared" si="46"/>
        <v>2.7728164243330338</v>
      </c>
      <c r="W129" s="10"/>
      <c r="X129" s="10"/>
      <c r="Y129" s="10"/>
      <c r="Z129" s="10"/>
      <c r="AA129" s="17"/>
    </row>
    <row r="130" spans="3:27" x14ac:dyDescent="0.15">
      <c r="C130" s="16">
        <f t="shared" si="29"/>
        <v>-5.199999999999994</v>
      </c>
      <c r="D130" s="35">
        <f>D129+$E$15</f>
        <v>5.199999999999994</v>
      </c>
      <c r="E130" s="16">
        <f t="shared" si="40"/>
        <v>0.54931109534283795</v>
      </c>
      <c r="F130" s="10">
        <f t="shared" si="41"/>
        <v>0.91174356659076305</v>
      </c>
      <c r="G130" s="17">
        <f t="shared" si="42"/>
        <v>1.1330190106863935</v>
      </c>
      <c r="H130" s="16">
        <f t="shared" si="31"/>
        <v>1.7199749312095465</v>
      </c>
      <c r="I130" s="10">
        <f t="shared" si="32"/>
        <v>0.67680075012761476</v>
      </c>
      <c r="J130" s="17">
        <f t="shared" si="33"/>
        <v>1.1233502017786994</v>
      </c>
      <c r="K130" s="13">
        <f>IF(AND(D130&gt;=-$E$13,D130&lt;0),$E$12,0)</f>
        <v>0</v>
      </c>
      <c r="L130" s="12">
        <f t="shared" si="34"/>
        <v>0.5</v>
      </c>
      <c r="M130" s="10">
        <f>2+$E$15^2*(K130-$E$11)</f>
        <v>1.9950000000000001</v>
      </c>
      <c r="N130" s="35" t="str">
        <f t="shared" si="43"/>
        <v>0.549311095342838+0.911743566590763i</v>
      </c>
      <c r="O130" s="16">
        <f t="shared" si="44"/>
        <v>-5.199999999999994</v>
      </c>
      <c r="P130" s="12">
        <f t="shared" si="36"/>
        <v>1.1768007501276148</v>
      </c>
      <c r="Q130" s="12">
        <f t="shared" si="37"/>
        <v>1.1233502017786994</v>
      </c>
      <c r="R130" s="12">
        <f t="array" ref="R130:T130">MMULT(O130:Q130,$R$14:$T$16)</f>
        <v>-3.9416569987897265</v>
      </c>
      <c r="S130" s="10">
        <v>2.8055642508464604</v>
      </c>
      <c r="T130" s="35">
        <v>2.505778326109755</v>
      </c>
      <c r="U130" s="43">
        <f t="shared" si="45"/>
        <v>-3.9416569987897265</v>
      </c>
      <c r="V130" s="13">
        <f t="shared" si="46"/>
        <v>2.8055642508464604</v>
      </c>
      <c r="W130" s="10"/>
      <c r="X130" s="10"/>
      <c r="Y130" s="10"/>
      <c r="Z130" s="10"/>
      <c r="AA130" s="17"/>
    </row>
    <row r="131" spans="3:27" x14ac:dyDescent="0.15">
      <c r="C131" s="16">
        <f t="shared" si="29"/>
        <v>-5.2999999999999936</v>
      </c>
      <c r="D131" s="35">
        <f>D130+$E$15</f>
        <v>5.2999999999999936</v>
      </c>
      <c r="E131" s="16">
        <f t="shared" si="40"/>
        <v>0.54174668232808298</v>
      </c>
      <c r="F131" s="10">
        <f t="shared" si="41"/>
        <v>0.93134291022469395</v>
      </c>
      <c r="G131" s="17">
        <f t="shared" si="42"/>
        <v>1.1608890842392872</v>
      </c>
      <c r="H131" s="16">
        <f t="shared" si="31"/>
        <v>1.7622829837574936</v>
      </c>
      <c r="I131" s="10">
        <f t="shared" si="32"/>
        <v>0.6674807119087145</v>
      </c>
      <c r="J131" s="17">
        <f t="shared" si="33"/>
        <v>1.1474983585989695</v>
      </c>
      <c r="K131" s="13">
        <f>IF(AND(D131&gt;=-$E$13,D131&lt;0),$E$12,0)</f>
        <v>0</v>
      </c>
      <c r="L131" s="12">
        <f t="shared" si="34"/>
        <v>0.5</v>
      </c>
      <c r="M131" s="10">
        <f>2+$E$15^2*(K131-$E$11)</f>
        <v>1.9950000000000001</v>
      </c>
      <c r="N131" s="35" t="str">
        <f t="shared" si="43"/>
        <v>0.541746682328083+0.931342910224694i</v>
      </c>
      <c r="O131" s="16">
        <f t="shared" si="44"/>
        <v>-5.2999999999999936</v>
      </c>
      <c r="P131" s="12">
        <f t="shared" si="36"/>
        <v>1.1674807119087145</v>
      </c>
      <c r="Q131" s="12">
        <f t="shared" si="37"/>
        <v>1.1474983585989695</v>
      </c>
      <c r="R131" s="12">
        <f t="array" ref="R131:T131">MMULT(O131:Q131,$R$14:$T$16)</f>
        <v>-4.0161854607580345</v>
      </c>
      <c r="S131" s="10">
        <v>2.8329493196151132</v>
      </c>
      <c r="T131" s="35">
        <v>2.5718507330236298</v>
      </c>
      <c r="U131" s="43">
        <f t="shared" si="45"/>
        <v>-4.0161854607580345</v>
      </c>
      <c r="V131" s="13">
        <f t="shared" si="46"/>
        <v>2.8329493196151132</v>
      </c>
      <c r="W131" s="10"/>
      <c r="X131" s="10"/>
      <c r="Y131" s="10"/>
      <c r="Z131" s="10"/>
      <c r="AA131" s="17"/>
    </row>
    <row r="132" spans="3:27" x14ac:dyDescent="0.15">
      <c r="C132" s="16">
        <f t="shared" si="29"/>
        <v>-5.3999999999999932</v>
      </c>
      <c r="D132" s="35">
        <f>D131+$E$15</f>
        <v>5.3999999999999932</v>
      </c>
      <c r="E132" s="16">
        <f t="shared" si="40"/>
        <v>0.531473535901692</v>
      </c>
      <c r="F132" s="10">
        <f t="shared" si="41"/>
        <v>0.94628553930749704</v>
      </c>
      <c r="G132" s="17">
        <f t="shared" si="42"/>
        <v>1.1779204412663276</v>
      </c>
      <c r="H132" s="16">
        <f t="shared" si="31"/>
        <v>1.7881373664772</v>
      </c>
      <c r="I132" s="10">
        <f t="shared" si="32"/>
        <v>0.65482327013027597</v>
      </c>
      <c r="J132" s="17">
        <f t="shared" si="33"/>
        <v>1.1659090236262397</v>
      </c>
      <c r="K132" s="13">
        <f>IF(AND(D132&gt;=-$E$13,D132&lt;0),$E$12,0)</f>
        <v>0</v>
      </c>
      <c r="L132" s="12">
        <f t="shared" si="34"/>
        <v>0.5</v>
      </c>
      <c r="M132" s="10">
        <f>2+$E$15^2*(K132-$E$11)</f>
        <v>1.9950000000000001</v>
      </c>
      <c r="N132" s="35" t="str">
        <f t="shared" si="43"/>
        <v>0.531473535901692+0.946285539307497i</v>
      </c>
      <c r="O132" s="16">
        <f t="shared" si="44"/>
        <v>-5.3999999999999932</v>
      </c>
      <c r="P132" s="12">
        <f t="shared" si="36"/>
        <v>1.1548232701302759</v>
      </c>
      <c r="Q132" s="12">
        <f t="shared" si="37"/>
        <v>1.1659090236262397</v>
      </c>
      <c r="R132" s="12">
        <f t="array" ref="R132:T132">MMULT(O132:Q132,$R$14:$T$16)</f>
        <v>-4.0935826686228429</v>
      </c>
      <c r="S132" s="10">
        <v>2.8549597052951534</v>
      </c>
      <c r="T132" s="35">
        <v>2.6352887228725232</v>
      </c>
      <c r="U132" s="43">
        <f t="shared" si="45"/>
        <v>-4.0935826686228429</v>
      </c>
      <c r="V132" s="13">
        <f t="shared" si="46"/>
        <v>2.8549597052951534</v>
      </c>
      <c r="W132" s="10"/>
      <c r="X132" s="10"/>
      <c r="Y132" s="10"/>
      <c r="Z132" s="10"/>
      <c r="AA132" s="17"/>
    </row>
    <row r="133" spans="3:27" x14ac:dyDescent="0.15">
      <c r="C133" s="16">
        <f t="shared" si="29"/>
        <v>-5.4999999999999929</v>
      </c>
      <c r="D133" s="35">
        <f>D132+$E$15</f>
        <v>5.4999999999999929</v>
      </c>
      <c r="E133" s="16">
        <f t="shared" si="40"/>
        <v>0.51854302179579703</v>
      </c>
      <c r="F133" s="10">
        <f t="shared" si="41"/>
        <v>0.956496740693766</v>
      </c>
      <c r="G133" s="17">
        <f t="shared" si="42"/>
        <v>1.1837728804109138</v>
      </c>
      <c r="H133" s="16">
        <f t="shared" si="31"/>
        <v>1.7970216380738606</v>
      </c>
      <c r="I133" s="10">
        <f t="shared" si="32"/>
        <v>0.63889171200119166</v>
      </c>
      <c r="J133" s="17">
        <f t="shared" si="33"/>
        <v>1.178490143535383</v>
      </c>
      <c r="K133" s="13">
        <f>IF(AND(D133&gt;=-$E$13,D133&lt;0),$E$12,0)</f>
        <v>0</v>
      </c>
      <c r="L133" s="12">
        <f t="shared" si="34"/>
        <v>0.5</v>
      </c>
      <c r="M133" s="10">
        <f>2+$E$15^2*(K133-$E$11)</f>
        <v>1.9950000000000001</v>
      </c>
      <c r="N133" s="35" t="str">
        <f t="shared" si="43"/>
        <v>0.518543021795797+0.956496740693766i</v>
      </c>
      <c r="O133" s="16">
        <f t="shared" si="44"/>
        <v>-5.4999999999999929</v>
      </c>
      <c r="P133" s="12">
        <f t="shared" si="36"/>
        <v>1.1388917120011917</v>
      </c>
      <c r="Q133" s="12">
        <f t="shared" si="37"/>
        <v>1.178490143535383</v>
      </c>
      <c r="R133" s="12">
        <f t="array" ref="R133:T133">MMULT(O133:Q133,$R$14:$T$16)</f>
        <v>-4.1738946490467157</v>
      </c>
      <c r="S133" s="10">
        <v>2.8716103559581865</v>
      </c>
      <c r="T133" s="35">
        <v>2.6959916120581449</v>
      </c>
      <c r="U133" s="43">
        <f t="shared" si="45"/>
        <v>-4.1738946490467157</v>
      </c>
      <c r="V133" s="13">
        <f t="shared" si="46"/>
        <v>2.8716103559581865</v>
      </c>
      <c r="W133" s="10"/>
      <c r="X133" s="10"/>
      <c r="Y133" s="10"/>
      <c r="Z133" s="10"/>
      <c r="AA133" s="17"/>
    </row>
    <row r="134" spans="3:27" x14ac:dyDescent="0.15">
      <c r="C134" s="16">
        <f t="shared" si="29"/>
        <v>-5.5999999999999925</v>
      </c>
      <c r="D134" s="35">
        <f>D133+$E$15</f>
        <v>5.5999999999999925</v>
      </c>
      <c r="E134" s="16">
        <f t="shared" si="40"/>
        <v>0.50301979258092799</v>
      </c>
      <c r="F134" s="10">
        <f t="shared" si="41"/>
        <v>0.96192545837656296</v>
      </c>
      <c r="G134" s="17">
        <f t="shared" si="42"/>
        <v>1.1783294992011206</v>
      </c>
      <c r="H134" s="16">
        <f t="shared" si="31"/>
        <v>1.7887583352223142</v>
      </c>
      <c r="I134" s="10">
        <f t="shared" si="32"/>
        <v>0.61976569531210735</v>
      </c>
      <c r="J134" s="17">
        <f t="shared" si="33"/>
        <v>1.1851788127268452</v>
      </c>
      <c r="K134" s="13">
        <f>IF(AND(D134&gt;=-$E$13,D134&lt;0),$E$12,0)</f>
        <v>0</v>
      </c>
      <c r="L134" s="12">
        <f t="shared" si="34"/>
        <v>0.5</v>
      </c>
      <c r="M134" s="10">
        <f>2+$E$15^2*(K134-$E$11)</f>
        <v>1.9950000000000001</v>
      </c>
      <c r="N134" s="35" t="str">
        <f t="shared" si="43"/>
        <v>0.503019792580928+0.961925458376563i</v>
      </c>
      <c r="O134" s="16">
        <f t="shared" si="44"/>
        <v>-5.5999999999999925</v>
      </c>
      <c r="P134" s="12">
        <f t="shared" si="36"/>
        <v>1.1197656953121073</v>
      </c>
      <c r="Q134" s="12">
        <f t="shared" si="37"/>
        <v>1.1851788127268452</v>
      </c>
      <c r="R134" s="12">
        <f t="array" ref="R134:T134">MMULT(O134:Q134,$R$14:$T$16)</f>
        <v>-4.2571528548294282</v>
      </c>
      <c r="S134" s="10">
        <v>2.8829430183508924</v>
      </c>
      <c r="T134" s="35">
        <v>2.7538723924855053</v>
      </c>
      <c r="U134" s="43">
        <f t="shared" si="45"/>
        <v>-4.2571528548294282</v>
      </c>
      <c r="V134" s="13">
        <f t="shared" si="46"/>
        <v>2.8829430183508924</v>
      </c>
      <c r="W134" s="10"/>
      <c r="X134" s="10"/>
      <c r="Y134" s="10"/>
      <c r="Z134" s="10"/>
      <c r="AA134" s="17"/>
    </row>
    <row r="135" spans="3:27" x14ac:dyDescent="0.15">
      <c r="C135" s="16">
        <f t="shared" si="29"/>
        <v>-5.6999999999999922</v>
      </c>
      <c r="D135" s="35">
        <f>D134+$E$15</f>
        <v>5.6999999999999922</v>
      </c>
      <c r="E135" s="16">
        <f t="shared" si="40"/>
        <v>0.48498146440315298</v>
      </c>
      <c r="F135" s="10">
        <f t="shared" si="41"/>
        <v>0.96254454876747397</v>
      </c>
      <c r="G135" s="17">
        <f t="shared" si="42"/>
        <v>1.1616990291766069</v>
      </c>
      <c r="H135" s="16">
        <f t="shared" si="31"/>
        <v>1.7635125173970096</v>
      </c>
      <c r="I135" s="10">
        <f t="shared" si="32"/>
        <v>0.59754085014646097</v>
      </c>
      <c r="J135" s="17">
        <f t="shared" si="33"/>
        <v>1.1859415878546693</v>
      </c>
      <c r="K135" s="13">
        <f>IF(AND(D135&gt;=-$E$13,D135&lt;0),$E$12,0)</f>
        <v>0</v>
      </c>
      <c r="L135" s="12">
        <f t="shared" si="34"/>
        <v>0.5</v>
      </c>
      <c r="M135" s="10">
        <f>2+$E$15^2*(K135-$E$11)</f>
        <v>1.9950000000000001</v>
      </c>
      <c r="N135" s="35" t="str">
        <f t="shared" si="43"/>
        <v>0.484981464403153+0.962544548767474i</v>
      </c>
      <c r="O135" s="16">
        <f t="shared" si="44"/>
        <v>-5.6999999999999922</v>
      </c>
      <c r="P135" s="12">
        <f t="shared" si="36"/>
        <v>1.097540850146461</v>
      </c>
      <c r="Q135" s="12">
        <f t="shared" si="37"/>
        <v>1.1859415878546693</v>
      </c>
      <c r="R135" s="12">
        <f t="array" ref="R135:T135">MMULT(O135:Q135,$R$14:$T$16)</f>
        <v>-4.3433740076439591</v>
      </c>
      <c r="S135" s="10">
        <v>2.8890260291613021</v>
      </c>
      <c r="T135" s="35">
        <v>2.808858166603418</v>
      </c>
      <c r="U135" s="43">
        <f t="shared" si="45"/>
        <v>-4.3433740076439591</v>
      </c>
      <c r="V135" s="13">
        <f t="shared" si="46"/>
        <v>2.8890260291613021</v>
      </c>
      <c r="W135" s="10"/>
      <c r="X135" s="10"/>
      <c r="Y135" s="10"/>
      <c r="Z135" s="10"/>
      <c r="AA135" s="17"/>
    </row>
    <row r="136" spans="3:27" x14ac:dyDescent="0.15">
      <c r="C136" s="16">
        <f t="shared" si="29"/>
        <v>-5.7999999999999918</v>
      </c>
      <c r="D136" s="35">
        <f>D135+$E$15</f>
        <v>5.7999999999999918</v>
      </c>
      <c r="E136" s="16">
        <f t="shared" si="40"/>
        <v>0.46451822890336197</v>
      </c>
      <c r="F136" s="10">
        <f t="shared" si="41"/>
        <v>0.95835091641454695</v>
      </c>
      <c r="G136" s="17">
        <f t="shared" si="42"/>
        <v>1.1342136639761182</v>
      </c>
      <c r="H136" s="16">
        <f t="shared" si="31"/>
        <v>1.7217884698090167</v>
      </c>
      <c r="I136" s="10">
        <f t="shared" si="32"/>
        <v>0.5723283007300819</v>
      </c>
      <c r="J136" s="17">
        <f t="shared" si="33"/>
        <v>1.1807746550432192</v>
      </c>
      <c r="K136" s="13">
        <f>IF(AND(D136&gt;=-$E$13,D136&lt;0),$E$12,0)</f>
        <v>0</v>
      </c>
      <c r="L136" s="12">
        <f t="shared" si="34"/>
        <v>0.5</v>
      </c>
      <c r="M136" s="10">
        <f>2+$E$15^2*(K136-$E$11)</f>
        <v>1.9950000000000001</v>
      </c>
      <c r="N136" s="35" t="str">
        <f t="shared" si="43"/>
        <v>0.464518228903362+0.958350916414547i</v>
      </c>
      <c r="O136" s="16">
        <f t="shared" si="44"/>
        <v>-5.7999999999999918</v>
      </c>
      <c r="P136" s="12">
        <f t="shared" si="36"/>
        <v>1.0723283007300819</v>
      </c>
      <c r="Q136" s="12">
        <f t="shared" si="37"/>
        <v>1.1807746550432192</v>
      </c>
      <c r="R136" s="12">
        <f t="array" ref="R136:T136">MMULT(O136:Q136,$R$14:$T$16)</f>
        <v>-4.4325600144281276</v>
      </c>
      <c r="S136" s="10">
        <v>2.8899539733353654</v>
      </c>
      <c r="T136" s="35">
        <v>2.8608905118922419</v>
      </c>
      <c r="U136" s="43">
        <f t="shared" si="45"/>
        <v>-4.4325600144281276</v>
      </c>
      <c r="V136" s="13">
        <f t="shared" si="46"/>
        <v>2.8899539733353654</v>
      </c>
      <c r="W136" s="10"/>
      <c r="X136" s="10"/>
      <c r="Y136" s="10"/>
      <c r="Z136" s="10"/>
      <c r="AA136" s="17"/>
    </row>
    <row r="137" spans="3:27" x14ac:dyDescent="0.15">
      <c r="C137" s="16">
        <f t="shared" si="29"/>
        <v>-5.8999999999999915</v>
      </c>
      <c r="D137" s="35">
        <f>D136+$E$15</f>
        <v>5.8999999999999915</v>
      </c>
      <c r="E137" s="16">
        <f t="shared" si="40"/>
        <v>0.44173240225905402</v>
      </c>
      <c r="F137" s="10">
        <f t="shared" si="41"/>
        <v>0.949365529479546</v>
      </c>
      <c r="G137" s="17">
        <f t="shared" si="42"/>
        <v>1.0964224237695335</v>
      </c>
      <c r="H137" s="16">
        <f t="shared" si="31"/>
        <v>1.6644196303089041</v>
      </c>
      <c r="I137" s="10">
        <f t="shared" si="32"/>
        <v>0.54425410981005229</v>
      </c>
      <c r="J137" s="17">
        <f t="shared" si="33"/>
        <v>1.1697038489565517</v>
      </c>
      <c r="K137" s="13">
        <f>IF(AND(D137&gt;=-$E$13,D137&lt;0),$E$12,0)</f>
        <v>0</v>
      </c>
      <c r="L137" s="12">
        <f t="shared" si="34"/>
        <v>0.5</v>
      </c>
      <c r="M137" s="10">
        <f>2+$E$15^2*(K137-$E$11)</f>
        <v>1.9950000000000001</v>
      </c>
      <c r="N137" s="35" t="str">
        <f t="shared" si="43"/>
        <v>0.441732402259054+0.949365529479546i</v>
      </c>
      <c r="O137" s="16">
        <f t="shared" si="44"/>
        <v>-5.8999999999999915</v>
      </c>
      <c r="P137" s="12">
        <f t="shared" si="36"/>
        <v>1.0442541098100522</v>
      </c>
      <c r="Q137" s="12">
        <f t="shared" si="37"/>
        <v>1.1697038489565517</v>
      </c>
      <c r="R137" s="12">
        <f t="array" ref="R137:T137">MMULT(O137:Q137,$R$14:$T$16)</f>
        <v>-4.5246979578499049</v>
      </c>
      <c r="S137" s="10">
        <v>2.8858472111522127</v>
      </c>
      <c r="T137" s="35">
        <v>2.9099257729764783</v>
      </c>
      <c r="U137" s="43">
        <f t="shared" si="45"/>
        <v>-4.5246979578499049</v>
      </c>
      <c r="V137" s="13">
        <f t="shared" si="46"/>
        <v>2.8858472111522127</v>
      </c>
      <c r="W137" s="10"/>
      <c r="X137" s="10"/>
      <c r="Y137" s="10"/>
      <c r="Z137" s="10"/>
      <c r="AA137" s="17"/>
    </row>
    <row r="138" spans="3:27" ht="14.25" thickBot="1" x14ac:dyDescent="0.2">
      <c r="C138" s="18">
        <f t="shared" si="29"/>
        <v>-5.9999999999999911</v>
      </c>
      <c r="D138" s="36">
        <f>D137+$E$15</f>
        <v>5.9999999999999911</v>
      </c>
      <c r="E138" s="18">
        <f t="shared" si="40"/>
        <v>0.41673791360345103</v>
      </c>
      <c r="F138" s="26">
        <f t="shared" si="41"/>
        <v>0.93563331489714296</v>
      </c>
      <c r="G138" s="19">
        <f t="shared" si="42"/>
        <v>1.0490801885799736</v>
      </c>
      <c r="H138" s="18">
        <f t="shared" si="31"/>
        <v>1.5925519414656784</v>
      </c>
      <c r="I138" s="26">
        <f t="shared" si="32"/>
        <v>0.51345864834097277</v>
      </c>
      <c r="J138" s="19">
        <f t="shared" si="33"/>
        <v>1.152784523625096</v>
      </c>
      <c r="K138" s="28">
        <f>IF(AND(D138&gt;=-$E$13,D138&lt;0),$E$12,0)</f>
        <v>0</v>
      </c>
      <c r="L138" s="27">
        <f t="shared" si="34"/>
        <v>0.5</v>
      </c>
      <c r="M138" s="26">
        <f>2+$E$15^2*(K138-$E$11)</f>
        <v>1.9950000000000001</v>
      </c>
      <c r="N138" s="36" t="str">
        <f t="shared" si="43"/>
        <v>0.416737913603451+0.935633314897143i</v>
      </c>
      <c r="O138" s="18">
        <f t="shared" si="44"/>
        <v>-5.9999999999999911</v>
      </c>
      <c r="P138" s="27">
        <f t="shared" si="36"/>
        <v>1.0134586483409729</v>
      </c>
      <c r="Q138" s="27">
        <f t="shared" si="37"/>
        <v>1.152784523625096</v>
      </c>
      <c r="R138" s="27">
        <f t="array" ref="R138:T138">MMULT(O138:Q138,$R$14:$T$16)</f>
        <v>-4.619760160894077</v>
      </c>
      <c r="S138" s="26">
        <v>2.8768512764227578</v>
      </c>
      <c r="T138" s="36">
        <v>2.9559352799016478</v>
      </c>
      <c r="U138" s="45">
        <f t="shared" si="45"/>
        <v>-4.619760160894077</v>
      </c>
      <c r="V138" s="28">
        <f t="shared" si="46"/>
        <v>2.8768512764227578</v>
      </c>
      <c r="W138" s="26"/>
      <c r="X138" s="26"/>
      <c r="Y138" s="26"/>
      <c r="Z138" s="26"/>
      <c r="AA138" s="19"/>
    </row>
    <row r="139" spans="3:27" x14ac:dyDescent="0.15">
      <c r="C139" s="20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34"/>
      <c r="O139" s="20"/>
      <c r="P139" s="24"/>
      <c r="Q139" s="24"/>
      <c r="R139" s="24"/>
      <c r="S139" s="23"/>
      <c r="T139" s="34"/>
      <c r="U139" s="42"/>
      <c r="V139" s="22"/>
      <c r="W139" s="23"/>
      <c r="X139" s="23"/>
      <c r="Y139" s="23"/>
      <c r="Z139" s="23"/>
      <c r="AA139" s="21"/>
    </row>
    <row r="140" spans="3:27" x14ac:dyDescent="0.15">
      <c r="C140" s="16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35"/>
      <c r="O140" s="16"/>
      <c r="P140" s="12"/>
      <c r="Q140" s="12"/>
      <c r="R140" s="12"/>
      <c r="S140" s="10"/>
      <c r="T140" s="35"/>
      <c r="U140" s="43"/>
      <c r="V140" s="13"/>
      <c r="W140" s="10"/>
      <c r="X140" s="10"/>
      <c r="Y140" s="10"/>
      <c r="Z140" s="10"/>
      <c r="AA140" s="17"/>
    </row>
    <row r="141" spans="3:27" ht="14.25" thickBot="1" x14ac:dyDescent="0.2">
      <c r="C141" s="16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35"/>
      <c r="O141" s="38"/>
      <c r="P141" s="39"/>
      <c r="Q141" s="39"/>
      <c r="R141" s="39"/>
      <c r="S141" s="39"/>
      <c r="T141" s="46"/>
      <c r="U141" s="47"/>
      <c r="V141" s="13"/>
      <c r="W141" s="10"/>
      <c r="X141" s="10"/>
      <c r="Y141" s="10"/>
      <c r="Z141" s="10"/>
      <c r="AA141" s="17"/>
    </row>
    <row r="142" spans="3:27" x14ac:dyDescent="0.15">
      <c r="C142" s="16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35" t="s">
        <v>1</v>
      </c>
      <c r="O142" s="14">
        <v>6</v>
      </c>
      <c r="P142" s="25">
        <v>0</v>
      </c>
      <c r="Q142" s="25">
        <v>0</v>
      </c>
      <c r="R142" s="40">
        <f t="array" ref="R142:T142">MMULT(O142:Q142,$R$14:$T$16)</f>
        <v>5.196152422706632</v>
      </c>
      <c r="S142" s="25">
        <v>-1.4999999999999996</v>
      </c>
      <c r="T142" s="41">
        <v>-2.598076211353316</v>
      </c>
      <c r="U142" s="42">
        <f t="shared" ref="U142" si="47">R142</f>
        <v>5.196152422706632</v>
      </c>
      <c r="V142" s="13"/>
      <c r="W142" s="10">
        <f>S142</f>
        <v>-1.4999999999999996</v>
      </c>
      <c r="X142" s="10"/>
      <c r="Y142" s="10"/>
      <c r="Z142" s="10"/>
      <c r="AA142" s="17"/>
    </row>
    <row r="143" spans="3:27" x14ac:dyDescent="0.15">
      <c r="C143" s="16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35"/>
      <c r="O143" s="16">
        <f>$E$13</f>
        <v>1</v>
      </c>
      <c r="P143" s="10">
        <v>0</v>
      </c>
      <c r="Q143" s="10">
        <v>0</v>
      </c>
      <c r="R143" s="12">
        <f t="array" ref="R143:T143">MMULT(O143:Q143,$R$14:$T$16)</f>
        <v>0.86602540378443871</v>
      </c>
      <c r="S143" s="10">
        <v>-0.24999999999999994</v>
      </c>
      <c r="T143" s="35">
        <v>-0.4330127018922193</v>
      </c>
      <c r="U143" s="43">
        <f t="shared" ref="U143:U147" si="48">R143</f>
        <v>0.86602540378443871</v>
      </c>
      <c r="V143" s="13"/>
      <c r="W143" s="10">
        <f>S143</f>
        <v>-0.24999999999999994</v>
      </c>
      <c r="X143" s="10"/>
      <c r="Y143" s="10"/>
      <c r="Z143" s="10"/>
      <c r="AA143" s="17"/>
    </row>
    <row r="144" spans="3:27" x14ac:dyDescent="0.15">
      <c r="C144" s="16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35"/>
      <c r="O144" s="16">
        <f>O143</f>
        <v>1</v>
      </c>
      <c r="P144" s="10">
        <f>$E$12</f>
        <v>1</v>
      </c>
      <c r="Q144" s="10">
        <v>0</v>
      </c>
      <c r="R144" s="12">
        <f t="array" ref="R144:T144">MMULT(O144:Q144,$R$14:$T$16)</f>
        <v>0.86602540378443871</v>
      </c>
      <c r="S144" s="10">
        <v>0.61602540378443882</v>
      </c>
      <c r="T144" s="35">
        <v>-0.93301270189221919</v>
      </c>
      <c r="U144" s="43">
        <f t="shared" si="48"/>
        <v>0.86602540378443871</v>
      </c>
      <c r="V144" s="13"/>
      <c r="W144" s="10">
        <f>S144</f>
        <v>0.61602540378443882</v>
      </c>
      <c r="X144" s="10"/>
      <c r="Y144" s="10"/>
      <c r="Z144" s="10"/>
      <c r="AA144" s="17"/>
    </row>
    <row r="145" spans="3:27" x14ac:dyDescent="0.15">
      <c r="C145" s="16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35"/>
      <c r="O145" s="16">
        <v>0</v>
      </c>
      <c r="P145" s="10">
        <f>P144</f>
        <v>1</v>
      </c>
      <c r="Q145" s="10">
        <v>0</v>
      </c>
      <c r="R145" s="12">
        <f t="array" ref="R145:T145">MMULT(O145:Q145,$R$14:$T$16)</f>
        <v>0</v>
      </c>
      <c r="S145" s="10">
        <v>0.86602540378443871</v>
      </c>
      <c r="T145" s="35">
        <v>-0.49999999999999994</v>
      </c>
      <c r="U145" s="43">
        <f t="shared" si="48"/>
        <v>0</v>
      </c>
      <c r="V145" s="13"/>
      <c r="W145" s="10">
        <f>S145</f>
        <v>0.86602540378443871</v>
      </c>
      <c r="X145" s="10"/>
      <c r="Y145" s="10"/>
      <c r="Z145" s="10"/>
      <c r="AA145" s="17"/>
    </row>
    <row r="146" spans="3:27" x14ac:dyDescent="0.15">
      <c r="C146" s="16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35"/>
      <c r="O146" s="16">
        <v>0</v>
      </c>
      <c r="P146" s="10">
        <v>0</v>
      </c>
      <c r="Q146" s="10">
        <v>0</v>
      </c>
      <c r="R146" s="12">
        <f t="array" ref="R146:T146">MMULT(O146:Q146,$R$14:$T$16)</f>
        <v>0</v>
      </c>
      <c r="S146" s="10">
        <v>0</v>
      </c>
      <c r="T146" s="35">
        <v>0</v>
      </c>
      <c r="U146" s="43">
        <f t="shared" si="48"/>
        <v>0</v>
      </c>
      <c r="V146" s="13"/>
      <c r="W146" s="10">
        <f>S146</f>
        <v>0</v>
      </c>
      <c r="X146" s="10"/>
      <c r="Y146" s="10"/>
      <c r="Z146" s="10"/>
      <c r="AA146" s="17"/>
    </row>
    <row r="147" spans="3:27" x14ac:dyDescent="0.15">
      <c r="C147" s="16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35"/>
      <c r="O147" s="16">
        <v>-6</v>
      </c>
      <c r="P147" s="10">
        <v>0</v>
      </c>
      <c r="Q147" s="10">
        <v>0</v>
      </c>
      <c r="R147" s="12">
        <f t="array" ref="R147:T147">MMULT(O147:Q147,$R$14:$T$16)</f>
        <v>-5.196152422706632</v>
      </c>
      <c r="S147" s="10">
        <v>1.4999999999999996</v>
      </c>
      <c r="T147" s="35">
        <v>2.598076211353316</v>
      </c>
      <c r="U147" s="43">
        <f t="shared" si="48"/>
        <v>-5.196152422706632</v>
      </c>
      <c r="V147" s="13"/>
      <c r="W147" s="10">
        <f>S147</f>
        <v>1.4999999999999996</v>
      </c>
      <c r="X147" s="10"/>
      <c r="Y147" s="10"/>
      <c r="Z147" s="10"/>
      <c r="AA147" s="17"/>
    </row>
    <row r="148" spans="3:27" x14ac:dyDescent="0.15">
      <c r="C148" s="16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35"/>
      <c r="O148" s="16"/>
      <c r="P148" s="10"/>
      <c r="Q148" s="10"/>
      <c r="R148" s="10"/>
      <c r="S148" s="10"/>
      <c r="T148" s="35"/>
      <c r="U148" s="44"/>
      <c r="V148" s="13"/>
      <c r="W148" s="10"/>
      <c r="X148" s="10"/>
      <c r="Y148" s="10"/>
      <c r="Z148" s="10"/>
      <c r="AA148" s="17"/>
    </row>
    <row r="149" spans="3:27" x14ac:dyDescent="0.15">
      <c r="C149" s="16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35" t="s">
        <v>23</v>
      </c>
      <c r="O149" s="16">
        <v>0</v>
      </c>
      <c r="P149" s="10">
        <v>0</v>
      </c>
      <c r="Q149" s="10">
        <v>0</v>
      </c>
      <c r="R149" s="12">
        <f t="array" ref="R149:T149">MMULT(O149:Q149,$R$14:$T$16)</f>
        <v>0</v>
      </c>
      <c r="S149" s="10">
        <v>0</v>
      </c>
      <c r="T149" s="35">
        <v>0</v>
      </c>
      <c r="U149" s="43">
        <f t="shared" ref="U149:U150" si="49">R149</f>
        <v>0</v>
      </c>
      <c r="V149" s="13"/>
      <c r="W149" s="10"/>
      <c r="X149" s="10">
        <f>S149</f>
        <v>0</v>
      </c>
      <c r="Y149" s="10"/>
      <c r="Z149" s="10"/>
      <c r="AA149" s="17"/>
    </row>
    <row r="150" spans="3:27" x14ac:dyDescent="0.15">
      <c r="C150" s="16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35"/>
      <c r="O150" s="16">
        <v>1.5</v>
      </c>
      <c r="P150" s="10">
        <v>0</v>
      </c>
      <c r="Q150" s="10">
        <v>0</v>
      </c>
      <c r="R150" s="12">
        <f t="array" ref="R150:T150">MMULT(O150:Q150,$R$14:$T$16)</f>
        <v>1.299038105676658</v>
      </c>
      <c r="S150" s="10">
        <v>-0.37499999999999989</v>
      </c>
      <c r="T150" s="35">
        <v>-0.649519052838329</v>
      </c>
      <c r="U150" s="43">
        <f t="shared" si="49"/>
        <v>1.299038105676658</v>
      </c>
      <c r="V150" s="13"/>
      <c r="W150" s="10"/>
      <c r="X150" s="10">
        <f>S150</f>
        <v>-0.37499999999999989</v>
      </c>
      <c r="Y150" s="10"/>
      <c r="Z150" s="10"/>
      <c r="AA150" s="17"/>
    </row>
    <row r="151" spans="3:27" x14ac:dyDescent="0.15">
      <c r="C151" s="16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35"/>
      <c r="O151" s="16"/>
      <c r="P151" s="10"/>
      <c r="Q151" s="10"/>
      <c r="R151" s="10"/>
      <c r="S151" s="10"/>
      <c r="T151" s="35"/>
      <c r="U151" s="44"/>
      <c r="V151" s="13"/>
      <c r="W151" s="10"/>
      <c r="X151" s="10"/>
      <c r="Y151" s="10"/>
      <c r="Z151" s="10"/>
      <c r="AA151" s="17"/>
    </row>
    <row r="152" spans="3:27" x14ac:dyDescent="0.15">
      <c r="C152" s="16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35" t="s">
        <v>24</v>
      </c>
      <c r="O152" s="16">
        <v>0</v>
      </c>
      <c r="P152" s="10">
        <v>0</v>
      </c>
      <c r="Q152" s="10">
        <v>0</v>
      </c>
      <c r="R152" s="12">
        <f t="array" ref="R152:T152">MMULT(O152:Q152,$R$14:$T$16)</f>
        <v>0</v>
      </c>
      <c r="S152" s="10">
        <v>0</v>
      </c>
      <c r="T152" s="35">
        <v>0</v>
      </c>
      <c r="U152" s="43">
        <f t="shared" ref="U152:U153" si="50">R152</f>
        <v>0</v>
      </c>
      <c r="V152" s="13"/>
      <c r="W152" s="10"/>
      <c r="X152" s="10"/>
      <c r="Y152" s="10">
        <f>S152</f>
        <v>0</v>
      </c>
      <c r="Z152" s="10"/>
      <c r="AA152" s="17"/>
    </row>
    <row r="153" spans="3:27" x14ac:dyDescent="0.15">
      <c r="C153" s="16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35"/>
      <c r="O153" s="16">
        <v>0</v>
      </c>
      <c r="P153" s="10">
        <v>3</v>
      </c>
      <c r="Q153" s="10">
        <v>0</v>
      </c>
      <c r="R153" s="12">
        <f t="array" ref="R153:T153">MMULT(O153:Q153,$R$14:$T$16)</f>
        <v>0</v>
      </c>
      <c r="S153" s="10">
        <v>2.598076211353316</v>
      </c>
      <c r="T153" s="35">
        <v>-1.4999999999999998</v>
      </c>
      <c r="U153" s="43">
        <f t="shared" si="50"/>
        <v>0</v>
      </c>
      <c r="V153" s="13"/>
      <c r="W153" s="10"/>
      <c r="X153" s="10"/>
      <c r="Y153" s="10">
        <f>S153</f>
        <v>2.598076211353316</v>
      </c>
      <c r="Z153" s="10"/>
      <c r="AA153" s="17"/>
    </row>
    <row r="154" spans="3:27" x14ac:dyDescent="0.15">
      <c r="C154" s="16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35"/>
      <c r="O154" s="16"/>
      <c r="P154" s="10"/>
      <c r="Q154" s="10"/>
      <c r="R154" s="10"/>
      <c r="S154" s="10"/>
      <c r="T154" s="35"/>
      <c r="U154" s="44"/>
      <c r="V154" s="13"/>
      <c r="W154" s="10"/>
      <c r="X154" s="10"/>
      <c r="Y154" s="10"/>
      <c r="Z154" s="10"/>
      <c r="AA154" s="17"/>
    </row>
    <row r="155" spans="3:27" x14ac:dyDescent="0.15">
      <c r="C155" s="16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35" t="s">
        <v>25</v>
      </c>
      <c r="O155" s="16">
        <v>0</v>
      </c>
      <c r="P155" s="10">
        <v>0</v>
      </c>
      <c r="Q155" s="10">
        <v>0</v>
      </c>
      <c r="R155" s="12">
        <f t="array" ref="R155:T155">MMULT(O155:Q155,$R$14:$T$16)</f>
        <v>0</v>
      </c>
      <c r="S155" s="10">
        <v>0</v>
      </c>
      <c r="T155" s="35">
        <v>0</v>
      </c>
      <c r="U155" s="43">
        <f t="shared" ref="U155:U156" si="51">R155</f>
        <v>0</v>
      </c>
      <c r="V155" s="13"/>
      <c r="W155" s="10"/>
      <c r="X155" s="10"/>
      <c r="Y155" s="10"/>
      <c r="Z155" s="10">
        <f>S155</f>
        <v>0</v>
      </c>
      <c r="AA155" s="17"/>
    </row>
    <row r="156" spans="3:27" x14ac:dyDescent="0.15">
      <c r="C156" s="16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35"/>
      <c r="O156" s="16">
        <v>0</v>
      </c>
      <c r="P156" s="10">
        <v>0</v>
      </c>
      <c r="Q156" s="10">
        <v>-1.5</v>
      </c>
      <c r="R156" s="12">
        <f t="array" ref="R156:T156">MMULT(O156:Q156,$R$14:$T$16)</f>
        <v>-0.74999999999999989</v>
      </c>
      <c r="S156" s="10">
        <v>-0.649519052838329</v>
      </c>
      <c r="T156" s="35">
        <v>-1.1250000000000002</v>
      </c>
      <c r="U156" s="43">
        <f t="shared" si="51"/>
        <v>-0.74999999999999989</v>
      </c>
      <c r="V156" s="13"/>
      <c r="W156" s="10"/>
      <c r="X156" s="10"/>
      <c r="Y156" s="10"/>
      <c r="Z156" s="10">
        <f>S156</f>
        <v>-0.649519052838329</v>
      </c>
      <c r="AA156" s="17"/>
    </row>
    <row r="157" spans="3:27" x14ac:dyDescent="0.15">
      <c r="C157" s="16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35"/>
      <c r="O157" s="16"/>
      <c r="P157" s="10"/>
      <c r="Q157" s="10"/>
      <c r="R157" s="10"/>
      <c r="S157" s="10"/>
      <c r="T157" s="35"/>
      <c r="U157" s="44"/>
      <c r="V157" s="13"/>
      <c r="W157" s="10"/>
      <c r="X157" s="10"/>
      <c r="Y157" s="10"/>
      <c r="Z157" s="10"/>
      <c r="AA157" s="17"/>
    </row>
    <row r="158" spans="3:27" x14ac:dyDescent="0.15">
      <c r="C158" s="16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35" t="s">
        <v>26</v>
      </c>
      <c r="O158" s="16">
        <v>-6</v>
      </c>
      <c r="P158" s="10">
        <f>E11</f>
        <v>0.5</v>
      </c>
      <c r="Q158" s="10">
        <v>0</v>
      </c>
      <c r="R158" s="12">
        <f t="array" ref="R158:T158">MMULT(O158:Q158,$R$14:$T$16)</f>
        <v>-5.196152422706632</v>
      </c>
      <c r="S158" s="10">
        <v>1.933012701892219</v>
      </c>
      <c r="T158" s="35">
        <v>2.348076211353316</v>
      </c>
      <c r="U158" s="43">
        <f t="shared" ref="U158:U159" si="52">R158</f>
        <v>-5.196152422706632</v>
      </c>
      <c r="V158" s="13"/>
      <c r="W158" s="10"/>
      <c r="X158" s="10"/>
      <c r="Y158" s="10"/>
      <c r="Z158" s="10"/>
      <c r="AA158" s="17">
        <f>S158</f>
        <v>1.933012701892219</v>
      </c>
    </row>
    <row r="159" spans="3:27" ht="14.25" thickBot="1" x14ac:dyDescent="0.2">
      <c r="C159" s="18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36"/>
      <c r="O159" s="18">
        <v>6</v>
      </c>
      <c r="P159" s="26">
        <f>P158</f>
        <v>0.5</v>
      </c>
      <c r="Q159" s="26">
        <v>0</v>
      </c>
      <c r="R159" s="27">
        <f t="array" ref="R159:T159">MMULT(O159:Q159,$R$14:$T$16)</f>
        <v>5.196152422706632</v>
      </c>
      <c r="S159" s="26">
        <v>-1.0669872981077801</v>
      </c>
      <c r="T159" s="36">
        <v>-2.848076211353316</v>
      </c>
      <c r="U159" s="45">
        <f t="shared" si="52"/>
        <v>5.196152422706632</v>
      </c>
      <c r="V159" s="28"/>
      <c r="W159" s="26"/>
      <c r="X159" s="26"/>
      <c r="Y159" s="26"/>
      <c r="Z159" s="26"/>
      <c r="AA159" s="19">
        <f>S159</f>
        <v>-1.0669872981077801</v>
      </c>
    </row>
  </sheetData>
  <phoneticPr fontId="1"/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2015-02-05T23:54:35Z</dcterms:created>
  <dcterms:modified xsi:type="dcterms:W3CDTF">2015-02-11T09:05:03Z</dcterms:modified>
</cp:coreProperties>
</file>