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まいど\My Pictures\般\"/>
    </mc:Choice>
  </mc:AlternateContent>
  <bookViews>
    <workbookView xWindow="0" yWindow="0" windowWidth="20490" windowHeight="6960" activeTab="1"/>
  </bookViews>
  <sheets>
    <sheet name="Sheet1" sheetId="1" r:id="rId1"/>
    <sheet name="Sheet3" sheetId="3" r:id="rId2"/>
  </sheets>
  <calcPr calcId="152511" iterate="1" iterate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3" l="1"/>
  <c r="D13" i="3"/>
  <c r="D14" i="3"/>
  <c r="D15" i="3"/>
  <c r="D16" i="3"/>
  <c r="D17" i="3"/>
  <c r="D18" i="3"/>
  <c r="I14" i="3" s="1"/>
  <c r="D11" i="3"/>
  <c r="F36" i="3"/>
  <c r="F37" i="3" s="1"/>
  <c r="F33" i="3"/>
  <c r="F32" i="3"/>
  <c r="Q10" i="3"/>
  <c r="P10" i="3"/>
  <c r="O10" i="3"/>
  <c r="Q9" i="3"/>
  <c r="P9" i="3"/>
  <c r="O9" i="3"/>
  <c r="Q8" i="3"/>
  <c r="P8" i="3"/>
  <c r="O8" i="3"/>
  <c r="L10" i="3"/>
  <c r="M9" i="3"/>
  <c r="K9" i="3"/>
  <c r="L8" i="3"/>
  <c r="F9" i="3"/>
  <c r="M10" i="3" s="1"/>
  <c r="F12" i="3"/>
  <c r="F16" i="3" s="1"/>
  <c r="H13" i="3" l="1"/>
  <c r="G14" i="3"/>
  <c r="I12" i="3" s="1"/>
  <c r="F17" i="3"/>
  <c r="F20" i="3"/>
  <c r="F13" i="3"/>
  <c r="M14" i="3"/>
  <c r="Q14" i="3" s="1"/>
  <c r="K8" i="3"/>
  <c r="M8" i="3"/>
  <c r="L9" i="3"/>
  <c r="K10" i="3"/>
  <c r="G13" i="3"/>
  <c r="K13" i="3" s="1"/>
  <c r="O13" i="3" s="1"/>
  <c r="H14" i="3"/>
  <c r="G12" i="3"/>
  <c r="K12" i="3" s="1"/>
  <c r="O12" i="3" s="1"/>
  <c r="M12" i="3" l="1"/>
  <c r="Q12" i="3" s="1"/>
  <c r="F21" i="3"/>
  <c r="F24" i="3"/>
  <c r="K14" i="3"/>
  <c r="O14" i="3" s="1"/>
  <c r="L13" i="3"/>
  <c r="P13" i="3" s="1"/>
  <c r="I13" i="3"/>
  <c r="M13" i="3" s="1"/>
  <c r="Q13" i="3" s="1"/>
  <c r="L14" i="3"/>
  <c r="P14" i="3" s="1"/>
  <c r="G18" i="3"/>
  <c r="K18" i="3" s="1"/>
  <c r="O18" i="3" s="1"/>
  <c r="H12" i="3"/>
  <c r="L12" i="3" s="1"/>
  <c r="P12" i="3" s="1"/>
  <c r="G17" i="3"/>
  <c r="K17" i="3" s="1"/>
  <c r="O17" i="3" s="1"/>
  <c r="F25" i="3" l="1"/>
  <c r="F28" i="3"/>
  <c r="F29" i="3" s="1"/>
  <c r="I17" i="3"/>
  <c r="M17" i="3" s="1"/>
  <c r="Q17" i="3" s="1"/>
  <c r="I18" i="3"/>
  <c r="M18" i="3" s="1"/>
  <c r="Q18" i="3" s="1"/>
  <c r="H18" i="3"/>
  <c r="L18" i="3" s="1"/>
  <c r="P18" i="3" s="1"/>
  <c r="H16" i="3"/>
  <c r="L16" i="3" s="1"/>
  <c r="P16" i="3" s="1"/>
  <c r="I16" i="3"/>
  <c r="M16" i="3" s="1"/>
  <c r="Q16" i="3" s="1"/>
  <c r="G16" i="3"/>
  <c r="K16" i="3" s="1"/>
  <c r="O16" i="3" s="1"/>
  <c r="H17" i="3"/>
  <c r="I21" i="3" l="1"/>
  <c r="M21" i="3" s="1"/>
  <c r="Q21" i="3" s="1"/>
  <c r="L17" i="3"/>
  <c r="P17" i="3" s="1"/>
  <c r="I22" i="3"/>
  <c r="M22" i="3" s="1"/>
  <c r="Q22" i="3" s="1"/>
  <c r="G22" i="3"/>
  <c r="K22" i="3" s="1"/>
  <c r="O22" i="3" s="1"/>
  <c r="H22" i="3"/>
  <c r="L22" i="3" s="1"/>
  <c r="P22" i="3" s="1"/>
  <c r="G21" i="3"/>
  <c r="K21" i="3" s="1"/>
  <c r="O21" i="3" s="1"/>
  <c r="H21" i="3"/>
  <c r="L21" i="3" s="1"/>
  <c r="P21" i="3" s="1"/>
  <c r="I20" i="3"/>
  <c r="M20" i="3" s="1"/>
  <c r="Q20" i="3" s="1"/>
  <c r="H20" i="3"/>
  <c r="L20" i="3" s="1"/>
  <c r="P20" i="3" s="1"/>
  <c r="G20" i="3"/>
  <c r="K20" i="3" s="1"/>
  <c r="O20" i="3" s="1"/>
  <c r="I26" i="3" l="1"/>
  <c r="M26" i="3" s="1"/>
  <c r="Q26" i="3" s="1"/>
  <c r="G26" i="3"/>
  <c r="K26" i="3" s="1"/>
  <c r="O26" i="3" s="1"/>
  <c r="H26" i="3"/>
  <c r="L26" i="3" s="1"/>
  <c r="P26" i="3" s="1"/>
  <c r="I24" i="3"/>
  <c r="M24" i="3" s="1"/>
  <c r="Q24" i="3" s="1"/>
  <c r="G24" i="3"/>
  <c r="K24" i="3" s="1"/>
  <c r="O24" i="3" s="1"/>
  <c r="H24" i="3"/>
  <c r="L24" i="3" s="1"/>
  <c r="P24" i="3" s="1"/>
  <c r="H25" i="3"/>
  <c r="L25" i="3" s="1"/>
  <c r="P25" i="3" s="1"/>
  <c r="I25" i="3"/>
  <c r="M25" i="3" s="1"/>
  <c r="Q25" i="3" s="1"/>
  <c r="G25" i="3"/>
  <c r="K25" i="3" s="1"/>
  <c r="O25" i="3" s="1"/>
  <c r="G30" i="3" l="1"/>
  <c r="I30" i="3"/>
  <c r="M30" i="3" s="1"/>
  <c r="H30" i="3"/>
  <c r="L30" i="3" s="1"/>
  <c r="H29" i="3"/>
  <c r="L29" i="3" s="1"/>
  <c r="I29" i="3"/>
  <c r="M29" i="3" s="1"/>
  <c r="G29" i="3"/>
  <c r="I28" i="3"/>
  <c r="M28" i="3" s="1"/>
  <c r="G28" i="3"/>
  <c r="H28" i="3"/>
  <c r="L28" i="3" s="1"/>
  <c r="K30" i="3" l="1"/>
  <c r="I34" i="3"/>
  <c r="M34" i="3" s="1"/>
  <c r="Q34" i="3" s="1"/>
  <c r="G34" i="3"/>
  <c r="K34" i="3" s="1"/>
  <c r="O34" i="3" s="1"/>
  <c r="H34" i="3"/>
  <c r="L34" i="3" s="1"/>
  <c r="P34" i="3" s="1"/>
  <c r="K29" i="3"/>
  <c r="I33" i="3"/>
  <c r="M33" i="3" s="1"/>
  <c r="Q33" i="3" s="1"/>
  <c r="G33" i="3"/>
  <c r="K33" i="3" s="1"/>
  <c r="O33" i="3" s="1"/>
  <c r="H33" i="3"/>
  <c r="L33" i="3" s="1"/>
  <c r="P33" i="3" s="1"/>
  <c r="H32" i="3"/>
  <c r="L32" i="3" s="1"/>
  <c r="P32" i="3" s="1"/>
  <c r="I32" i="3"/>
  <c r="M32" i="3" s="1"/>
  <c r="Q32" i="3" s="1"/>
  <c r="K28" i="3"/>
  <c r="O28" i="3" s="1"/>
  <c r="G32" i="3"/>
  <c r="K32" i="3" s="1"/>
  <c r="O32" i="3" s="1"/>
  <c r="Q30" i="3"/>
  <c r="P30" i="3"/>
  <c r="O30" i="3"/>
  <c r="Q29" i="3"/>
  <c r="O29" i="3"/>
  <c r="P29" i="3"/>
  <c r="Q28" i="3"/>
  <c r="P28" i="3"/>
  <c r="H36" i="3" l="1"/>
  <c r="L36" i="3" s="1"/>
  <c r="P36" i="3" s="1"/>
  <c r="P41" i="3" s="1"/>
  <c r="I36" i="3"/>
  <c r="M36" i="3" s="1"/>
  <c r="Q36" i="3" s="1"/>
  <c r="Q41" i="3" s="1"/>
  <c r="G36" i="3"/>
  <c r="K36" i="3" s="1"/>
  <c r="O36" i="3" s="1"/>
  <c r="O41" i="3" s="1"/>
  <c r="H37" i="3"/>
  <c r="L37" i="3" s="1"/>
  <c r="P37" i="3" s="1"/>
  <c r="P42" i="3" s="1"/>
  <c r="I37" i="3"/>
  <c r="M37" i="3" s="1"/>
  <c r="Q37" i="3" s="1"/>
  <c r="Q42" i="3" s="1"/>
  <c r="G37" i="3"/>
  <c r="K37" i="3" s="1"/>
  <c r="O37" i="3" s="1"/>
  <c r="O42" i="3" s="1"/>
  <c r="I38" i="3"/>
  <c r="M38" i="3" s="1"/>
  <c r="Q38" i="3" s="1"/>
  <c r="Q43" i="3" s="1"/>
  <c r="G38" i="3"/>
  <c r="K38" i="3" s="1"/>
  <c r="O38" i="3" s="1"/>
  <c r="O43" i="3" s="1"/>
  <c r="H38" i="3"/>
  <c r="L38" i="3" s="1"/>
  <c r="P38" i="3" s="1"/>
  <c r="P43" i="3" s="1"/>
  <c r="O46" i="3" l="1"/>
  <c r="X43" i="3"/>
  <c r="W43" i="3"/>
  <c r="P46" i="3"/>
  <c r="Z43" i="3"/>
  <c r="Y43" i="3"/>
  <c r="AB43" i="3"/>
  <c r="AA43" i="3"/>
  <c r="X42" i="3"/>
  <c r="W42" i="3"/>
  <c r="Z42" i="3"/>
  <c r="Y42" i="3"/>
  <c r="AB42" i="3"/>
  <c r="AA42" i="3"/>
  <c r="AA41" i="3"/>
  <c r="AB41" i="3"/>
  <c r="Y41" i="3"/>
  <c r="Z41" i="3"/>
  <c r="W41" i="3"/>
  <c r="X41" i="3"/>
  <c r="Q46" i="3"/>
  <c r="Q45" i="3"/>
  <c r="P45" i="3"/>
  <c r="O45" i="3"/>
  <c r="R46" i="3" l="1"/>
  <c r="R45" i="3"/>
  <c r="R47" i="3" l="1"/>
  <c r="R48" i="3" s="1"/>
</calcChain>
</file>

<file path=xl/comments1.xml><?xml version="1.0" encoding="utf-8"?>
<comments xmlns="http://schemas.openxmlformats.org/spreadsheetml/2006/main">
  <authors>
    <author>quansoq</author>
  </authors>
  <commentLis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θ1～8：-1～1の
ランダム</t>
        </r>
      </text>
    </comment>
  </commentList>
</comments>
</file>

<file path=xl/sharedStrings.xml><?xml version="1.0" encoding="utf-8"?>
<sst xmlns="http://schemas.openxmlformats.org/spreadsheetml/2006/main" count="41" uniqueCount="37">
  <si>
    <t>θ1</t>
    <phoneticPr fontId="1"/>
  </si>
  <si>
    <t>θ2</t>
  </si>
  <si>
    <t>θ3</t>
  </si>
  <si>
    <t>θ4</t>
  </si>
  <si>
    <t>θ5</t>
  </si>
  <si>
    <t>θ6</t>
  </si>
  <si>
    <t>θ7</t>
  </si>
  <si>
    <t>θ8</t>
  </si>
  <si>
    <t>i</t>
    <phoneticPr fontId="1"/>
  </si>
  <si>
    <t>1乗</t>
    <rPh sb="1" eb="2">
      <t>ジョウ</t>
    </rPh>
    <phoneticPr fontId="1"/>
  </si>
  <si>
    <t>2乗</t>
    <rPh sb="1" eb="2">
      <t>ジョウ</t>
    </rPh>
    <phoneticPr fontId="1"/>
  </si>
  <si>
    <t>3乗</t>
    <rPh sb="1" eb="2">
      <t>ジョウ</t>
    </rPh>
    <phoneticPr fontId="1"/>
  </si>
  <si>
    <t>4乗</t>
    <rPh sb="1" eb="2">
      <t>ジョウ</t>
    </rPh>
    <phoneticPr fontId="1"/>
  </si>
  <si>
    <t>5乗</t>
    <rPh sb="1" eb="2">
      <t>ジョウ</t>
    </rPh>
    <phoneticPr fontId="1"/>
  </si>
  <si>
    <t>6乗</t>
    <rPh sb="1" eb="2">
      <t>ジョウ</t>
    </rPh>
    <phoneticPr fontId="1"/>
  </si>
  <si>
    <t>7乗</t>
    <rPh sb="1" eb="2">
      <t>ジョウ</t>
    </rPh>
    <phoneticPr fontId="1"/>
  </si>
  <si>
    <t>7の階乗</t>
    <rPh sb="2" eb="4">
      <t>カイジョウ</t>
    </rPh>
    <phoneticPr fontId="1"/>
  </si>
  <si>
    <t>0乗</t>
    <rPh sb="1" eb="2">
      <t>ジョウ</t>
    </rPh>
    <phoneticPr fontId="1"/>
  </si>
  <si>
    <t>単位行列</t>
    <rPh sb="0" eb="2">
      <t>タンイ</t>
    </rPh>
    <rPh sb="2" eb="4">
      <t>ギョウレツ</t>
    </rPh>
    <phoneticPr fontId="1"/>
  </si>
  <si>
    <t>1の階乗</t>
    <rPh sb="2" eb="4">
      <t>カイジョウ</t>
    </rPh>
    <phoneticPr fontId="1"/>
  </si>
  <si>
    <t>2の階乗</t>
    <rPh sb="2" eb="4">
      <t>カイジョウ</t>
    </rPh>
    <phoneticPr fontId="1"/>
  </si>
  <si>
    <t>3の階乗</t>
    <rPh sb="2" eb="4">
      <t>カイジョウ</t>
    </rPh>
    <phoneticPr fontId="1"/>
  </si>
  <si>
    <t>4の階乗</t>
    <rPh sb="2" eb="4">
      <t>カイジョウ</t>
    </rPh>
    <phoneticPr fontId="1"/>
  </si>
  <si>
    <t>5の階乗</t>
    <rPh sb="2" eb="4">
      <t>カイジョウ</t>
    </rPh>
    <phoneticPr fontId="1"/>
  </si>
  <si>
    <t>6の階乗</t>
    <rPh sb="2" eb="4">
      <t>カイジョウ</t>
    </rPh>
    <phoneticPr fontId="1"/>
  </si>
  <si>
    <t>0の階乗</t>
    <rPh sb="2" eb="4">
      <t>カイジョウ</t>
    </rPh>
    <phoneticPr fontId="1"/>
  </si>
  <si>
    <t>→nの階乗</t>
    <rPh sb="3" eb="5">
      <t>カイジョウ</t>
    </rPh>
    <phoneticPr fontId="1"/>
  </si>
  <si>
    <t>で割る</t>
    <rPh sb="1" eb="2">
      <t>ワ</t>
    </rPh>
    <phoneticPr fontId="1"/>
  </si>
  <si>
    <t>→iのn乗を</t>
    <rPh sb="4" eb="5">
      <t>ジョウ</t>
    </rPh>
    <phoneticPr fontId="1"/>
  </si>
  <si>
    <t>かける</t>
    <phoneticPr fontId="1"/>
  </si>
  <si>
    <t>↓7つの行列全部足す</t>
    <rPh sb="4" eb="6">
      <t>ギョウレツ</t>
    </rPh>
    <rPh sb="6" eb="8">
      <t>ゼンブ</t>
    </rPh>
    <rPh sb="8" eb="9">
      <t>タ</t>
    </rPh>
    <phoneticPr fontId="1"/>
  </si>
  <si>
    <t>Re</t>
    <phoneticPr fontId="1"/>
  </si>
  <si>
    <t>Im</t>
    <phoneticPr fontId="1"/>
  </si>
  <si>
    <t>行列式の絶対値→</t>
    <rPh sb="0" eb="2">
      <t>ギョウレツ</t>
    </rPh>
    <rPh sb="2" eb="3">
      <t>シキ</t>
    </rPh>
    <rPh sb="4" eb="7">
      <t>ゼッタイチ</t>
    </rPh>
    <phoneticPr fontId="1"/>
  </si>
  <si>
    <t>行列式→</t>
    <rPh sb="0" eb="2">
      <t>ギョウレツ</t>
    </rPh>
    <rPh sb="2" eb="3">
      <t>シキ</t>
    </rPh>
    <phoneticPr fontId="1"/>
  </si>
  <si>
    <t>だいたいユニタリになっていることを確認</t>
    <rPh sb="17" eb="19">
      <t>カクニン</t>
    </rPh>
    <phoneticPr fontId="1"/>
  </si>
  <si>
    <t>8項までテイラー展開した近似結果</t>
    <rPh sb="1" eb="2">
      <t>コウ</t>
    </rPh>
    <rPh sb="8" eb="10">
      <t>テンカイ</t>
    </rPh>
    <rPh sb="12" eb="14">
      <t>キンジ</t>
    </rPh>
    <rPh sb="14" eb="16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</si>
</sst>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</xdr:row>
      <xdr:rowOff>0</xdr:rowOff>
    </xdr:from>
    <xdr:ext cx="7448001" cy="347864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3429000" y="857250"/>
              <a:ext cx="7448001" cy="347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begChr m:val="|"/>
                      <m:endChr m:val="|"/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m>
                        <m:mPr>
                          <m:mcs>
                            <m:mc>
                              <m:mcPr>
                                <m:count m:val="3"/>
                                <m:mcJc m:val="center"/>
                              </m:mcPr>
                            </m:mc>
                          </m:mcs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mP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5</m:t>
                                </m:r>
                              </m:sub>
                            </m:sSub>
                          </m:e>
                        </m:m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3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</m:t>
                                </m:r>
                              </m:sub>
                            </m:sSub>
                          </m:e>
                        </m:mr>
                        <m:mr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4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5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6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7</m:t>
                                </m:r>
                              </m:sub>
                            </m:sSub>
                          </m:e>
                          <m:e>
                            <m:sSub>
                              <m:sSubPr>
                                <m:ctrlPr>
                                  <a:rPr kumimoji="1" lang="en-US" altLang="ja-JP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−2</m:t>
                                </m:r>
                                <m:r>
                                  <a:rPr kumimoji="1" lang="ja-JP" altLang="en-US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𝜃</m:t>
                                </m:r>
                              </m:e>
                              <m: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8</m:t>
                                </m:r>
                              </m:sub>
                            </m:sSub>
                            <m:r>
                              <a:rPr kumimoji="1" lang="en-US" altLang="ja-JP" sz="11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kumimoji="1" lang="ja-JP" altLang="en-US" sz="110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𝜆</m:t>
                            </m:r>
                          </m:e>
                        </m:mr>
                      </m:m>
                    </m:e>
                  </m:d>
                </m:oMath>
              </a14:m>
              <a:r>
                <a:rPr kumimoji="1" lang="en-US" altLang="ja-JP" sz="1100"/>
                <a:t>=0</a:t>
              </a:r>
            </a:p>
            <a:p>
              <a:endParaRPr kumimoji="1" lang="en-US" altLang="ja-JP" sz="1100" i="1">
                <a:latin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/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en-US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/>
                <a:t>=0</a:t>
              </a:r>
            </a:p>
            <a:p>
              <a:endParaRPr kumimoji="1" lang="en-US" altLang="ja-JP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4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3</m:t>
                          </m:r>
                        </m:sub>
                      </m:sSub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5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𝑖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2</m:t>
                  </m:r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en-US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14:m>
                <m:oMath xmlns:m="http://schemas.openxmlformats.org/officeDocument/2006/math">
                  <m:r>
                    <a:rPr kumimoji="1" lang="en-US" altLang="ja-JP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d>
                            <m:d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dPr>
                            <m:e>
                              <m:sSub>
                                <m:sSubPr>
                                  <m:ctrlPr>
                                    <a:rPr kumimoji="1" lang="en-US" altLang="ja-JP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</m:ctrlPr>
                                </m:sSubPr>
                                <m:e>
                                  <m:r>
                                    <a:rPr kumimoji="1" lang="ja-JP" altLang="en-US" sz="110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𝜃</m:t>
                                  </m:r>
                                </m:e>
                                <m:sub>
                                  <m:r>
                                    <a:rPr kumimoji="1" lang="en-US" altLang="ja-JP" sz="1100" b="0" i="1">
                                      <a:solidFill>
                                        <a:schemeClr val="tx1"/>
                                      </a:solidFill>
                                      <a:effectLst/>
                                      <a:latin typeface="+mn-lt"/>
                                      <a:ea typeface="+mn-ea"/>
                                      <a:cs typeface="+mn-cs"/>
                                    </a:rPr>
                                    <m:t>8</m:t>
                                  </m:r>
                                </m:sub>
                              </m:s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−</m:t>
                              </m:r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𝜆</m:t>
                              </m:r>
                            </m:e>
                          </m:d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en-US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2</m:t>
                  </m:r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+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6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</m:d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7</m:t>
                          </m:r>
                        </m:sub>
                      </m:sSub>
                    </m:e>
                  </m:d>
                </m:oMath>
              </a14:m>
              <a:endParaRPr lang="ja-JP" altLang="ja-JP">
                <a:effectLst/>
              </a:endParaRPr>
            </a:p>
            <a:p>
              <a14:m>
                <m:oMath xmlns:m="http://schemas.openxmlformats.org/officeDocument/2006/math"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4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5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3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−2</m:t>
                          </m:r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r>
                    <a:rPr kumimoji="1" lang="en-US" altLang="ja-JP" sz="1100" b="0" i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b>
                        <m:sSub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kumimoji="1" lang="ja-JP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𝜃</m:t>
                          </m:r>
                        </m:e>
                        <m:sub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8</m:t>
                          </m:r>
                        </m:sub>
                      </m:sSub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</m:t>
                      </m:r>
                      <m:r>
                        <a:rPr kumimoji="1" lang="ja-JP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𝜆</m:t>
                      </m:r>
                    </m:e>
                  </m:d>
                  <m:d>
                    <m:dPr>
                      <m:ctrlPr>
                        <a:rPr kumimoji="1" lang="en-US" altLang="ja-JP" sz="110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6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kumimoji="1" lang="en-US" altLang="ja-JP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+</m:t>
                      </m:r>
                      <m:sSup>
                        <m:sSup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kumimoji="1" lang="ja-JP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𝜃</m:t>
                              </m:r>
                            </m:e>
                            <m:sub>
                              <m:r>
                                <a:rPr kumimoji="1" lang="en-US" altLang="ja-JP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  <m:t>7</m:t>
                              </m:r>
                            </m:sub>
                          </m:sSub>
                        </m:e>
                        <m:sup>
                          <m:r>
                            <a:rPr kumimoji="1" lang="en-US" altLang="ja-JP" sz="1100" b="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</m:oMath>
              </a14:m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3429000" y="857250"/>
              <a:ext cx="7448001" cy="34786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|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7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&amp;〖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|</a:t>
              </a:r>
              <a:r>
                <a:rPr kumimoji="1" lang="en-US" altLang="ja-JP" sz="1100"/>
                <a:t>=0</a:t>
              </a:r>
            </a:p>
            <a:p>
              <a:endParaRPr kumimoji="1" lang="en-US" altLang="ja-JP" sz="1100" i="1">
                <a:latin typeface="Cambria Math" panose="02040503050406030204" pitchFamily="18" charset="0"/>
              </a:endParaRPr>
            </a:p>
            <a:p>
              <a:r>
                <a:rPr kumimoji="1" lang="en-US" altLang="ja-JP" sz="1100" i="0">
                  <a:latin typeface="Cambria Math" panose="02040503050406030204" pitchFamily="18" charset="0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/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kumimoji="1" lang="en-US" altLang="ja-JP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/>
                <a:t>=0</a:t>
              </a:r>
            </a:p>
            <a:p>
              <a:endParaRPr kumimoji="1" lang="en-US" altLang="ja-JP" sz="110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</a:t>
              </a:r>
              <a:r>
                <a:rPr kumimoji="1" lang="ja-JP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{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4−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}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𝑖(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5 )}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7 )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}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en-US" altLang="ja-JP" sz="1100"/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+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{(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5 ) 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 }</a:t>
              </a:r>
              <a:endParaRPr lang="ja-JP" altLang="ja-JP">
                <a:effectLst/>
              </a:endParaRPr>
            </a:p>
            <a:p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5〗^2 )−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3〗^2 )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−2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8−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𝜆)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6〗^2+〖</a:t>
              </a:r>
              <a:r>
                <a:rPr kumimoji="1" lang="ja-JP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7〗^2 )</a:t>
              </a:r>
              <a:r>
                <a:rPr kumimoji="1" lang="en-US" altLang="ja-JP" sz="11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=0</a:t>
              </a:r>
              <a:endParaRPr lang="ja-JP" altLang="ja-JP">
                <a:effectLst/>
              </a:endParaRPr>
            </a:p>
            <a:p>
              <a:endParaRPr kumimoji="1" lang="ja-JP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</xdr:colOff>
      <xdr:row>1</xdr:row>
      <xdr:rowOff>57150</xdr:rowOff>
    </xdr:from>
    <xdr:ext cx="3013646" cy="63228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テキスト ボックス 1"/>
            <xdr:cNvSpPr txBox="1"/>
          </xdr:nvSpPr>
          <xdr:spPr>
            <a:xfrm>
              <a:off x="2857500" y="228600"/>
              <a:ext cx="3013646" cy="6322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exp</a:t>
              </a:r>
              <a14:m>
                <m:oMath xmlns:m="http://schemas.openxmlformats.org/officeDocument/2006/math">
                  <m:d>
                    <m:dPr>
                      <m:begChr m:val="{"/>
                      <m:endChr m:val="}"/>
                      <m:ctrlPr>
                        <a:rPr kumimoji="1" lang="en-US" altLang="ja-JP" sz="1100" i="1"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kumimoji="1" lang="en-US" altLang="ja-JP" sz="1100" b="0" i="1">
                          <a:latin typeface="Cambria Math" panose="02040503050406030204" pitchFamily="18" charset="0"/>
                        </a:rPr>
                        <m:t>𝑖</m:t>
                      </m:r>
                      <m:d>
                        <m:dPr>
                          <m:ctrlPr>
                            <a:rPr kumimoji="1" lang="en-US" altLang="ja-JP" sz="1100" i="1">
                              <a:solidFill>
                                <a:schemeClr val="tx1"/>
                              </a:solidFill>
                              <a:effectLst/>
                              <a:latin typeface="+mn-lt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m>
                            <m:mPr>
                              <m:mcs>
                                <m:mc>
                                  <m:mcPr>
                                    <m:count m:val="3"/>
                                    <m:mcJc m:val="center"/>
                                  </m:mcPr>
                                </m:mc>
                              </m:mcs>
                              <m:ctrlPr>
                                <a:rPr kumimoji="1" lang="en-US" altLang="ja-JP" sz="1100" i="1">
                                  <a:solidFill>
                                    <a:schemeClr val="tx1"/>
                                  </a:solidFill>
                                  <a:effectLst/>
                                  <a:latin typeface="+mn-lt"/>
                                  <a:ea typeface="+mn-ea"/>
                                  <a:cs typeface="+mn-cs"/>
                                </a:rPr>
                              </m:ctrlPr>
                            </m:mP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5</m:t>
                                    </m:r>
                                  </m:sub>
                                </m:sSub>
                              </m:e>
                            </m:m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2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3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−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7</m:t>
                                    </m:r>
                                  </m:sub>
                                </m:sSub>
                              </m:e>
                            </m:mr>
                            <m:mr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4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5</m:t>
                                    </m:r>
                                  </m:sub>
                                </m:sSub>
                              </m:e>
                              <m:e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b>
                                </m:sSub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kumimoji="1" lang="en-US" altLang="ja-JP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sSub>
                                  <m:sSubPr>
                                    <m:ctrlPr>
                                      <a:rPr kumimoji="1" lang="en-US" altLang="ja-JP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kumimoji="1" lang="ja-JP" alt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𝜃</m:t>
                                    </m:r>
                                  </m:e>
                                  <m:sub>
                                    <m: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  <m:t>7</m:t>
                                    </m:r>
                                  </m:sub>
                                </m:sSub>
                              </m:e>
                              <m:e>
                                <m:f>
                                  <m:fPr>
                                    <m:type m:val="lin"/>
                                    <m:ctrlPr>
                                      <a:rPr kumimoji="1" lang="en-US" altLang="ja-JP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+mn-lt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kumimoji="1" lang="en-US" altLang="ja-JP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−2</m:t>
                                        </m:r>
                                        <m:r>
                                          <a:rPr kumimoji="1" lang="ja-JP" altLang="en-US" sz="110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𝜃</m:t>
                                        </m:r>
                                      </m:e>
                                      <m:sub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8</m:t>
                                        </m:r>
                                      </m:sub>
                                    </m:sSub>
                                  </m:num>
                                  <m:den>
                                    <m:rad>
                                      <m:radPr>
                                        <m:degHide m:val="on"/>
                                        <m:ctrlP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radPr>
                                      <m:deg/>
                                      <m:e>
                                        <m:r>
                                          <a:rPr kumimoji="1" lang="en-US" altLang="ja-JP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+mn-lt"/>
                                            <a:ea typeface="+mn-ea"/>
                                            <a:cs typeface="+mn-cs"/>
                                          </a:rPr>
                                          <m:t>3</m:t>
                                        </m:r>
                                      </m:e>
                                    </m:rad>
                                  </m:den>
                                </m:f>
                              </m:e>
                            </m:mr>
                          </m:m>
                        </m:e>
                      </m:d>
                    </m:e>
                  </m:d>
                </m:oMath>
              </a14:m>
              <a:endParaRPr kumimoji="1" lang="en-US" altLang="ja-JP" sz="1100"/>
            </a:p>
          </xdr:txBody>
        </xdr:sp>
      </mc:Choice>
      <mc:Fallback>
        <xdr:sp macro="" textlink="">
          <xdr:nvSpPr>
            <xdr:cNvPr id="2" name="テキスト ボックス 1"/>
            <xdr:cNvSpPr txBox="1"/>
          </xdr:nvSpPr>
          <xdr:spPr>
            <a:xfrm>
              <a:off x="2857500" y="228600"/>
              <a:ext cx="3013646" cy="63228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100"/>
                <a:t>exp</a:t>
              </a:r>
              <a:r>
                <a:rPr kumimoji="1" lang="en-US" altLang="ja-JP" sz="1100" i="0">
                  <a:latin typeface="Cambria Math" panose="02040503050406030204" pitchFamily="18" charset="0"/>
                </a:rPr>
                <a:t>{</a:t>
              </a:r>
              <a:r>
                <a:rPr kumimoji="1" lang="en-US" altLang="ja-JP" sz="1100" b="0" i="0">
                  <a:latin typeface="Cambria Math" panose="02040503050406030204" pitchFamily="18" charset="0"/>
                </a:rPr>
                <a:t>𝑖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(■8(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3&amp;〖−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1+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6−𝑖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7@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4+𝑖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5&amp;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6+𝑖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7&amp;〖−2</a:t>
              </a:r>
              <a:r>
                <a:rPr kumimoji="1" lang="ja-JP" altLang="en-US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𝜃</a:t>
              </a:r>
              <a:r>
                <a:rPr kumimoji="1" lang="en-US" altLang="ja-JP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〗_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8∕√3))</a:t>
              </a:r>
              <a:r>
                <a:rPr kumimoji="1" lang="en-US" altLang="ja-JP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}</a:t>
              </a:r>
              <a:endParaRPr kumimoji="1" lang="en-US" altLang="ja-JP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D14" sqref="D14"/>
    </sheetView>
  </sheetViews>
  <sheetFormatPr defaultRowHeight="13.5" x14ac:dyDescent="0.15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AB49"/>
  <sheetViews>
    <sheetView tabSelected="1" workbookViewId="0">
      <selection activeCell="C8" sqref="C8"/>
    </sheetView>
  </sheetViews>
  <sheetFormatPr defaultRowHeight="13.5" x14ac:dyDescent="0.15"/>
  <cols>
    <col min="11" max="11" width="13.875" bestFit="1" customWidth="1"/>
    <col min="12" max="12" width="12.75" bestFit="1" customWidth="1"/>
  </cols>
  <sheetData>
    <row r="7" spans="3:17" x14ac:dyDescent="0.15">
      <c r="F7" t="s">
        <v>17</v>
      </c>
      <c r="G7" t="s">
        <v>18</v>
      </c>
      <c r="J7" t="s">
        <v>26</v>
      </c>
      <c r="N7" t="s">
        <v>28</v>
      </c>
      <c r="O7" t="s">
        <v>8</v>
      </c>
    </row>
    <row r="8" spans="3:17" x14ac:dyDescent="0.15">
      <c r="F8">
        <v>0</v>
      </c>
      <c r="G8" s="1">
        <v>1</v>
      </c>
      <c r="H8" s="1">
        <v>0</v>
      </c>
      <c r="I8" s="1">
        <v>0</v>
      </c>
      <c r="J8" t="s">
        <v>27</v>
      </c>
      <c r="K8" s="1" t="str">
        <f>IMDIV(G8,$F$9)</f>
        <v>1</v>
      </c>
      <c r="L8" s="1" t="str">
        <f>IMDIV(H8,$F$9)</f>
        <v>0</v>
      </c>
      <c r="M8" s="1" t="str">
        <f>IMDIV(I8,$F$9)</f>
        <v>0</v>
      </c>
      <c r="N8" t="s">
        <v>29</v>
      </c>
      <c r="O8" s="1" t="str">
        <f>K8</f>
        <v>1</v>
      </c>
      <c r="P8" s="1" t="str">
        <f>L8</f>
        <v>0</v>
      </c>
      <c r="Q8" s="1" t="str">
        <f>M8</f>
        <v>0</v>
      </c>
    </row>
    <row r="9" spans="3:17" x14ac:dyDescent="0.15">
      <c r="E9" t="s">
        <v>25</v>
      </c>
      <c r="F9">
        <f>FACT(F8)</f>
        <v>1</v>
      </c>
      <c r="G9" s="1">
        <v>0</v>
      </c>
      <c r="H9" s="1">
        <v>1</v>
      </c>
      <c r="I9" s="1">
        <v>0</v>
      </c>
      <c r="K9" s="1" t="str">
        <f>IMDIV(G9,$F$9)</f>
        <v>0</v>
      </c>
      <c r="L9" s="1" t="str">
        <f>IMDIV(H9,$F$9)</f>
        <v>1</v>
      </c>
      <c r="M9" s="1" t="str">
        <f>IMDIV(I9,$F$9)</f>
        <v>0</v>
      </c>
      <c r="O9" s="1" t="str">
        <f>K9</f>
        <v>0</v>
      </c>
      <c r="P9" s="1" t="str">
        <f>L9</f>
        <v>1</v>
      </c>
      <c r="Q9" s="1" t="str">
        <f>M9</f>
        <v>0</v>
      </c>
    </row>
    <row r="10" spans="3:17" x14ac:dyDescent="0.15">
      <c r="G10" s="1">
        <v>0</v>
      </c>
      <c r="H10" s="1">
        <v>0</v>
      </c>
      <c r="I10" s="1">
        <v>1</v>
      </c>
      <c r="K10" s="1" t="str">
        <f>IMDIV(G10,$F$9)</f>
        <v>0</v>
      </c>
      <c r="L10" s="1" t="str">
        <f>IMDIV(H10,$F$9)</f>
        <v>0</v>
      </c>
      <c r="M10" s="1" t="str">
        <f>IMDIV(I10,$F$9)</f>
        <v>1</v>
      </c>
      <c r="O10" s="1" t="str">
        <f>K10</f>
        <v>0</v>
      </c>
      <c r="P10" s="1" t="str">
        <f>L10</f>
        <v>0</v>
      </c>
      <c r="Q10" s="1" t="str">
        <f>M10</f>
        <v>1</v>
      </c>
    </row>
    <row r="11" spans="3:17" x14ac:dyDescent="0.15">
      <c r="C11" t="s">
        <v>0</v>
      </c>
      <c r="D11">
        <f ca="1">1*(RAND()-1/2)</f>
        <v>-0.22049802656669404</v>
      </c>
      <c r="F11" t="s">
        <v>9</v>
      </c>
    </row>
    <row r="12" spans="3:17" x14ac:dyDescent="0.15">
      <c r="C12" t="s">
        <v>1</v>
      </c>
      <c r="D12">
        <f t="shared" ref="D12:D18" ca="1" si="0">1*(RAND()-1/2)</f>
        <v>0.12191762841807696</v>
      </c>
      <c r="F12">
        <f>F8+1</f>
        <v>1</v>
      </c>
      <c r="G12" s="1">
        <f ca="1">D11+D18/SQRT(3)</f>
        <v>-0.16244663436910139</v>
      </c>
      <c r="H12" s="1" t="str">
        <f ca="1">IMCONJUGATE(G13)</f>
        <v>0.121917628418077+0.418556462008662i</v>
      </c>
      <c r="I12" s="1" t="str">
        <f ca="1">IMCONJUGATE(G14)</f>
        <v>-0.487850304492331-0.301296222744338i</v>
      </c>
      <c r="K12" s="1" t="str">
        <f ca="1">IMDIV(G12,$F$13)</f>
        <v>-0.162446634369101</v>
      </c>
      <c r="L12" s="1" t="str">
        <f ca="1">IMDIV(H12,$F$13)</f>
        <v>0.121917628418077+0.418556462008662i</v>
      </c>
      <c r="M12" s="1" t="str">
        <f ca="1">IMDIV(I12,$F$13)</f>
        <v>-0.487850304492331-0.301296222744338i</v>
      </c>
      <c r="O12" s="1" t="str">
        <f ca="1">IMPRODUCT(K12,$O$7)</f>
        <v>-0.162446634369101i</v>
      </c>
      <c r="P12" s="1" t="str">
        <f ca="1">IMPRODUCT(L12,$O$7)</f>
        <v>-0.418556462008662+0.121917628418077i</v>
      </c>
      <c r="Q12" s="1" t="str">
        <f ca="1">IMPRODUCT(M12,$O$7)</f>
        <v>0.301296222744338-0.487850304492331i</v>
      </c>
    </row>
    <row r="13" spans="3:17" x14ac:dyDescent="0.15">
      <c r="C13" t="s">
        <v>2</v>
      </c>
      <c r="D13">
        <f t="shared" ca="1" si="0"/>
        <v>-0.41855646200866159</v>
      </c>
      <c r="E13" t="s">
        <v>19</v>
      </c>
      <c r="F13">
        <f>FACT(F12)</f>
        <v>1</v>
      </c>
      <c r="G13" s="1" t="str">
        <f ca="1">COMPLEX(D12,D13)</f>
        <v>0.121917628418077-0.418556462008662i</v>
      </c>
      <c r="H13" s="1">
        <f ca="1">-D11+D18/SQRT(3)</f>
        <v>0.27854941876428668</v>
      </c>
      <c r="I13" s="1" t="str">
        <f ca="1">IMCONJUGATE(H14)</f>
        <v>-0.0287833639871674-0.133701304585478i</v>
      </c>
      <c r="K13" s="1" t="str">
        <f ca="1">IMDIV(G13,$F$13)</f>
        <v>0.121917628418077-0.418556462008662i</v>
      </c>
      <c r="L13" s="1" t="str">
        <f ca="1">IMDIV(H13,$F$13)</f>
        <v>0.278549418764287</v>
      </c>
      <c r="M13" s="1" t="str">
        <f ca="1">IMDIV(I13,$F$13)</f>
        <v>-0.0287833639871674-0.133701304585478i</v>
      </c>
      <c r="O13" s="1" t="str">
        <f ca="1">IMPRODUCT(K13,$O$7)</f>
        <v>0.418556462008662+0.121917628418077i</v>
      </c>
      <c r="P13" s="1" t="str">
        <f ca="1">IMPRODUCT(L13,$O$7)</f>
        <v>0.278549418764287i</v>
      </c>
      <c r="Q13" s="1" t="str">
        <f ca="1">IMPRODUCT(M13,$O$7)</f>
        <v>0.133701304585478-0.0287833639871674i</v>
      </c>
    </row>
    <row r="14" spans="3:17" x14ac:dyDescent="0.15">
      <c r="C14" t="s">
        <v>3</v>
      </c>
      <c r="D14">
        <f t="shared" ca="1" si="0"/>
        <v>-0.48785030449233147</v>
      </c>
      <c r="G14" s="1" t="str">
        <f ca="1">COMPLEX(D14,D15)</f>
        <v>-0.487850304492331+0.301296222744338i</v>
      </c>
      <c r="H14" s="1" t="str">
        <f ca="1">COMPLEX(D16,D17)</f>
        <v>-0.0287833639871674+0.133701304585478i</v>
      </c>
      <c r="I14" s="1">
        <f ca="1">-2/SQRT(3)*D18</f>
        <v>-0.11610278439518533</v>
      </c>
      <c r="K14" s="1" t="str">
        <f ca="1">IMDIV(G14,$F$13)</f>
        <v>-0.487850304492331+0.301296222744338i</v>
      </c>
      <c r="L14" s="1" t="str">
        <f ca="1">IMDIV(H14,$F$13)</f>
        <v>-0.0287833639871674+0.133701304585478i</v>
      </c>
      <c r="M14" s="1" t="str">
        <f ca="1">IMDIV(I14,$F$13)</f>
        <v>-0.116102784395185</v>
      </c>
      <c r="O14" s="1" t="str">
        <f ca="1">IMPRODUCT(K14,$O$7)</f>
        <v>-0.301296222744338-0.487850304492331i</v>
      </c>
      <c r="P14" s="1" t="str">
        <f ca="1">IMPRODUCT(L14,$O$7)</f>
        <v>-0.133701304585478-0.0287833639871674i</v>
      </c>
      <c r="Q14" s="1" t="str">
        <f ca="1">IMPRODUCT(M14,$O$7)</f>
        <v>-0.116102784395185i</v>
      </c>
    </row>
    <row r="15" spans="3:17" x14ac:dyDescent="0.15">
      <c r="C15" t="s">
        <v>4</v>
      </c>
      <c r="D15">
        <f t="shared" ca="1" si="0"/>
        <v>0.30129622274433798</v>
      </c>
      <c r="F15" t="s">
        <v>10</v>
      </c>
    </row>
    <row r="16" spans="3:17" x14ac:dyDescent="0.15">
      <c r="C16" t="s">
        <v>5</v>
      </c>
      <c r="D16">
        <f t="shared" ca="1" si="0"/>
        <v>-2.878336398716741E-2</v>
      </c>
      <c r="F16">
        <f>F12+1</f>
        <v>2</v>
      </c>
      <c r="G16" s="1" t="str">
        <f ca="1">IMSUM(IMPRODUCT($G12,G$12),IMPRODUCT($H12,G$13),IMPRODUCT($I12,G$14))</f>
        <v>0.545219662459411</v>
      </c>
      <c r="H16" s="1" t="str">
        <f ca="1">IMSUM(IMPRODUCT($G12,H$12),IMPRODUCT($H12,H$13),IMPRODUCT($I12,H$14))</f>
        <v>0.0684806470592443-0.00795833264003519i</v>
      </c>
      <c r="I16" s="1" t="str">
        <f ca="1">IMSUM(IMPRODUCT($G12,I$12),IMPRODUCT($H12,I$13),IMPRODUCT($I12,I$14))</f>
        <v>0.18834276429835+0.0555778787546696i</v>
      </c>
      <c r="K16" s="1" t="str">
        <f ca="1">IMDIV(G16,$F$17)</f>
        <v>0.272609831229706</v>
      </c>
      <c r="L16" s="1" t="str">
        <f ca="1">IMDIV(H16,$F$17)</f>
        <v>0.0342403235296221-0.0039791663200176i</v>
      </c>
      <c r="M16" s="1" t="str">
        <f ca="1">IMDIV(I16,$F$17)</f>
        <v>0.094171382149175+0.0277889393773348i</v>
      </c>
      <c r="O16" s="1" t="str">
        <f ca="1">IMPRODUCT(K16,$O$7,$O$7)</f>
        <v>-0.272609831229706</v>
      </c>
      <c r="P16" s="1" t="str">
        <f ca="1">IMPRODUCT(L16,$O$7,$O$7)</f>
        <v>-0.0342403235296221+0.0039791663200176i</v>
      </c>
      <c r="Q16" s="1" t="str">
        <f ca="1">IMPRODUCT(M16,$O$7,$O$7)</f>
        <v>-0.094171382149175-0.0277889393773348i</v>
      </c>
    </row>
    <row r="17" spans="3:17" x14ac:dyDescent="0.15">
      <c r="C17" t="s">
        <v>6</v>
      </c>
      <c r="D17">
        <f t="shared" ca="1" si="0"/>
        <v>0.13370130458547813</v>
      </c>
      <c r="E17" t="s">
        <v>20</v>
      </c>
      <c r="F17">
        <f>FACT(F16)</f>
        <v>2</v>
      </c>
      <c r="G17" s="1" t="str">
        <f ca="1">IMSUM(IMPRODUCT($G13,G$12),IMPRODUCT($H13,G$13),IMPRODUCT($I13,G$14))</f>
        <v>0.0684806470592443+0.00795833264003519i</v>
      </c>
      <c r="H17" s="1" t="str">
        <f ca="1">IMSUM(IMPRODUCT($G13,H$12),IMPRODUCT($H13,H$13),IMPRODUCT($I13,H$14))</f>
        <v>0.286347719592495</v>
      </c>
      <c r="I17" s="1" t="str">
        <f ca="1">IMSUM(IMPRODUCT($G13,I$12),IMPRODUCT($H13,I$13),IMPRODUCT($I13,I$14))</f>
        <v>-0.190262793760722+0.145740249569175i</v>
      </c>
      <c r="K17" s="1" t="str">
        <f ca="1">IMDIV(G17,$F$17)</f>
        <v>0.0342403235296221+0.0039791663200176i</v>
      </c>
      <c r="L17" s="1" t="str">
        <f ca="1">IMDIV(H17,$F$17)</f>
        <v>0.143173859796247</v>
      </c>
      <c r="M17" s="1" t="str">
        <f ca="1">IMDIV(I17,$F$17)</f>
        <v>-0.095131396880361+0.0728701247845875i</v>
      </c>
      <c r="O17" s="1" t="str">
        <f ca="1">IMPRODUCT(K17,$O$7,$O$7)</f>
        <v>-0.0342403235296221-0.0039791663200176i</v>
      </c>
      <c r="P17" s="1" t="str">
        <f ca="1">IMPRODUCT(L17,$O$7,$O$7)</f>
        <v>-0.143173859796247</v>
      </c>
      <c r="Q17" s="1" t="str">
        <f ca="1">IMPRODUCT(M17,$O$7,$O$7)</f>
        <v>0.095131396880361-0.0728701247845875i</v>
      </c>
    </row>
    <row r="18" spans="3:17" x14ac:dyDescent="0.15">
      <c r="C18" t="s">
        <v>7</v>
      </c>
      <c r="D18">
        <f t="shared" ca="1" si="0"/>
        <v>0.10054796073633798</v>
      </c>
      <c r="G18" s="1" t="str">
        <f ca="1">IMSUM(IMPRODUCT($G14,G$12),IMPRODUCT($H14,G$13),IMPRODUCT($I14,G$14))</f>
        <v>0.18834276429835-0.0555778787546696i</v>
      </c>
      <c r="H18" s="1" t="str">
        <f ca="1">IMSUM(IMPRODUCT($G14,H$12),IMPRODUCT($H14,H$13),IMPRODUCT($I14,H$14))</f>
        <v>-0.190262793760722-0.145740249569175i</v>
      </c>
      <c r="I18" s="1" t="str">
        <f ca="1">IMSUM(IMPRODUCT($G14,I$12),IMPRODUCT($H14,I$13),IMPRODUCT($I14,I$14))</f>
        <v>0.360961710867857</v>
      </c>
      <c r="K18" s="1" t="str">
        <f ca="1">IMDIV(G18,$F$17)</f>
        <v>0.094171382149175-0.0277889393773348i</v>
      </c>
      <c r="L18" s="1" t="str">
        <f ca="1">IMDIV(H18,$F$17)</f>
        <v>-0.095131396880361-0.0728701247845875i</v>
      </c>
      <c r="M18" s="1" t="str">
        <f ca="1">IMDIV(I18,$F$17)</f>
        <v>0.180480855433928</v>
      </c>
      <c r="O18" s="1" t="str">
        <f ca="1">IMPRODUCT(K18,$O$7,$O$7)</f>
        <v>-0.094171382149175+0.0277889393773348i</v>
      </c>
      <c r="P18" s="1" t="str">
        <f ca="1">IMPRODUCT(L18,$O$7,$O$7)</f>
        <v>0.095131396880361+0.0728701247845875i</v>
      </c>
      <c r="Q18" s="1" t="str">
        <f ca="1">IMPRODUCT(M18,$O$7,$O$7)</f>
        <v>-0.180480855433928</v>
      </c>
    </row>
    <row r="19" spans="3:17" x14ac:dyDescent="0.15">
      <c r="F19" t="s">
        <v>11</v>
      </c>
    </row>
    <row r="20" spans="3:17" x14ac:dyDescent="0.15">
      <c r="F20">
        <f>F16+1</f>
        <v>3</v>
      </c>
      <c r="G20" s="1" t="str">
        <f ca="1">IMSUM(IMPRODUCT($G16,G$12),IMPRODUCT($H16,G$13),IMPRODUCT($I16,G$14))</f>
        <v>-0.192179592478494+2.0122792321331E-16i</v>
      </c>
      <c r="H20" s="1" t="str">
        <f ca="1">IMSUM(IMPRODUCT($G16,H$12),IMPRODUCT($H16,H$13),IMPRODUCT($I16,H$14))</f>
        <v>0.0726951594141691+0.249570378987448i</v>
      </c>
      <c r="I20" s="1" t="str">
        <f ca="1">IMSUM(IMPRODUCT($G16,I$12),IMPRODUCT($H16,I$13),IMPRODUCT($I16,I$14))</f>
        <v>-0.290887840548435-0.179652255604728i</v>
      </c>
      <c r="K20" s="1" t="str">
        <f ca="1">IMDIV(G20,$F$21)</f>
        <v>-0.032029932079749+3.35379872022183E-17i</v>
      </c>
      <c r="L20" s="1" t="str">
        <f ca="1">IMDIV(H20,$F$21)</f>
        <v>0.0121158599023615+0.0415950631645747i</v>
      </c>
      <c r="M20" s="1" t="str">
        <f ca="1">IMDIV(I20,$F$21)</f>
        <v>-0.0484813067580725-0.029942042600788i</v>
      </c>
      <c r="O20" s="1" t="str">
        <f ca="1">IMPRODUCT(K20,$O$7,$O$7,$O$7)</f>
        <v>3.35379872022183E-17+0.032029932079749i</v>
      </c>
      <c r="P20" s="1" t="str">
        <f ca="1">IMPRODUCT(L20,$O$7,$O$7,$O$7)</f>
        <v>0.0415950631645747-0.0121158599023615i</v>
      </c>
      <c r="Q20" s="1" t="str">
        <f ca="1">IMPRODUCT(M20,$O$7,$O$7,$O$7)</f>
        <v>-0.029942042600788+0.0484813067580725i</v>
      </c>
    </row>
    <row r="21" spans="3:17" x14ac:dyDescent="0.15">
      <c r="E21" t="s">
        <v>21</v>
      </c>
      <c r="F21">
        <f>FACT(F20)</f>
        <v>6</v>
      </c>
      <c r="G21" s="1" t="str">
        <f ca="1">IMSUM(IMPRODUCT($G17,G$12),IMPRODUCT($H17,G$13),IMPRODUCT($I17,G$14))</f>
        <v>0.0726951594141692-0.249570378987447i</v>
      </c>
      <c r="H21" s="1" t="str">
        <f ca="1">IMSUM(IMPRODUCT($G17,H$12),IMPRODUCT($H17,H$13),IMPRODUCT($I17,H$14))</f>
        <v>0.070770719133684-1.00613961606655E-16i</v>
      </c>
      <c r="I21" s="1" t="str">
        <f ca="1">IMSUM(IMPRODUCT($G17,I$12),IMPRODUCT($H17,I$13),IMPRODUCT($I17,I$14))</f>
        <v>-0.017162499473398-0.0797213477397545i</v>
      </c>
      <c r="K21" s="1" t="str">
        <f ca="1">IMDIV(G21,$F$21)</f>
        <v>0.0121158599023615-0.0415950631645745i</v>
      </c>
      <c r="L21" s="1" t="str">
        <f ca="1">IMDIV(H21,$F$21)</f>
        <v>0.011795119855614-1.67689936011092E-17i</v>
      </c>
      <c r="M21" s="1" t="str">
        <f ca="1">IMDIV(I21,$F$21)</f>
        <v>-0.00286041657889967-0.0132868912899591i</v>
      </c>
      <c r="O21" s="1" t="str">
        <f ca="1">IMPRODUCT(K21,$O$7,$O$7,$O$7)</f>
        <v>-0.0415950631645745-0.0121158599023615i</v>
      </c>
      <c r="P21" s="1" t="str">
        <f ca="1">IMPRODUCT(L21,$O$7,$O$7,$O$7)</f>
        <v>-1.67689936011092E-17-0.011795119855614i</v>
      </c>
      <c r="Q21" s="1" t="str">
        <f ca="1">IMPRODUCT(M21,$O$7,$O$7,$O$7)</f>
        <v>-0.0132868912899591+0.00286041657889967i</v>
      </c>
    </row>
    <row r="22" spans="3:17" x14ac:dyDescent="0.15">
      <c r="G22" s="1" t="str">
        <f ca="1">IMSUM(IMPRODUCT($G18,G$12),IMPRODUCT($H18,G$13),IMPRODUCT($I18,G$14))</f>
        <v>-0.290887840548435+0.179652255604728i</v>
      </c>
      <c r="H22" s="1" t="str">
        <f ca="1">IMSUM(IMPRODUCT($G18,H$12),IMPRODUCT($H18,H$13),IMPRODUCT($I18,H$14))</f>
        <v>-0.0171624994733981+0.0797213477397548i</v>
      </c>
      <c r="I22" s="1" t="str">
        <f ca="1">IMSUM(IMPRODUCT($G18,I$12),IMPRODUCT($H18,I$13),IMPRODUCT($I18,I$14))</f>
        <v>-0.164546397792592-1.00613961606655E-16i</v>
      </c>
      <c r="K22" s="1" t="str">
        <f ca="1">IMDIV(G22,$F$21)</f>
        <v>-0.0484813067580725+0.029942042600788i</v>
      </c>
      <c r="L22" s="1" t="str">
        <f ca="1">IMDIV(H22,$F$21)</f>
        <v>-0.00286041657889968+0.0132868912899591i</v>
      </c>
      <c r="M22" s="1" t="str">
        <f ca="1">IMDIV(I22,$F$21)</f>
        <v>-0.0274243996320987-1.67689936011092E-17i</v>
      </c>
      <c r="O22" s="1" t="str">
        <f ca="1">IMPRODUCT(K22,$O$7,$O$7,$O$7)</f>
        <v>0.029942042600788+0.0484813067580725i</v>
      </c>
      <c r="P22" s="1" t="str">
        <f ca="1">IMPRODUCT(L22,$O$7,$O$7,$O$7)</f>
        <v>0.0132868912899591+0.00286041657889968i</v>
      </c>
      <c r="Q22" s="1" t="str">
        <f ca="1">IMPRODUCT(M22,$O$7,$O$7,$O$7)</f>
        <v>-1.67689936011092E-17+0.0274243996320987i</v>
      </c>
    </row>
    <row r="23" spans="3:17" x14ac:dyDescent="0.15">
      <c r="F23" t="s">
        <v>12</v>
      </c>
    </row>
    <row r="24" spans="3:17" x14ac:dyDescent="0.15">
      <c r="F24">
        <f>F20+1</f>
        <v>4</v>
      </c>
      <c r="G24" s="1" t="str">
        <f ca="1">IMSUM(IMPRODUCT($G20,G$12),IMPRODUCT($H20,G$13),IMPRODUCT($I20,G$14))</f>
        <v>0.34057931188283-8.47305031463904E-17i</v>
      </c>
      <c r="H24" s="1" t="str">
        <f ca="1">IMSUM(IMPRODUCT($G20,H$12),IMPRODUCT($H20,H$13),IMPRODUCT($I20,H$14))</f>
        <v>0.029211585796486-0.0446414137955202i</v>
      </c>
      <c r="I24" s="1" t="str">
        <f ca="1">IMSUM(IMPRODUCT($G20,I$12),IMPRODUCT($H20,I$13),IMPRODUCT($I20,I$14))</f>
        <v>0.158803234965212+0.0618581996913661i</v>
      </c>
      <c r="K24" s="1" t="str">
        <f ca="1">IMDIV(G24,$F$25)</f>
        <v>0.0141908046617846-3.5304376310996E-18i</v>
      </c>
      <c r="L24" s="1" t="str">
        <f ca="1">IMDIV(H24,$F$25)</f>
        <v>0.00121714940818692-0.00186005890814668i</v>
      </c>
      <c r="M24" s="1" t="str">
        <f ca="1">IMDIV(I24,$F$25)</f>
        <v>0.00661680145688383+0.00257742498714025i</v>
      </c>
      <c r="O24" s="1" t="str">
        <f ca="1">IMPRODUCT(K24,$O$7,$O$7,$O$7,$O$7)</f>
        <v>0.0141908046617846-3.5304376310996E-18i</v>
      </c>
      <c r="P24" s="1" t="str">
        <f ca="1">IMPRODUCT(L24,$O$7,$O$7,$O$7,$O$7)</f>
        <v>0.00121714940818692-0.00186005890814668i</v>
      </c>
      <c r="Q24" s="1" t="str">
        <f ca="1">IMPRODUCT(M24,$O$7,$O$7,$O$7,$O$7)</f>
        <v>0.00661680145688383+0.00257742498714025i</v>
      </c>
    </row>
    <row r="25" spans="3:17" x14ac:dyDescent="0.15">
      <c r="E25" t="s">
        <v>22</v>
      </c>
      <c r="F25">
        <f>FACT(F24)</f>
        <v>24</v>
      </c>
      <c r="G25" s="1" t="str">
        <f ca="1">IMSUM(IMPRODUCT($G21,G$12),IMPRODUCT($H21,G$13),IMPRODUCT($I21,G$14))</f>
        <v>0.029211585796486+0.0446414137955201i</v>
      </c>
      <c r="H25" s="1" t="str">
        <f ca="1">IMSUM(IMPRODUCT($G21,H$12),IMPRODUCT($H21,H$13),IMPRODUCT($I21,H$14))</f>
        <v>0.144188101630004+9.73078106142184E-17i</v>
      </c>
      <c r="I25" s="1" t="str">
        <f ca="1">IMSUM(IMPRODUCT($G21,I$12),IMPRODUCT($H21,I$13),IMPRODUCT($I21,I$14))</f>
        <v>-0.110703373545528+0.0996439414117021i</v>
      </c>
      <c r="K25" s="1" t="str">
        <f ca="1">IMDIV(G25,$F$25)</f>
        <v>0.00121714940818692+0.00186005890814667i</v>
      </c>
      <c r="L25" s="1" t="str">
        <f ca="1">IMDIV(H25,$F$25)</f>
        <v>0.00600783756791683+4.05449210892577E-18i</v>
      </c>
      <c r="M25" s="1" t="str">
        <f ca="1">IMDIV(I25,$F$25)</f>
        <v>-0.004612640564397+0.00415183089215425i</v>
      </c>
      <c r="O25" s="1" t="str">
        <f ca="1">IMPRODUCT(K25,$O$7,$O$7,$O$7,$O$7)</f>
        <v>0.00121714940818692+0.00186005890814667i</v>
      </c>
      <c r="P25" s="1" t="str">
        <f ca="1">IMPRODUCT(L25,$O$7,$O$7,$O$7,$O$7)</f>
        <v>0.00600783756791683+4.05449210892577E-18i</v>
      </c>
      <c r="Q25" s="1" t="str">
        <f ca="1">IMPRODUCT(M25,$O$7,$O$7,$O$7,$O$7)</f>
        <v>-0.004612640564397+0.00415183089215425i</v>
      </c>
    </row>
    <row r="26" spans="3:17" x14ac:dyDescent="0.15">
      <c r="G26" s="1" t="str">
        <f ca="1">IMSUM(IMPRODUCT($G22,G$12),IMPRODUCT($H22,G$13),IMPRODUCT($I22,G$14))</f>
        <v>0.158803234965212-0.061858199691366i</v>
      </c>
      <c r="H26" s="1" t="str">
        <f ca="1">IMSUM(IMPRODUCT($G22,H$12),IMPRODUCT($H22,H$13),IMPRODUCT($I22,H$14))</f>
        <v>-0.110703373545528-0.0996439414117024i</v>
      </c>
      <c r="I26" s="1" t="str">
        <f ca="1">IMSUM(IMPRODUCT($G22,I$12),IMPRODUCT($H22,I$13),IMPRODUCT($I22,I$14))</f>
        <v>0.226295405217184+1.06657671401293E-16i</v>
      </c>
      <c r="K26" s="1" t="str">
        <f ca="1">IMDIV(G26,$F$25)</f>
        <v>0.00661680145688383-0.00257742498714025i</v>
      </c>
      <c r="L26" s="1" t="str">
        <f ca="1">IMDIV(H26,$F$25)</f>
        <v>-0.004612640564397-0.00415183089215427i</v>
      </c>
      <c r="M26" s="1" t="str">
        <f ca="1">IMDIV(I26,$F$25)</f>
        <v>0.00942897521738267+4.44406964172054E-18i</v>
      </c>
      <c r="O26" s="1" t="str">
        <f ca="1">IMPRODUCT(K26,$O$7,$O$7,$O$7,$O$7)</f>
        <v>0.00661680145688383-0.00257742498714025i</v>
      </c>
      <c r="P26" s="1" t="str">
        <f ca="1">IMPRODUCT(L26,$O$7,$O$7,$O$7,$O$7)</f>
        <v>-0.004612640564397-0.00415183089215427i</v>
      </c>
      <c r="Q26" s="1" t="str">
        <f ca="1">IMPRODUCT(M26,$O$7,$O$7,$O$7,$O$7)</f>
        <v>0.00942897521738267+4.44406964172054E-18i</v>
      </c>
    </row>
    <row r="27" spans="3:17" x14ac:dyDescent="0.15">
      <c r="F27" t="s">
        <v>13</v>
      </c>
    </row>
    <row r="28" spans="3:17" x14ac:dyDescent="0.15">
      <c r="F28">
        <f>F24+1</f>
        <v>5</v>
      </c>
      <c r="G28" s="1" t="str">
        <f ca="1">IMSUM(IMPRODUCT($G24,G$12),IMPRODUCT($H24,G$13),IMPRODUCT($I24,G$14))</f>
        <v>-0.166559356350709+1.14491749414469E-16i</v>
      </c>
      <c r="H28" s="1" t="str">
        <f ca="1">IMSUM(IMPRODUCT($G24,H$12),IMPRODUCT($H24,H$13),IMPRODUCT($I24,H$14))</f>
        <v>0.0368180789254216+0.149568544559399i</v>
      </c>
      <c r="I28" s="1" t="str">
        <f ca="1">IMSUM(IMPRODUCT($G24,I$12),IMPRODUCT($H24,I$13),IMPRODUCT($I24,I$14))</f>
        <v>-0.191398641725875-0.112417866504826i</v>
      </c>
      <c r="K28" s="1" t="str">
        <f ca="1">IMDIV(G28,$F$29)</f>
        <v>-0.00138799463625591+9.54097911787242E-19i</v>
      </c>
      <c r="L28" s="1" t="str">
        <f ca="1">IMDIV(H28,$F$29)</f>
        <v>0.000306817324378513+0.00124640453799499i</v>
      </c>
      <c r="M28" s="1" t="str">
        <f ca="1">IMDIV(I28,$F$29)</f>
        <v>-0.00159498868104896-0.000936815554206883i</v>
      </c>
      <c r="O28" s="1" t="str">
        <f ca="1">IMPRODUCT(K28,$O$7,$O$7,$O$7,$O$7,$O$7)</f>
        <v>-9.54097911787242E-19-0.00138799463625591i</v>
      </c>
      <c r="P28" s="1" t="str">
        <f ca="1">IMPRODUCT(L28,$O$7,$O$7,$O$7,$O$7,$O$7)</f>
        <v>-0.00124640453799499+0.000306817324378513i</v>
      </c>
      <c r="Q28" s="1" t="str">
        <f ca="1">IMPRODUCT(M28,$O$7,$O$7,$O$7,$O$7,$O$7)</f>
        <v>0.000936815554206883-0.00159498868104896i</v>
      </c>
    </row>
    <row r="29" spans="3:17" x14ac:dyDescent="0.15">
      <c r="E29" t="s">
        <v>23</v>
      </c>
      <c r="F29">
        <f>FACT(F28)</f>
        <v>120</v>
      </c>
      <c r="G29" s="1" t="str">
        <f ca="1">IMSUM(IMPRODUCT($G25,G$12),IMPRODUCT($H25,G$13),IMPRODUCT($I25,G$14))</f>
        <v>0.0368180789254215-0.149568544559398i</v>
      </c>
      <c r="H29" s="1" t="str">
        <f ca="1">IMSUM(IMPRODUCT($G25,H$12),IMPRODUCT($H25,H$13),IMPRODUCT($I25,H$14))</f>
        <v>0.0149038574816695-7.28583859910259E-17i</v>
      </c>
      <c r="I29" s="1" t="str">
        <f ca="1">IMSUM(IMPRODUCT($G25,I$12),IMPRODUCT($H25,I$13),IMPRODUCT($I25,I$14))</f>
        <v>0.00790215962777866-0.0614267441136103i</v>
      </c>
      <c r="K29" s="1" t="str">
        <f ca="1">IMDIV(G29,$F$29)</f>
        <v>0.000306817324378513-0.00124640453799498i</v>
      </c>
      <c r="L29" s="1" t="str">
        <f ca="1">IMDIV(H29,$F$29)</f>
        <v>0.000124198812347246-6.07153216591882E-19i</v>
      </c>
      <c r="M29" s="1" t="str">
        <f ca="1">IMDIV(I29,$F$29)</f>
        <v>0.0000658513302314888-0.000511889534280086i</v>
      </c>
      <c r="O29" s="1" t="str">
        <f ca="1">IMPRODUCT(K29,$O$7,$O$7,$O$7,$O$7,$O$7)</f>
        <v>0.00124640453799498+0.000306817324378513i</v>
      </c>
      <c r="P29" s="1" t="str">
        <f ca="1">IMPRODUCT(L29,$O$7,$O$7,$O$7,$O$7,$O$7)</f>
        <v>6.07153216591882E-19+0.000124198812347246i</v>
      </c>
      <c r="Q29" s="1" t="str">
        <f ca="1">IMPRODUCT(M29,$O$7,$O$7,$O$7,$O$7,$O$7)</f>
        <v>0.000511889534280086+0.0000658513302314888i</v>
      </c>
    </row>
    <row r="30" spans="3:17" x14ac:dyDescent="0.15">
      <c r="G30" s="1" t="str">
        <f ca="1">IMSUM(IMPRODUCT($G26,G$12),IMPRODUCT($H26,G$13),IMPRODUCT($I26,G$14))</f>
        <v>-0.191398641725875+0.112417866504826i</v>
      </c>
      <c r="H30" s="1" t="str">
        <f ca="1">IMSUM(IMPRODUCT($G26,H$12),IMPRODUCT($H26,H$13),IMPRODUCT($I26,H$14))</f>
        <v>0.00790215962777854+0.0614267441136108i</v>
      </c>
      <c r="I30" s="1" t="str">
        <f ca="1">IMSUM(IMPRODUCT($G26,I$12),IMPRODUCT($H26,I$13),IMPRODUCT($I26,I$14))</f>
        <v>-0.132519484551887-1.23832526267968E-17i</v>
      </c>
      <c r="K30" s="1" t="str">
        <f ca="1">IMDIV(G30,$F$29)</f>
        <v>-0.00159498868104896+0.000936815554206883i</v>
      </c>
      <c r="L30" s="1" t="str">
        <f ca="1">IMDIV(H30,$F$29)</f>
        <v>0.0000658513302314878+0.00051188953428009i</v>
      </c>
      <c r="M30" s="1" t="str">
        <f ca="1">IMDIV(I30,$F$29)</f>
        <v>-0.00110432903793239-1.03193771889973E-19i</v>
      </c>
      <c r="O30" s="1" t="str">
        <f ca="1">IMPRODUCT(K30,$O$7,$O$7,$O$7,$O$7,$O$7)</f>
        <v>-0.000936815554206883-0.00159498868104896i</v>
      </c>
      <c r="P30" s="1" t="str">
        <f ca="1">IMPRODUCT(L30,$O$7,$O$7,$O$7,$O$7,$O$7)</f>
        <v>-0.00051188953428009+0.0000658513302314878i</v>
      </c>
      <c r="Q30" s="1" t="str">
        <f ca="1">IMPRODUCT(M30,$O$7,$O$7,$O$7,$O$7,$O$7)</f>
        <v>1.03193771889973E-19-0.00110432903793239i</v>
      </c>
    </row>
    <row r="31" spans="3:17" x14ac:dyDescent="0.15">
      <c r="F31" t="s">
        <v>14</v>
      </c>
    </row>
    <row r="32" spans="3:17" x14ac:dyDescent="0.15">
      <c r="F32">
        <f>F28+1</f>
        <v>6</v>
      </c>
      <c r="G32" s="1" t="str">
        <f ca="1">IMSUM(IMPRODUCT($G28,G$12),IMPRODUCT($H28,G$13),IMPRODUCT($I28,G$14))</f>
        <v>0.221393624758188-1.58727198051878E-16i</v>
      </c>
      <c r="H32" s="1" t="str">
        <f ca="1">IMSUM(IMPRODUCT($G28,H$12),IMPRODUCT($H28,H$13),IMPRODUCT($I28,H$14))</f>
        <v>0.0104886449494306-0.0504067474805206i</v>
      </c>
      <c r="I32" s="1" t="str">
        <f ca="1">IMSUM(IMPRODUCT($G28,I$12),IMPRODUCT($H28,I$13),IMPRODUCT($I28,I$14))</f>
        <v>0.122415709311095+0.0540080212044292i</v>
      </c>
      <c r="K32" s="1" t="str">
        <f ca="1">IMDIV(G32,$F$33)</f>
        <v>0.000307491145497483-2.20454441738719E-19i</v>
      </c>
      <c r="L32" s="1" t="str">
        <f ca="1">IMDIV(H32,$F$33)</f>
        <v>0.0000145675624297647-0.000070009371500723i</v>
      </c>
      <c r="M32" s="1" t="str">
        <f ca="1">IMDIV(I32,$F$33)</f>
        <v>0.000170021818487632+0.0000750111405617072i</v>
      </c>
      <c r="O32" s="1" t="str">
        <f ca="1">IMPRODUCT(K32,$O$7,$O$7,$O$7,$O$7,$O$7,$O$7)</f>
        <v>-0.000307491145497483+2.20454441738719E-19i</v>
      </c>
      <c r="P32" s="1" t="str">
        <f ca="1">IMPRODUCT(L32,$O$7,$O$7,$O$7,$O$7,$O$7,$O$7)</f>
        <v>-0.0000145675624297647+0.000070009371500723i</v>
      </c>
      <c r="Q32" s="1" t="str">
        <f ca="1">IMPRODUCT(M32,$O$7,$O$7,$O$7,$O$7,$O$7,$O$7)</f>
        <v>-0.000170021818487632-0.0000750111405617072i</v>
      </c>
    </row>
    <row r="33" spans="5:28" x14ac:dyDescent="0.15">
      <c r="E33" t="s">
        <v>24</v>
      </c>
      <c r="F33">
        <f>FACT(F32)</f>
        <v>720</v>
      </c>
      <c r="G33" s="1" t="str">
        <f ca="1">IMSUM(IMPRODUCT($G29,G$12),IMPRODUCT($H29,G$13),IMPRODUCT($I29,G$14))</f>
        <v>0.0104886449494305+0.0504067474805201i</v>
      </c>
      <c r="H33" s="1" t="str">
        <f ca="1">IMSUM(IMPRODUCT($G29,H$12),IMPRODUCT($H29,H$13),IMPRODUCT($I29,H$14))</f>
        <v>0.0792284996305053+1.39645239816133E-16i</v>
      </c>
      <c r="I33" s="1" t="str">
        <f ca="1">IMSUM(IMPRODUCT($G29,I$12),IMPRODUCT($H29,I$13),IMPRODUCT($I29,I$14))</f>
        <v>-0.0643725944219325+0.0670130627361102i</v>
      </c>
      <c r="K33" s="1" t="str">
        <f ca="1">IMDIV(G33,$F$33)</f>
        <v>0.0000145675624297646+0.0000700093715007224i</v>
      </c>
      <c r="L33" s="1" t="str">
        <f ca="1">IMDIV(H33,$F$33)</f>
        <v>0.000110039582820146+1.93951721966851E-19i</v>
      </c>
      <c r="M33" s="1" t="str">
        <f ca="1">IMDIV(I33,$F$33)</f>
        <v>-0.0000894063811415729+0.0000930736982445975i</v>
      </c>
      <c r="O33" s="1" t="str">
        <f ca="1">IMPRODUCT(K33,$O$7,$O$7,$O$7,$O$7,$O$7,$O$7)</f>
        <v>-0.0000145675624297646-0.0000700093715007224i</v>
      </c>
      <c r="P33" s="1" t="str">
        <f ca="1">IMPRODUCT(L33,$O$7,$O$7,$O$7,$O$7,$O$7,$O$7)</f>
        <v>-0.000110039582820146-1.93951721966851E-19i</v>
      </c>
      <c r="Q33" s="1" t="str">
        <f ca="1">IMPRODUCT(M33,$O$7,$O$7,$O$7,$O$7,$O$7,$O$7)</f>
        <v>0.0000894063811415729-0.0000930736982445975i</v>
      </c>
    </row>
    <row r="34" spans="5:28" x14ac:dyDescent="0.15">
      <c r="G34" s="1" t="str">
        <f ca="1">IMSUM(IMPRODUCT($G30,G$12),IMPRODUCT($H30,G$13),IMPRODUCT($I30,G$14))</f>
        <v>0.122415709311095-0.0540080212044293i</v>
      </c>
      <c r="H34" s="1" t="str">
        <f ca="1">IMSUM(IMPRODUCT($G30,H$12),IMPRODUCT($H30,H$13),IMPRODUCT($I30,H$14))</f>
        <v>-0.0643725944219328-0.0670130627361108i</v>
      </c>
      <c r="I34" s="1" t="str">
        <f ca="1">IMSUM(IMPRODUCT($G30,I$12),IMPRODUCT($H30,I$13),IMPRODUCT($I30,I$14))</f>
        <v>0.150616230422934+6.12856900310399E-17i</v>
      </c>
      <c r="K34" s="1" t="str">
        <f ca="1">IMDIV(G34,$F$33)</f>
        <v>0.000170021818487632-0.0000750111405617074i</v>
      </c>
      <c r="L34" s="1" t="str">
        <f ca="1">IMDIV(H34,$F$33)</f>
        <v>-0.0000894063811415733-0.0000930736982445983i</v>
      </c>
      <c r="M34" s="1" t="str">
        <f ca="1">IMDIV(I34,$F$33)</f>
        <v>0.000209189208920742+8.51190139319999E-20i</v>
      </c>
      <c r="O34" s="1" t="str">
        <f ca="1">IMPRODUCT(K34,$O$7,$O$7,$O$7,$O$7,$O$7,$O$7)</f>
        <v>-0.000170021818487632+0.0000750111405617074i</v>
      </c>
      <c r="P34" s="1" t="str">
        <f ca="1">IMPRODUCT(L34,$O$7,$O$7,$O$7,$O$7,$O$7,$O$7)</f>
        <v>0.0000894063811415733+0.0000930736982445983i</v>
      </c>
      <c r="Q34" s="1" t="str">
        <f ca="1">IMPRODUCT(M34,$O$7,$O$7,$O$7,$O$7,$O$7,$O$7)</f>
        <v>-0.000209189208920742-8.51190139319999E-20i</v>
      </c>
    </row>
    <row r="35" spans="5:28" x14ac:dyDescent="0.15">
      <c r="F35" t="s">
        <v>15</v>
      </c>
    </row>
    <row r="36" spans="5:28" x14ac:dyDescent="0.15">
      <c r="F36">
        <f>F32+1</f>
        <v>7</v>
      </c>
      <c r="G36" s="1" t="str">
        <f ca="1">IMSUM(IMPRODUCT($G32,G$12),IMPRODUCT($H32,G$13),IMPRODUCT($I32,G$14))</f>
        <v>-0.131776922230853+1.26634813746307E-16i</v>
      </c>
      <c r="H36" s="1" t="str">
        <f ca="1">IMSUM(IMPRODUCT($G32,H$12),IMPRODUCT($H32,H$13),IMPRODUCT($I32,H$14))</f>
        <v>0.019168912819728+0.0934375695816596i</v>
      </c>
      <c r="I36" s="1" t="str">
        <f ca="1">IMSUM(IMPRODUCT($G32,I$12),IMPRODUCT($H32,I$13),IMPRODUCT($I32,I$14))</f>
        <v>-0.129261098339041-0.0729270142737594i</v>
      </c>
      <c r="K36" s="1" t="str">
        <f ca="1">IMDIV(G36,$F$37)</f>
        <v>-0.0000261462147283438+2.51259551083942E-20i</v>
      </c>
      <c r="L36" s="1" t="str">
        <f ca="1">IMDIV(H36,$F$37)</f>
        <v>0.0000038033557182+0.0000185392003138213i</v>
      </c>
      <c r="M36" s="1" t="str">
        <f ca="1">IMDIV(I36,$F$37)</f>
        <v>-0.0000256470433212383-0.000014469645689238i</v>
      </c>
      <c r="O36" s="1" t="str">
        <f ca="1">IMPRODUCT(K36,$O$7,$O$7,$O$7,$O$7,$O$7,$O$7,$O$7)</f>
        <v>2.51259551083942E-20+0.0000261462147283438i</v>
      </c>
      <c r="P36" s="1" t="str">
        <f ca="1">IMPRODUCT(L36,$O$7,$O$7,$O$7,$O$7,$O$7,$O$7,$O$7)</f>
        <v>0.0000185392003138213-0.0000038033557182i</v>
      </c>
      <c r="Q36" s="1" t="str">
        <f ca="1">IMPRODUCT(M36,$O$7,$O$7,$O$7,$O$7,$O$7,$O$7,$O$7)</f>
        <v>-0.000014469645689238+0.0000256470433212383i</v>
      </c>
    </row>
    <row r="37" spans="5:28" x14ac:dyDescent="0.15">
      <c r="E37" t="s">
        <v>16</v>
      </c>
      <c r="F37">
        <f>FACT(F36)</f>
        <v>5040</v>
      </c>
      <c r="G37" s="1" t="str">
        <f ca="1">IMSUM(IMPRODUCT($G33,G$12),IMPRODUCT($H33,G$13),IMPRODUCT($I33,G$14))</f>
        <v>0.019168912819728-0.0934375695816591i</v>
      </c>
      <c r="H37" s="1" t="str">
        <f ca="1">IMSUM(IMPRODUCT($G33,H$12),IMPRODUCT($H33,H$13),IMPRODUCT($I33,H$14))</f>
        <v>-0.00485714074365453-6.07153216591882E-17i</v>
      </c>
      <c r="I37" s="1" t="str">
        <f ca="1">IMSUM(IMPRODUCT($G33,I$12),IMPRODUCT($H33,I$13),IMPRODUCT($I33,I$14))</f>
        <v>0.0152638486925232-0.0461244931472699i</v>
      </c>
      <c r="K37" s="1" t="str">
        <f ca="1">IMDIV(G37,$F$37)</f>
        <v>0.0000038033557182-0.0000185392003138212i</v>
      </c>
      <c r="L37" s="1" t="str">
        <f ca="1">IMDIV(H37,$F$37)</f>
        <v>-9.63718401518756E-07-1.20466908053945E-20i</v>
      </c>
      <c r="M37" s="1" t="str">
        <f ca="1">IMDIV(I37,$F$37)</f>
        <v>3.02854140724667E-06-9.15168514826784E-06i</v>
      </c>
      <c r="O37" s="1" t="str">
        <f ca="1">IMPRODUCT(K37,$O$7,$O$7,$O$7,$O$7,$O$7,$O$7,$O$7)</f>
        <v>-0.0000185392003138212-0.0000038033557182i</v>
      </c>
      <c r="P37" s="1" t="str">
        <f ca="1">IMPRODUCT(L37,$O$7,$O$7,$O$7,$O$7,$O$7,$O$7,$O$7)</f>
        <v>-1.20466908053945E-20+9.63718401518756E-07i</v>
      </c>
      <c r="Q37" s="1" t="str">
        <f ca="1">IMPRODUCT(M37,$O$7,$O$7,$O$7,$O$7,$O$7,$O$7,$O$7)</f>
        <v>-9.15168514826784E-06-3.02854140724667E-06i</v>
      </c>
    </row>
    <row r="38" spans="5:28" x14ac:dyDescent="0.15">
      <c r="G38" s="1" t="str">
        <f ca="1">IMSUM(IMPRODUCT($G34,G$12),IMPRODUCT($H34,G$13),IMPRODUCT($I34,G$14))</f>
        <v>-0.129261098339041+0.0729270142737597i</v>
      </c>
      <c r="H38" s="1" t="str">
        <f ca="1">IMSUM(IMPRODUCT($G34,H$12),IMPRODUCT($H34,H$13),IMPRODUCT($I34,H$14))</f>
        <v>0.0152638486925232+0.0461244931472704i</v>
      </c>
      <c r="I38" s="1" t="str">
        <f ca="1">IMSUM(IMPRODUCT($G34,I$12),IMPRODUCT($H34,I$13),IMPRODUCT($I34,I$14))</f>
        <v>-0.100586791672104-1.07729400862839E-16i</v>
      </c>
      <c r="K38" s="1" t="str">
        <f ca="1">IMDIV(G38,$F$37)</f>
        <v>-0.0000256470433212383+0.000014469645689238i</v>
      </c>
      <c r="L38" s="1" t="str">
        <f ca="1">IMDIV(H38,$F$37)</f>
        <v>3.02854140724667E-06+9.15168514826794E-06i</v>
      </c>
      <c r="M38" s="1" t="str">
        <f ca="1">IMDIV(I38,$F$37)</f>
        <v>-0.0000199576967603381-2.13748811235792E-20i</v>
      </c>
      <c r="O38" s="1" t="str">
        <f ca="1">IMPRODUCT(K38,$O$7,$O$7,$O$7,$O$7,$O$7,$O$7,$O$7)</f>
        <v>0.000014469645689238+0.0000256470433212383i</v>
      </c>
      <c r="P38" s="1" t="str">
        <f ca="1">IMPRODUCT(L38,$O$7,$O$7,$O$7,$O$7,$O$7,$O$7,$O$7)</f>
        <v>9.15168514826794E-06-3.02854140724667E-06i</v>
      </c>
      <c r="Q38" s="1" t="str">
        <f ca="1">IMPRODUCT(M38,$O$7,$O$7,$O$7,$O$7,$O$7,$O$7,$O$7)</f>
        <v>-2.13748811235792E-20+0.0000199576967603381i</v>
      </c>
      <c r="W38" t="s">
        <v>36</v>
      </c>
    </row>
    <row r="40" spans="5:28" x14ac:dyDescent="0.15">
      <c r="O40" t="s">
        <v>30</v>
      </c>
      <c r="W40" s="1" t="s">
        <v>31</v>
      </c>
      <c r="X40" s="1" t="s">
        <v>32</v>
      </c>
      <c r="Y40" s="1" t="s">
        <v>31</v>
      </c>
      <c r="Z40" s="1" t="s">
        <v>32</v>
      </c>
      <c r="AA40" s="1" t="s">
        <v>31</v>
      </c>
      <c r="AB40" s="1" t="s">
        <v>32</v>
      </c>
    </row>
    <row r="41" spans="5:28" x14ac:dyDescent="0.15">
      <c r="O41" s="1" t="str">
        <f ca="1">IMSUM(O8,O12,O16,O20,O24,O28,O32,O36)</f>
        <v>0.741273482286581-0.13177855071088i</v>
      </c>
      <c r="P41" s="1" t="str">
        <f ca="1">IMSUM(P8,P12,P16,P20,P24,P28,P32,P36)</f>
        <v>-0.411227005865633+0.112293899267747i</v>
      </c>
      <c r="Q41" s="1" t="str">
        <f ca="1">IMSUM(Q8,Q12,Q16,Q20,Q24,Q28,Q32,Q36)</f>
        <v>0.184551923541289-0.466224864902743i</v>
      </c>
      <c r="W41" s="1">
        <f ca="1">IMREAL(O41)</f>
        <v>0.74127348228658096</v>
      </c>
      <c r="X41" s="1">
        <f ca="1">IMAGINARY(O41)</f>
        <v>-0.13177855071087999</v>
      </c>
      <c r="Y41" s="1">
        <f ca="1">IMREAL(P41)</f>
        <v>-0.41122700586563299</v>
      </c>
      <c r="Z41" s="1">
        <f ca="1">IMAGINARY(P41)</f>
        <v>0.11229389926774699</v>
      </c>
      <c r="AA41" s="1">
        <f ca="1">IMREAL(Q41)</f>
        <v>0.18455192354128899</v>
      </c>
      <c r="AB41" s="1">
        <f ca="1">IMAGINARY(Q41)</f>
        <v>-0.46622486490274301</v>
      </c>
    </row>
    <row r="42" spans="5:28" x14ac:dyDescent="0.15">
      <c r="O42" s="1" t="str">
        <f ca="1">IMSUM(O9,O13,O17,O21,O25,O29,O33,O37)</f>
        <v>0.345151522497904+0.107915665701004i</v>
      </c>
      <c r="P42" s="1" t="str">
        <f ca="1">IMSUM(P9,P13,P17,P21,P25,P29,P33,P37)</f>
        <v>0.86272393818885+0.266879461439422i</v>
      </c>
      <c r="Q42" s="1" t="str">
        <f ca="1">IMSUM(Q9,Q13,Q17,Q21,Q25,Q29,Q33,Q37)</f>
        <v>0.211525313841756-0.0946714922101213i</v>
      </c>
      <c r="W42" s="1">
        <f ca="1">IMREAL(O42)</f>
        <v>0.34515152249790398</v>
      </c>
      <c r="X42" s="1">
        <f ca="1">IMAGINARY(O42)</f>
        <v>0.107915665701004</v>
      </c>
      <c r="Y42" s="1">
        <f ca="1">IMREAL(P42)</f>
        <v>0.86272393818884996</v>
      </c>
      <c r="Z42" s="1">
        <f ca="1">IMAGINARY(P42)</f>
        <v>0.26687946143942198</v>
      </c>
      <c r="AA42" s="1">
        <f ca="1">IMREAL(Q42)</f>
        <v>0.21152531384175599</v>
      </c>
      <c r="AB42" s="1">
        <f ca="1">IMAGINARY(Q42)</f>
        <v>-9.4671492210121305E-2</v>
      </c>
    </row>
    <row r="43" spans="5:28" x14ac:dyDescent="0.15">
      <c r="O43" s="1" t="str">
        <f ca="1">IMSUM(O10,O14,O18,O22,O26,O30,O34,O38)</f>
        <v>-0.360001128562846-0.41565181384123i</v>
      </c>
      <c r="P43" s="1" t="str">
        <f ca="1">IMSUM(P10,P14,P18,P22,P26,P30,P34,P38)</f>
        <v>-0.0303089884475451+0.0429512429712344i</v>
      </c>
      <c r="Q43" s="1" t="str">
        <f ca="1">IMSUM(Q10,Q14,Q18,Q22,Q26,Q30,Q34,Q38)</f>
        <v>0.828738930574534-0.0897627561042584i</v>
      </c>
      <c r="W43" s="1">
        <f ca="1">IMREAL(O43)</f>
        <v>-0.360001128562846</v>
      </c>
      <c r="X43" s="1">
        <f ca="1">IMAGINARY(O43)</f>
        <v>-0.41565181384123001</v>
      </c>
      <c r="Y43" s="1">
        <f ca="1">IMREAL(P43)</f>
        <v>-3.03089884475451E-2</v>
      </c>
      <c r="Z43" s="1">
        <f ca="1">IMAGINARY(P43)</f>
        <v>4.2951242971234399E-2</v>
      </c>
      <c r="AA43" s="1">
        <f ca="1">IMREAL(Q43)</f>
        <v>0.82873893057453396</v>
      </c>
      <c r="AB43" s="1">
        <f ca="1">IMAGINARY(Q43)</f>
        <v>-8.9762756104258407E-2</v>
      </c>
    </row>
    <row r="45" spans="5:28" x14ac:dyDescent="0.15">
      <c r="O45" s="1" t="str">
        <f ca="1">IMPRODUCT(O41,P42,Q43)</f>
        <v>0.566689203637443+0.00917044313790728i</v>
      </c>
      <c r="P45" s="1" t="str">
        <f ca="1">IMPRODUCT(P41,Q42,O43)</f>
        <v>0.0535424031229622+0.00917015075841515i</v>
      </c>
      <c r="Q45" s="1" t="str">
        <f ca="1">IMPRODUCT(Q41,O42,P43)</f>
        <v>0.00260065030823585+0.00917056233190513i</v>
      </c>
      <c r="R45" s="1" t="str">
        <f ca="1">IMSUM(O45:Q45)</f>
        <v>0.622832257068641+0.0275111562282276i</v>
      </c>
    </row>
    <row r="46" spans="5:28" x14ac:dyDescent="0.15">
      <c r="O46" s="1" t="str">
        <f ca="1">IMPRODUCT(O43,P42,Q41)</f>
        <v>-0.248824591051546+0.00917287056774915i</v>
      </c>
      <c r="P46" s="1" t="str">
        <f ca="1">IMPRODUCT(P43,Q42,O41)</f>
        <v>-0.000162813167696844+0.00917068383139229i</v>
      </c>
      <c r="Q46" s="1" t="str">
        <f ca="1">IMPRODUCT(Q43,P41,O42)</f>
        <v>-0.128174877876308+0.0091712655565965i</v>
      </c>
      <c r="R46" s="1" t="str">
        <f ca="1">IMSUM(O46:Q46)</f>
        <v>-0.377162282095551+0.0275148199557379i</v>
      </c>
    </row>
    <row r="47" spans="5:28" x14ac:dyDescent="0.15">
      <c r="Q47" t="s">
        <v>34</v>
      </c>
      <c r="R47" s="1" t="str">
        <f ca="1">IMSUB(R45,R46)</f>
        <v>0.999994539164192-3.66372751030297E-06i</v>
      </c>
    </row>
    <row r="48" spans="5:28" x14ac:dyDescent="0.15">
      <c r="P48" t="s">
        <v>33</v>
      </c>
      <c r="R48" s="1">
        <f ca="1">IMABS(R47)</f>
        <v>0.99999453917090353</v>
      </c>
    </row>
    <row r="49" spans="16:16" x14ac:dyDescent="0.15">
      <c r="P49" t="s">
        <v>35</v>
      </c>
    </row>
  </sheetData>
  <phoneticPr fontId="1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quansoq</dc:creator>
  <cp:lastModifiedBy>quansoq</cp:lastModifiedBy>
  <dcterms:created xsi:type="dcterms:W3CDTF">2015-11-19T03:06:03Z</dcterms:created>
  <dcterms:modified xsi:type="dcterms:W3CDTF">2015-11-19T08:32:27Z</dcterms:modified>
</cp:coreProperties>
</file>