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まいど\My Pictures\般\"/>
    </mc:Choice>
  </mc:AlternateContent>
  <bookViews>
    <workbookView xWindow="0" yWindow="0" windowWidth="20490" windowHeight="69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9" i="1"/>
  <c r="G17" i="1"/>
  <c r="G16" i="1"/>
  <c r="G14" i="1"/>
  <c r="G22" i="1"/>
  <c r="G15" i="1"/>
  <c r="G18" i="1"/>
  <c r="G20" i="1"/>
  <c r="I15" i="1"/>
  <c r="L15" i="1" s="1"/>
  <c r="L14" i="1"/>
  <c r="G42" i="1"/>
  <c r="G43" i="1" s="1"/>
  <c r="U14" i="1" l="1"/>
  <c r="U15" i="1"/>
  <c r="I16" i="1"/>
  <c r="M15" i="1"/>
  <c r="T15" i="1"/>
  <c r="R15" i="1" s="1"/>
  <c r="T17" i="1"/>
  <c r="R17" i="1" s="1"/>
  <c r="T19" i="1"/>
  <c r="R19" i="1" s="1"/>
  <c r="T21" i="1"/>
  <c r="R21" i="1" s="1"/>
  <c r="T23" i="1"/>
  <c r="R23" i="1" s="1"/>
  <c r="T16" i="1"/>
  <c r="R16" i="1" s="1"/>
  <c r="T18" i="1"/>
  <c r="R18" i="1" s="1"/>
  <c r="T20" i="1"/>
  <c r="R20" i="1" s="1"/>
  <c r="T22" i="1"/>
  <c r="R22" i="1" s="1"/>
  <c r="T24" i="1"/>
  <c r="R24" i="1" s="1"/>
  <c r="T26" i="1"/>
  <c r="R26" i="1" s="1"/>
  <c r="T28" i="1"/>
  <c r="R28" i="1" s="1"/>
  <c r="T30" i="1"/>
  <c r="R30" i="1" s="1"/>
  <c r="T32" i="1"/>
  <c r="R32" i="1" s="1"/>
  <c r="T34" i="1"/>
  <c r="R34" i="1" s="1"/>
  <c r="T36" i="1"/>
  <c r="R36" i="1" s="1"/>
  <c r="T38" i="1"/>
  <c r="R38" i="1" s="1"/>
  <c r="T25" i="1"/>
  <c r="R25" i="1" s="1"/>
  <c r="T27" i="1"/>
  <c r="R27" i="1" s="1"/>
  <c r="T29" i="1"/>
  <c r="R29" i="1" s="1"/>
  <c r="T31" i="1"/>
  <c r="R31" i="1" s="1"/>
  <c r="T33" i="1"/>
  <c r="R33" i="1" s="1"/>
  <c r="T35" i="1"/>
  <c r="R35" i="1" s="1"/>
  <c r="T37" i="1"/>
  <c r="R37" i="1" s="1"/>
  <c r="T40" i="1"/>
  <c r="R40" i="1" s="1"/>
  <c r="T42" i="1"/>
  <c r="R42" i="1" s="1"/>
  <c r="T44" i="1"/>
  <c r="R44" i="1" s="1"/>
  <c r="T46" i="1"/>
  <c r="R46" i="1" s="1"/>
  <c r="T48" i="1"/>
  <c r="R48" i="1" s="1"/>
  <c r="T50" i="1"/>
  <c r="R50" i="1" s="1"/>
  <c r="T52" i="1"/>
  <c r="R52" i="1" s="1"/>
  <c r="T54" i="1"/>
  <c r="R54" i="1" s="1"/>
  <c r="T56" i="1"/>
  <c r="R56" i="1" s="1"/>
  <c r="T58" i="1"/>
  <c r="R58" i="1" s="1"/>
  <c r="T60" i="1"/>
  <c r="R60" i="1" s="1"/>
  <c r="T62" i="1"/>
  <c r="R62" i="1" s="1"/>
  <c r="T64" i="1"/>
  <c r="R64" i="1" s="1"/>
  <c r="T66" i="1"/>
  <c r="R66" i="1" s="1"/>
  <c r="T68" i="1"/>
  <c r="R68" i="1" s="1"/>
  <c r="T69" i="1"/>
  <c r="R69" i="1" s="1"/>
  <c r="T71" i="1"/>
  <c r="R71" i="1" s="1"/>
  <c r="T73" i="1"/>
  <c r="R73" i="1" s="1"/>
  <c r="T75" i="1"/>
  <c r="R75" i="1" s="1"/>
  <c r="T77" i="1"/>
  <c r="R77" i="1" s="1"/>
  <c r="T79" i="1"/>
  <c r="R79" i="1" s="1"/>
  <c r="T81" i="1"/>
  <c r="R81" i="1" s="1"/>
  <c r="T83" i="1"/>
  <c r="R83" i="1" s="1"/>
  <c r="T85" i="1"/>
  <c r="R85" i="1" s="1"/>
  <c r="T39" i="1"/>
  <c r="R39" i="1" s="1"/>
  <c r="T41" i="1"/>
  <c r="R41" i="1" s="1"/>
  <c r="T43" i="1"/>
  <c r="R43" i="1" s="1"/>
  <c r="T45" i="1"/>
  <c r="R45" i="1" s="1"/>
  <c r="T47" i="1"/>
  <c r="R47" i="1" s="1"/>
  <c r="T49" i="1"/>
  <c r="R49" i="1" s="1"/>
  <c r="T51" i="1"/>
  <c r="R51" i="1" s="1"/>
  <c r="T53" i="1"/>
  <c r="R53" i="1" s="1"/>
  <c r="T55" i="1"/>
  <c r="R55" i="1" s="1"/>
  <c r="T57" i="1"/>
  <c r="R57" i="1" s="1"/>
  <c r="T59" i="1"/>
  <c r="R59" i="1" s="1"/>
  <c r="T61" i="1"/>
  <c r="R61" i="1" s="1"/>
  <c r="T63" i="1"/>
  <c r="R63" i="1" s="1"/>
  <c r="T65" i="1"/>
  <c r="R65" i="1" s="1"/>
  <c r="T67" i="1"/>
  <c r="R67" i="1" s="1"/>
  <c r="T70" i="1"/>
  <c r="R70" i="1" s="1"/>
  <c r="T72" i="1"/>
  <c r="R72" i="1" s="1"/>
  <c r="T74" i="1"/>
  <c r="R74" i="1" s="1"/>
  <c r="T76" i="1"/>
  <c r="R76" i="1" s="1"/>
  <c r="T78" i="1"/>
  <c r="R78" i="1" s="1"/>
  <c r="T80" i="1"/>
  <c r="R80" i="1" s="1"/>
  <c r="T82" i="1"/>
  <c r="R82" i="1" s="1"/>
  <c r="T84" i="1"/>
  <c r="R84" i="1" s="1"/>
  <c r="S16" i="1"/>
  <c r="O16" i="1" s="1"/>
  <c r="S18" i="1"/>
  <c r="O18" i="1" s="1"/>
  <c r="S20" i="1"/>
  <c r="O20" i="1" s="1"/>
  <c r="S22" i="1"/>
  <c r="O22" i="1" s="1"/>
  <c r="S24" i="1"/>
  <c r="O24" i="1" s="1"/>
  <c r="S15" i="1"/>
  <c r="O15" i="1" s="1"/>
  <c r="S17" i="1"/>
  <c r="O17" i="1" s="1"/>
  <c r="S19" i="1"/>
  <c r="O19" i="1" s="1"/>
  <c r="S21" i="1"/>
  <c r="O21" i="1" s="1"/>
  <c r="S23" i="1"/>
  <c r="O23" i="1" s="1"/>
  <c r="S25" i="1"/>
  <c r="O25" i="1" s="1"/>
  <c r="S27" i="1"/>
  <c r="O27" i="1" s="1"/>
  <c r="S29" i="1"/>
  <c r="O29" i="1" s="1"/>
  <c r="S31" i="1"/>
  <c r="O31" i="1" s="1"/>
  <c r="S33" i="1"/>
  <c r="O33" i="1" s="1"/>
  <c r="S35" i="1"/>
  <c r="O35" i="1" s="1"/>
  <c r="S37" i="1"/>
  <c r="O37" i="1" s="1"/>
  <c r="S26" i="1"/>
  <c r="O26" i="1" s="1"/>
  <c r="S28" i="1"/>
  <c r="O28" i="1" s="1"/>
  <c r="S30" i="1"/>
  <c r="O30" i="1" s="1"/>
  <c r="S32" i="1"/>
  <c r="O32" i="1" s="1"/>
  <c r="S34" i="1"/>
  <c r="O34" i="1" s="1"/>
  <c r="S36" i="1"/>
  <c r="O36" i="1" s="1"/>
  <c r="S38" i="1"/>
  <c r="O38" i="1" s="1"/>
  <c r="S39" i="1"/>
  <c r="O39" i="1" s="1"/>
  <c r="S41" i="1"/>
  <c r="O41" i="1" s="1"/>
  <c r="S43" i="1"/>
  <c r="O43" i="1" s="1"/>
  <c r="S45" i="1"/>
  <c r="O45" i="1" s="1"/>
  <c r="S47" i="1"/>
  <c r="O47" i="1" s="1"/>
  <c r="S49" i="1"/>
  <c r="O49" i="1" s="1"/>
  <c r="S51" i="1"/>
  <c r="O51" i="1" s="1"/>
  <c r="S53" i="1"/>
  <c r="O53" i="1" s="1"/>
  <c r="S55" i="1"/>
  <c r="O55" i="1" s="1"/>
  <c r="S57" i="1"/>
  <c r="O57" i="1" s="1"/>
  <c r="S59" i="1"/>
  <c r="O59" i="1" s="1"/>
  <c r="S61" i="1"/>
  <c r="O61" i="1" s="1"/>
  <c r="S63" i="1"/>
  <c r="O63" i="1" s="1"/>
  <c r="S65" i="1"/>
  <c r="O65" i="1" s="1"/>
  <c r="S67" i="1"/>
  <c r="O67" i="1" s="1"/>
  <c r="S70" i="1"/>
  <c r="O70" i="1" s="1"/>
  <c r="S72" i="1"/>
  <c r="O72" i="1" s="1"/>
  <c r="S74" i="1"/>
  <c r="O74" i="1" s="1"/>
  <c r="S76" i="1"/>
  <c r="O76" i="1" s="1"/>
  <c r="S78" i="1"/>
  <c r="O78" i="1" s="1"/>
  <c r="S80" i="1"/>
  <c r="O80" i="1" s="1"/>
  <c r="S82" i="1"/>
  <c r="O82" i="1" s="1"/>
  <c r="S84" i="1"/>
  <c r="O84" i="1" s="1"/>
  <c r="S86" i="1"/>
  <c r="O86" i="1" s="1"/>
  <c r="S40" i="1"/>
  <c r="O40" i="1" s="1"/>
  <c r="S42" i="1"/>
  <c r="O42" i="1" s="1"/>
  <c r="S44" i="1"/>
  <c r="O44" i="1" s="1"/>
  <c r="S46" i="1"/>
  <c r="O46" i="1" s="1"/>
  <c r="S48" i="1"/>
  <c r="O48" i="1" s="1"/>
  <c r="S50" i="1"/>
  <c r="O50" i="1" s="1"/>
  <c r="S52" i="1"/>
  <c r="O52" i="1" s="1"/>
  <c r="S54" i="1"/>
  <c r="O54" i="1" s="1"/>
  <c r="S56" i="1"/>
  <c r="O56" i="1" s="1"/>
  <c r="S58" i="1"/>
  <c r="O58" i="1" s="1"/>
  <c r="S60" i="1"/>
  <c r="O60" i="1" s="1"/>
  <c r="S62" i="1"/>
  <c r="O62" i="1" s="1"/>
  <c r="S64" i="1"/>
  <c r="O64" i="1" s="1"/>
  <c r="S66" i="1"/>
  <c r="O66" i="1" s="1"/>
  <c r="S68" i="1"/>
  <c r="O68" i="1" s="1"/>
  <c r="S69" i="1"/>
  <c r="O69" i="1" s="1"/>
  <c r="S71" i="1"/>
  <c r="O71" i="1" s="1"/>
  <c r="S73" i="1"/>
  <c r="O73" i="1" s="1"/>
  <c r="S75" i="1"/>
  <c r="O75" i="1" s="1"/>
  <c r="S77" i="1"/>
  <c r="O77" i="1" s="1"/>
  <c r="S79" i="1"/>
  <c r="O79" i="1" s="1"/>
  <c r="S81" i="1"/>
  <c r="O81" i="1" s="1"/>
  <c r="S83" i="1"/>
  <c r="O83" i="1" s="1"/>
  <c r="P39" i="1"/>
  <c r="N39" i="1" s="1"/>
  <c r="P41" i="1"/>
  <c r="N41" i="1" s="1"/>
  <c r="P43" i="1"/>
  <c r="N43" i="1" s="1"/>
  <c r="P45" i="1"/>
  <c r="N45" i="1" s="1"/>
  <c r="P47" i="1"/>
  <c r="N47" i="1" s="1"/>
  <c r="P49" i="1"/>
  <c r="N49" i="1" s="1"/>
  <c r="P51" i="1"/>
  <c r="N51" i="1" s="1"/>
  <c r="P53" i="1"/>
  <c r="N53" i="1" s="1"/>
  <c r="P55" i="1"/>
  <c r="N55" i="1" s="1"/>
  <c r="P57" i="1"/>
  <c r="N57" i="1" s="1"/>
  <c r="P59" i="1"/>
  <c r="N59" i="1" s="1"/>
  <c r="P61" i="1"/>
  <c r="N61" i="1" s="1"/>
  <c r="P63" i="1"/>
  <c r="N63" i="1" s="1"/>
  <c r="P65" i="1"/>
  <c r="N65" i="1" s="1"/>
  <c r="P67" i="1"/>
  <c r="N67" i="1" s="1"/>
  <c r="P70" i="1"/>
  <c r="N70" i="1" s="1"/>
  <c r="P72" i="1"/>
  <c r="N72" i="1" s="1"/>
  <c r="P74" i="1"/>
  <c r="N74" i="1" s="1"/>
  <c r="P76" i="1"/>
  <c r="N76" i="1" s="1"/>
  <c r="P78" i="1"/>
  <c r="N78" i="1" s="1"/>
  <c r="P80" i="1"/>
  <c r="N80" i="1" s="1"/>
  <c r="P82" i="1"/>
  <c r="N82" i="1" s="1"/>
  <c r="P84" i="1"/>
  <c r="N84" i="1" s="1"/>
  <c r="T86" i="1"/>
  <c r="R86" i="1" s="1"/>
  <c r="P86" i="1"/>
  <c r="N86" i="1" s="1"/>
  <c r="S85" i="1"/>
  <c r="O85" i="1" s="1"/>
  <c r="P15" i="1"/>
  <c r="N15" i="1" s="1"/>
  <c r="P17" i="1"/>
  <c r="N17" i="1" s="1"/>
  <c r="P19" i="1"/>
  <c r="N19" i="1" s="1"/>
  <c r="P21" i="1"/>
  <c r="N21" i="1" s="1"/>
  <c r="P23" i="1"/>
  <c r="N23" i="1" s="1"/>
  <c r="P16" i="1"/>
  <c r="N16" i="1" s="1"/>
  <c r="P18" i="1"/>
  <c r="N18" i="1" s="1"/>
  <c r="P20" i="1"/>
  <c r="N20" i="1" s="1"/>
  <c r="P22" i="1"/>
  <c r="N22" i="1" s="1"/>
  <c r="P24" i="1"/>
  <c r="N24" i="1" s="1"/>
  <c r="P26" i="1"/>
  <c r="N26" i="1" s="1"/>
  <c r="P28" i="1"/>
  <c r="N28" i="1" s="1"/>
  <c r="P30" i="1"/>
  <c r="N30" i="1" s="1"/>
  <c r="P32" i="1"/>
  <c r="N32" i="1" s="1"/>
  <c r="P34" i="1"/>
  <c r="N34" i="1" s="1"/>
  <c r="P36" i="1"/>
  <c r="N36" i="1" s="1"/>
  <c r="P38" i="1"/>
  <c r="N38" i="1" s="1"/>
  <c r="P25" i="1"/>
  <c r="N25" i="1" s="1"/>
  <c r="P27" i="1"/>
  <c r="N27" i="1" s="1"/>
  <c r="P29" i="1"/>
  <c r="N29" i="1" s="1"/>
  <c r="P31" i="1"/>
  <c r="N31" i="1" s="1"/>
  <c r="P33" i="1"/>
  <c r="N33" i="1" s="1"/>
  <c r="P35" i="1"/>
  <c r="N35" i="1" s="1"/>
  <c r="P37" i="1"/>
  <c r="N37" i="1" s="1"/>
  <c r="P40" i="1"/>
  <c r="N40" i="1" s="1"/>
  <c r="P42" i="1"/>
  <c r="N42" i="1" s="1"/>
  <c r="P44" i="1"/>
  <c r="N44" i="1" s="1"/>
  <c r="P46" i="1"/>
  <c r="N46" i="1" s="1"/>
  <c r="P48" i="1"/>
  <c r="N48" i="1" s="1"/>
  <c r="P50" i="1"/>
  <c r="N50" i="1" s="1"/>
  <c r="P52" i="1"/>
  <c r="N52" i="1" s="1"/>
  <c r="P54" i="1"/>
  <c r="N54" i="1" s="1"/>
  <c r="P56" i="1"/>
  <c r="N56" i="1" s="1"/>
  <c r="P58" i="1"/>
  <c r="N58" i="1" s="1"/>
  <c r="P60" i="1"/>
  <c r="N60" i="1" s="1"/>
  <c r="P62" i="1"/>
  <c r="N62" i="1" s="1"/>
  <c r="P64" i="1"/>
  <c r="N64" i="1" s="1"/>
  <c r="P66" i="1"/>
  <c r="N66" i="1" s="1"/>
  <c r="P68" i="1"/>
  <c r="N68" i="1" s="1"/>
  <c r="Q15" i="1"/>
  <c r="P85" i="1"/>
  <c r="N85" i="1" s="1"/>
  <c r="P83" i="1"/>
  <c r="N83" i="1" s="1"/>
  <c r="P81" i="1"/>
  <c r="N81" i="1" s="1"/>
  <c r="P79" i="1"/>
  <c r="N79" i="1" s="1"/>
  <c r="P77" i="1"/>
  <c r="N77" i="1" s="1"/>
  <c r="P75" i="1"/>
  <c r="N75" i="1" s="1"/>
  <c r="P73" i="1"/>
  <c r="N73" i="1" s="1"/>
  <c r="P71" i="1"/>
  <c r="N71" i="1" s="1"/>
  <c r="P69" i="1"/>
  <c r="N69" i="1" s="1"/>
  <c r="M14" i="1"/>
  <c r="Q14" i="1"/>
  <c r="P14" i="1"/>
  <c r="N14" i="1" s="1"/>
  <c r="T14" i="1"/>
  <c r="R14" i="1" s="1"/>
  <c r="S14" i="1"/>
  <c r="O14" i="1" s="1"/>
  <c r="G31" i="1"/>
  <c r="G34" i="1" s="1"/>
  <c r="G29" i="1"/>
  <c r="G28" i="1"/>
  <c r="G27" i="1"/>
  <c r="G26" i="1"/>
  <c r="G25" i="1"/>
  <c r="G24" i="1"/>
  <c r="G23" i="1"/>
  <c r="AB14" i="1" l="1"/>
  <c r="I17" i="1"/>
  <c r="L16" i="1"/>
  <c r="U16" i="1" s="1"/>
  <c r="W69" i="1"/>
  <c r="W73" i="1"/>
  <c r="W77" i="1"/>
  <c r="W81" i="1"/>
  <c r="W85" i="1"/>
  <c r="W68" i="1"/>
  <c r="W64" i="1"/>
  <c r="W60" i="1"/>
  <c r="W56" i="1"/>
  <c r="W52" i="1"/>
  <c r="W48" i="1"/>
  <c r="W44" i="1"/>
  <c r="W40" i="1"/>
  <c r="W35" i="1"/>
  <c r="W31" i="1"/>
  <c r="W27" i="1"/>
  <c r="W38" i="1"/>
  <c r="W34" i="1"/>
  <c r="W30" i="1"/>
  <c r="W26" i="1"/>
  <c r="W22" i="1"/>
  <c r="W18" i="1"/>
  <c r="W23" i="1"/>
  <c r="W19" i="1"/>
  <c r="AB15" i="1"/>
  <c r="W15" i="1"/>
  <c r="W86" i="1"/>
  <c r="W82" i="1"/>
  <c r="W78" i="1"/>
  <c r="W74" i="1"/>
  <c r="W70" i="1"/>
  <c r="W65" i="1"/>
  <c r="W61" i="1"/>
  <c r="W57" i="1"/>
  <c r="W53" i="1"/>
  <c r="W49" i="1"/>
  <c r="W45" i="1"/>
  <c r="W41" i="1"/>
  <c r="X83" i="1"/>
  <c r="X79" i="1"/>
  <c r="X75" i="1"/>
  <c r="X71" i="1"/>
  <c r="X68" i="1"/>
  <c r="X64" i="1"/>
  <c r="X60" i="1"/>
  <c r="X56" i="1"/>
  <c r="X52" i="1"/>
  <c r="X48" i="1"/>
  <c r="X44" i="1"/>
  <c r="X40" i="1"/>
  <c r="X84" i="1"/>
  <c r="X80" i="1"/>
  <c r="X76" i="1"/>
  <c r="X72" i="1"/>
  <c r="X67" i="1"/>
  <c r="X63" i="1"/>
  <c r="X59" i="1"/>
  <c r="X55" i="1"/>
  <c r="X51" i="1"/>
  <c r="X47" i="1"/>
  <c r="X43" i="1"/>
  <c r="X39" i="1"/>
  <c r="X36" i="1"/>
  <c r="X32" i="1"/>
  <c r="X28" i="1"/>
  <c r="X37" i="1"/>
  <c r="X33" i="1"/>
  <c r="X29" i="1"/>
  <c r="X25" i="1"/>
  <c r="X21" i="1"/>
  <c r="X17" i="1"/>
  <c r="X24" i="1"/>
  <c r="X20" i="1"/>
  <c r="X16" i="1"/>
  <c r="W71" i="1"/>
  <c r="W75" i="1"/>
  <c r="W79" i="1"/>
  <c r="W83" i="1"/>
  <c r="W66" i="1"/>
  <c r="W62" i="1"/>
  <c r="W58" i="1"/>
  <c r="W54" i="1"/>
  <c r="W50" i="1"/>
  <c r="W46" i="1"/>
  <c r="W42" i="1"/>
  <c r="W37" i="1"/>
  <c r="W33" i="1"/>
  <c r="W29" i="1"/>
  <c r="W25" i="1"/>
  <c r="W36" i="1"/>
  <c r="W32" i="1"/>
  <c r="W28" i="1"/>
  <c r="W24" i="1"/>
  <c r="W20" i="1"/>
  <c r="W16" i="1"/>
  <c r="AB16" i="1"/>
  <c r="W21" i="1"/>
  <c r="W17" i="1"/>
  <c r="X85" i="1"/>
  <c r="W84" i="1"/>
  <c r="W80" i="1"/>
  <c r="W76" i="1"/>
  <c r="W72" i="1"/>
  <c r="W67" i="1"/>
  <c r="W63" i="1"/>
  <c r="W59" i="1"/>
  <c r="W55" i="1"/>
  <c r="W51" i="1"/>
  <c r="W47" i="1"/>
  <c r="W43" i="1"/>
  <c r="W39" i="1"/>
  <c r="X81" i="1"/>
  <c r="X77" i="1"/>
  <c r="X73" i="1"/>
  <c r="X69" i="1"/>
  <c r="X66" i="1"/>
  <c r="X62" i="1"/>
  <c r="X58" i="1"/>
  <c r="X54" i="1"/>
  <c r="X50" i="1"/>
  <c r="X46" i="1"/>
  <c r="X42" i="1"/>
  <c r="X86" i="1"/>
  <c r="X82" i="1"/>
  <c r="X78" i="1"/>
  <c r="X74" i="1"/>
  <c r="X70" i="1"/>
  <c r="X65" i="1"/>
  <c r="X61" i="1"/>
  <c r="X57" i="1"/>
  <c r="X53" i="1"/>
  <c r="X49" i="1"/>
  <c r="X45" i="1"/>
  <c r="X41" i="1"/>
  <c r="X38" i="1"/>
  <c r="X34" i="1"/>
  <c r="X30" i="1"/>
  <c r="X26" i="1"/>
  <c r="X35" i="1"/>
  <c r="X31" i="1"/>
  <c r="X27" i="1"/>
  <c r="X23" i="1"/>
  <c r="X19" i="1"/>
  <c r="X15" i="1"/>
  <c r="Z15" i="1"/>
  <c r="X22" i="1"/>
  <c r="X18" i="1"/>
  <c r="V15" i="1"/>
  <c r="AA15" i="1"/>
  <c r="AA14" i="1"/>
  <c r="Z14" i="1"/>
  <c r="X14" i="1"/>
  <c r="W14" i="1"/>
  <c r="V14" i="1"/>
  <c r="G30" i="1"/>
  <c r="I18" i="1" l="1"/>
  <c r="L17" i="1"/>
  <c r="U17" i="1" s="1"/>
  <c r="AB17" i="1" s="1"/>
  <c r="Q16" i="1"/>
  <c r="Z16" i="1" s="1"/>
  <c r="M16" i="1"/>
  <c r="AC15" i="1"/>
  <c r="Y15" i="1"/>
  <c r="AC14" i="1"/>
  <c r="Y14" i="1"/>
  <c r="G32" i="1"/>
  <c r="J15" i="1" l="1"/>
  <c r="V16" i="1"/>
  <c r="Y16" i="1" s="1"/>
  <c r="AA16" i="1"/>
  <c r="AC16" i="1" s="1"/>
  <c r="M17" i="1"/>
  <c r="Q17" i="1"/>
  <c r="Z17" i="1" s="1"/>
  <c r="I19" i="1"/>
  <c r="L18" i="1"/>
  <c r="U18" i="1" s="1"/>
  <c r="AB18" i="1" s="1"/>
  <c r="J14" i="1"/>
  <c r="G33" i="1"/>
  <c r="Q18" i="1" l="1"/>
  <c r="Z18" i="1" s="1"/>
  <c r="M18" i="1"/>
  <c r="I20" i="1"/>
  <c r="L19" i="1"/>
  <c r="U19" i="1" s="1"/>
  <c r="AB19" i="1" s="1"/>
  <c r="AA17" i="1"/>
  <c r="AC17" i="1" s="1"/>
  <c r="V17" i="1"/>
  <c r="Y17" i="1" s="1"/>
  <c r="J16" i="1"/>
  <c r="G35" i="1"/>
  <c r="G36" i="1" s="1"/>
  <c r="I21" i="1" l="1"/>
  <c r="L20" i="1"/>
  <c r="U20" i="1" s="1"/>
  <c r="AB20" i="1" s="1"/>
  <c r="V18" i="1"/>
  <c r="Y18" i="1" s="1"/>
  <c r="AA18" i="1"/>
  <c r="J17" i="1"/>
  <c r="Q19" i="1"/>
  <c r="Z19" i="1" s="1"/>
  <c r="M19" i="1"/>
  <c r="AC18" i="1"/>
  <c r="G37" i="1"/>
  <c r="G39" i="1" s="1"/>
  <c r="G38" i="1"/>
  <c r="G40" i="1" s="1"/>
  <c r="Q20" i="1" l="1"/>
  <c r="Z20" i="1" s="1"/>
  <c r="M20" i="1"/>
  <c r="AA19" i="1"/>
  <c r="AC19" i="1" s="1"/>
  <c r="V19" i="1"/>
  <c r="Y19" i="1" s="1"/>
  <c r="J18" i="1"/>
  <c r="I22" i="1"/>
  <c r="L21" i="1"/>
  <c r="U21" i="1" s="1"/>
  <c r="AB21" i="1" s="1"/>
  <c r="G46" i="1"/>
  <c r="L92" i="1" s="1"/>
  <c r="H92" i="1" s="1"/>
  <c r="I92" i="1" s="1"/>
  <c r="G45" i="1"/>
  <c r="L90" i="1" s="1"/>
  <c r="H90" i="1" s="1"/>
  <c r="I90" i="1" s="1"/>
  <c r="G44" i="1"/>
  <c r="L88" i="1" s="1"/>
  <c r="H88" i="1" s="1"/>
  <c r="I88" i="1" s="1"/>
  <c r="G41" i="1"/>
  <c r="M21" i="1" l="1"/>
  <c r="Q21" i="1"/>
  <c r="Z21" i="1" s="1"/>
  <c r="I23" i="1"/>
  <c r="L22" i="1"/>
  <c r="U22" i="1" s="1"/>
  <c r="AB22" i="1" s="1"/>
  <c r="J19" i="1"/>
  <c r="V20" i="1"/>
  <c r="Y20" i="1" s="1"/>
  <c r="AA20" i="1"/>
  <c r="AC20" i="1" s="1"/>
  <c r="J20" i="1" l="1"/>
  <c r="I24" i="1"/>
  <c r="L23" i="1"/>
  <c r="U23" i="1" s="1"/>
  <c r="AB23" i="1" s="1"/>
  <c r="Q22" i="1"/>
  <c r="Z22" i="1" s="1"/>
  <c r="M22" i="1"/>
  <c r="AA21" i="1"/>
  <c r="AC21" i="1" s="1"/>
  <c r="V21" i="1"/>
  <c r="Y21" i="1" s="1"/>
  <c r="Q23" i="1" l="1"/>
  <c r="Z23" i="1" s="1"/>
  <c r="M23" i="1"/>
  <c r="J21" i="1"/>
  <c r="V22" i="1"/>
  <c r="Y22" i="1" s="1"/>
  <c r="AA22" i="1"/>
  <c r="AC22" i="1" s="1"/>
  <c r="I25" i="1"/>
  <c r="L24" i="1"/>
  <c r="U24" i="1" s="1"/>
  <c r="AB24" i="1" s="1"/>
  <c r="Q24" i="1" l="1"/>
  <c r="Z24" i="1" s="1"/>
  <c r="M24" i="1"/>
  <c r="I26" i="1"/>
  <c r="L25" i="1"/>
  <c r="U25" i="1" s="1"/>
  <c r="AB25" i="1" s="1"/>
  <c r="J22" i="1"/>
  <c r="AA23" i="1"/>
  <c r="AC23" i="1" s="1"/>
  <c r="V23" i="1"/>
  <c r="Y23" i="1" s="1"/>
  <c r="J23" i="1" l="1"/>
  <c r="I27" i="1"/>
  <c r="L26" i="1"/>
  <c r="U26" i="1" s="1"/>
  <c r="AB26" i="1" s="1"/>
  <c r="AA24" i="1"/>
  <c r="AC24" i="1" s="1"/>
  <c r="V24" i="1"/>
  <c r="Y24" i="1" s="1"/>
  <c r="Q25" i="1"/>
  <c r="Z25" i="1" s="1"/>
  <c r="M25" i="1"/>
  <c r="I28" i="1" l="1"/>
  <c r="L27" i="1"/>
  <c r="U27" i="1" s="1"/>
  <c r="AB27" i="1" s="1"/>
  <c r="V25" i="1"/>
  <c r="Y25" i="1" s="1"/>
  <c r="AA25" i="1"/>
  <c r="AC25" i="1" s="1"/>
  <c r="J24" i="1"/>
  <c r="Q26" i="1"/>
  <c r="Z26" i="1" s="1"/>
  <c r="M26" i="1"/>
  <c r="J25" i="1" l="1"/>
  <c r="AA26" i="1"/>
  <c r="AC26" i="1" s="1"/>
  <c r="V26" i="1"/>
  <c r="Y26" i="1" s="1"/>
  <c r="I29" i="1"/>
  <c r="L28" i="1"/>
  <c r="U28" i="1" s="1"/>
  <c r="AB28" i="1" s="1"/>
  <c r="Q27" i="1"/>
  <c r="Z27" i="1" s="1"/>
  <c r="M27" i="1"/>
  <c r="J26" i="1" l="1"/>
  <c r="M28" i="1"/>
  <c r="Q28" i="1"/>
  <c r="Z28" i="1" s="1"/>
  <c r="V27" i="1"/>
  <c r="Y27" i="1" s="1"/>
  <c r="AA27" i="1"/>
  <c r="AC27" i="1" s="1"/>
  <c r="I30" i="1"/>
  <c r="L29" i="1"/>
  <c r="U29" i="1" s="1"/>
  <c r="AB29" i="1" s="1"/>
  <c r="I31" i="1" l="1"/>
  <c r="L30" i="1"/>
  <c r="U30" i="1" s="1"/>
  <c r="AB30" i="1" s="1"/>
  <c r="J27" i="1"/>
  <c r="AA28" i="1"/>
  <c r="AC28" i="1" s="1"/>
  <c r="V28" i="1"/>
  <c r="Y28" i="1" s="1"/>
  <c r="Q29" i="1"/>
  <c r="Z29" i="1" s="1"/>
  <c r="M29" i="1"/>
  <c r="Q30" i="1" l="1"/>
  <c r="Z30" i="1" s="1"/>
  <c r="M30" i="1"/>
  <c r="V29" i="1"/>
  <c r="Y29" i="1" s="1"/>
  <c r="AA29" i="1"/>
  <c r="AC29" i="1" s="1"/>
  <c r="J28" i="1"/>
  <c r="I32" i="1"/>
  <c r="L31" i="1"/>
  <c r="U31" i="1" s="1"/>
  <c r="AB31" i="1" s="1"/>
  <c r="Q31" i="1" l="1"/>
  <c r="Z31" i="1" s="1"/>
  <c r="M31" i="1"/>
  <c r="J29" i="1"/>
  <c r="I33" i="1"/>
  <c r="L32" i="1"/>
  <c r="U32" i="1" s="1"/>
  <c r="AB32" i="1" s="1"/>
  <c r="AA30" i="1"/>
  <c r="AC30" i="1" s="1"/>
  <c r="V30" i="1"/>
  <c r="Y30" i="1" s="1"/>
  <c r="J30" i="1" l="1"/>
  <c r="M32" i="1"/>
  <c r="Q32" i="1"/>
  <c r="Z32" i="1" s="1"/>
  <c r="V31" i="1"/>
  <c r="Y31" i="1" s="1"/>
  <c r="AA31" i="1"/>
  <c r="AC31" i="1" s="1"/>
  <c r="I34" i="1"/>
  <c r="L33" i="1"/>
  <c r="U33" i="1" s="1"/>
  <c r="AB33" i="1" s="1"/>
  <c r="Q33" i="1" l="1"/>
  <c r="Z33" i="1" s="1"/>
  <c r="M33" i="1"/>
  <c r="I35" i="1"/>
  <c r="L34" i="1"/>
  <c r="U34" i="1" s="1"/>
  <c r="AB34" i="1" s="1"/>
  <c r="J31" i="1"/>
  <c r="AA32" i="1"/>
  <c r="AC32" i="1" s="1"/>
  <c r="V32" i="1"/>
  <c r="Y32" i="1" s="1"/>
  <c r="J32" i="1" l="1"/>
  <c r="I36" i="1"/>
  <c r="L35" i="1"/>
  <c r="U35" i="1" s="1"/>
  <c r="AB35" i="1" s="1"/>
  <c r="V33" i="1"/>
  <c r="Y33" i="1" s="1"/>
  <c r="AA33" i="1"/>
  <c r="AC33" i="1" s="1"/>
  <c r="Q34" i="1"/>
  <c r="Z34" i="1" s="1"/>
  <c r="M34" i="1"/>
  <c r="J33" i="1" l="1"/>
  <c r="I37" i="1"/>
  <c r="L36" i="1"/>
  <c r="U36" i="1" s="1"/>
  <c r="AB36" i="1" s="1"/>
  <c r="AA34" i="1"/>
  <c r="AC34" i="1" s="1"/>
  <c r="V34" i="1"/>
  <c r="Y34" i="1" s="1"/>
  <c r="Q35" i="1"/>
  <c r="Z35" i="1" s="1"/>
  <c r="M35" i="1"/>
  <c r="I38" i="1" l="1"/>
  <c r="L37" i="1"/>
  <c r="U37" i="1" s="1"/>
  <c r="AB37" i="1" s="1"/>
  <c r="V35" i="1"/>
  <c r="Y35" i="1" s="1"/>
  <c r="AA35" i="1"/>
  <c r="AC35" i="1" s="1"/>
  <c r="J34" i="1"/>
  <c r="M36" i="1"/>
  <c r="Q36" i="1"/>
  <c r="Z36" i="1" s="1"/>
  <c r="J35" i="1" l="1"/>
  <c r="I39" i="1"/>
  <c r="L38" i="1"/>
  <c r="U38" i="1" s="1"/>
  <c r="AB38" i="1" s="1"/>
  <c r="AA36" i="1"/>
  <c r="AC36" i="1" s="1"/>
  <c r="V36" i="1"/>
  <c r="Y36" i="1" s="1"/>
  <c r="Q37" i="1"/>
  <c r="Z37" i="1" s="1"/>
  <c r="M37" i="1"/>
  <c r="V37" i="1" l="1"/>
  <c r="Y37" i="1" s="1"/>
  <c r="AA37" i="1"/>
  <c r="AC37" i="1" s="1"/>
  <c r="J36" i="1"/>
  <c r="Q38" i="1"/>
  <c r="Z38" i="1" s="1"/>
  <c r="M38" i="1"/>
  <c r="I40" i="1"/>
  <c r="L39" i="1"/>
  <c r="U39" i="1" s="1"/>
  <c r="AB39" i="1" s="1"/>
  <c r="M39" i="1" l="1"/>
  <c r="Q39" i="1"/>
  <c r="Z39" i="1" s="1"/>
  <c r="I41" i="1"/>
  <c r="L40" i="1"/>
  <c r="U40" i="1" s="1"/>
  <c r="AB40" i="1" s="1"/>
  <c r="AA38" i="1"/>
  <c r="AC38" i="1" s="1"/>
  <c r="V38" i="1"/>
  <c r="Y38" i="1" s="1"/>
  <c r="J37" i="1"/>
  <c r="I42" i="1" l="1"/>
  <c r="L41" i="1"/>
  <c r="U41" i="1" s="1"/>
  <c r="AB41" i="1" s="1"/>
  <c r="J38" i="1"/>
  <c r="M40" i="1"/>
  <c r="Q40" i="1"/>
  <c r="Z40" i="1" s="1"/>
  <c r="V39" i="1"/>
  <c r="Y39" i="1" s="1"/>
  <c r="AA39" i="1"/>
  <c r="AC39" i="1" s="1"/>
  <c r="J39" i="1" l="1"/>
  <c r="M41" i="1"/>
  <c r="Q41" i="1"/>
  <c r="Z41" i="1" s="1"/>
  <c r="AA40" i="1"/>
  <c r="AC40" i="1" s="1"/>
  <c r="V40" i="1"/>
  <c r="Y40" i="1" s="1"/>
  <c r="I43" i="1"/>
  <c r="L42" i="1"/>
  <c r="U42" i="1" s="1"/>
  <c r="AB42" i="1" s="1"/>
  <c r="I44" i="1" l="1"/>
  <c r="L43" i="1"/>
  <c r="U43" i="1" s="1"/>
  <c r="AB43" i="1" s="1"/>
  <c r="V41" i="1"/>
  <c r="Y41" i="1" s="1"/>
  <c r="AA41" i="1"/>
  <c r="AC41" i="1" s="1"/>
  <c r="M42" i="1"/>
  <c r="Q42" i="1"/>
  <c r="Z42" i="1" s="1"/>
  <c r="J40" i="1"/>
  <c r="M43" i="1" l="1"/>
  <c r="Q43" i="1"/>
  <c r="Z43" i="1" s="1"/>
  <c r="AA42" i="1"/>
  <c r="AC42" i="1" s="1"/>
  <c r="V42" i="1"/>
  <c r="Y42" i="1" s="1"/>
  <c r="J41" i="1"/>
  <c r="I45" i="1"/>
  <c r="L44" i="1"/>
  <c r="U44" i="1" s="1"/>
  <c r="AB44" i="1" s="1"/>
  <c r="M44" i="1" l="1"/>
  <c r="Q44" i="1"/>
  <c r="Z44" i="1" s="1"/>
  <c r="V43" i="1"/>
  <c r="Y43" i="1" s="1"/>
  <c r="AA43" i="1"/>
  <c r="AC43" i="1" s="1"/>
  <c r="I46" i="1"/>
  <c r="L45" i="1"/>
  <c r="U45" i="1" s="1"/>
  <c r="AB45" i="1" s="1"/>
  <c r="J42" i="1"/>
  <c r="M45" i="1" l="1"/>
  <c r="Q45" i="1"/>
  <c r="Z45" i="1" s="1"/>
  <c r="I47" i="1"/>
  <c r="L46" i="1"/>
  <c r="U46" i="1" s="1"/>
  <c r="AB46" i="1" s="1"/>
  <c r="J43" i="1"/>
  <c r="AA44" i="1"/>
  <c r="AC44" i="1" s="1"/>
  <c r="V44" i="1"/>
  <c r="Y44" i="1" s="1"/>
  <c r="J44" i="1" l="1"/>
  <c r="I48" i="1"/>
  <c r="L47" i="1"/>
  <c r="U47" i="1" s="1"/>
  <c r="AB47" i="1" s="1"/>
  <c r="M46" i="1"/>
  <c r="Q46" i="1"/>
  <c r="Z46" i="1" s="1"/>
  <c r="V45" i="1"/>
  <c r="Y45" i="1" s="1"/>
  <c r="AA45" i="1"/>
  <c r="AC45" i="1" s="1"/>
  <c r="I49" i="1" l="1"/>
  <c r="L48" i="1"/>
  <c r="U48" i="1" s="1"/>
  <c r="AB48" i="1" s="1"/>
  <c r="J45" i="1"/>
  <c r="AA46" i="1"/>
  <c r="AC46" i="1" s="1"/>
  <c r="V46" i="1"/>
  <c r="Y46" i="1" s="1"/>
  <c r="M47" i="1"/>
  <c r="Q47" i="1"/>
  <c r="Z47" i="1" s="1"/>
  <c r="J46" i="1" l="1"/>
  <c r="I50" i="1"/>
  <c r="L49" i="1"/>
  <c r="U49" i="1" s="1"/>
  <c r="AB49" i="1" s="1"/>
  <c r="V47" i="1"/>
  <c r="Y47" i="1" s="1"/>
  <c r="AA47" i="1"/>
  <c r="AC47" i="1" s="1"/>
  <c r="M48" i="1"/>
  <c r="Q48" i="1"/>
  <c r="Z48" i="1" s="1"/>
  <c r="M49" i="1" l="1"/>
  <c r="Q49" i="1"/>
  <c r="Z49" i="1" s="1"/>
  <c r="AA48" i="1"/>
  <c r="AC48" i="1" s="1"/>
  <c r="V48" i="1"/>
  <c r="Y48" i="1" s="1"/>
  <c r="J47" i="1"/>
  <c r="I51" i="1"/>
  <c r="L50" i="1"/>
  <c r="U50" i="1" s="1"/>
  <c r="AB50" i="1" s="1"/>
  <c r="M50" i="1" l="1"/>
  <c r="Q50" i="1"/>
  <c r="Z50" i="1" s="1"/>
  <c r="V49" i="1"/>
  <c r="Y49" i="1" s="1"/>
  <c r="AA49" i="1"/>
  <c r="I52" i="1"/>
  <c r="L51" i="1"/>
  <c r="U51" i="1" s="1"/>
  <c r="AB51" i="1" s="1"/>
  <c r="J48" i="1"/>
  <c r="AC49" i="1"/>
  <c r="M51" i="1" l="1"/>
  <c r="Q51" i="1"/>
  <c r="Z51" i="1" s="1"/>
  <c r="I53" i="1"/>
  <c r="L52" i="1"/>
  <c r="U52" i="1" s="1"/>
  <c r="AB52" i="1" s="1"/>
  <c r="J49" i="1"/>
  <c r="AA50" i="1"/>
  <c r="AC50" i="1" s="1"/>
  <c r="V50" i="1"/>
  <c r="Y50" i="1" s="1"/>
  <c r="J50" i="1" l="1"/>
  <c r="I54" i="1"/>
  <c r="L53" i="1"/>
  <c r="U53" i="1" s="1"/>
  <c r="AB53" i="1" s="1"/>
  <c r="M52" i="1"/>
  <c r="Q52" i="1"/>
  <c r="Z52" i="1" s="1"/>
  <c r="V51" i="1"/>
  <c r="Y51" i="1" s="1"/>
  <c r="AA51" i="1"/>
  <c r="AC51" i="1" s="1"/>
  <c r="I55" i="1" l="1"/>
  <c r="L54" i="1"/>
  <c r="U54" i="1" s="1"/>
  <c r="AB54" i="1" s="1"/>
  <c r="J51" i="1"/>
  <c r="AA52" i="1"/>
  <c r="AC52" i="1" s="1"/>
  <c r="V52" i="1"/>
  <c r="Y52" i="1" s="1"/>
  <c r="M53" i="1"/>
  <c r="Q53" i="1"/>
  <c r="Z53" i="1" s="1"/>
  <c r="J52" i="1" l="1"/>
  <c r="I56" i="1"/>
  <c r="L55" i="1"/>
  <c r="U55" i="1" s="1"/>
  <c r="AB55" i="1" s="1"/>
  <c r="V53" i="1"/>
  <c r="Y53" i="1" s="1"/>
  <c r="AA53" i="1"/>
  <c r="AC53" i="1" s="1"/>
  <c r="M54" i="1"/>
  <c r="Q54" i="1"/>
  <c r="Z54" i="1" s="1"/>
  <c r="M55" i="1" l="1"/>
  <c r="Q55" i="1"/>
  <c r="Z55" i="1" s="1"/>
  <c r="AA54" i="1"/>
  <c r="AC54" i="1" s="1"/>
  <c r="V54" i="1"/>
  <c r="Y54" i="1" s="1"/>
  <c r="J53" i="1"/>
  <c r="I57" i="1"/>
  <c r="L56" i="1"/>
  <c r="U56" i="1" s="1"/>
  <c r="AB56" i="1" s="1"/>
  <c r="M56" i="1" l="1"/>
  <c r="Q56" i="1"/>
  <c r="Z56" i="1" s="1"/>
  <c r="V55" i="1"/>
  <c r="Y55" i="1" s="1"/>
  <c r="AA55" i="1"/>
  <c r="AC55" i="1" s="1"/>
  <c r="I58" i="1"/>
  <c r="L57" i="1"/>
  <c r="U57" i="1" s="1"/>
  <c r="AB57" i="1" s="1"/>
  <c r="J54" i="1"/>
  <c r="M57" i="1" l="1"/>
  <c r="Q57" i="1"/>
  <c r="Z57" i="1" s="1"/>
  <c r="I59" i="1"/>
  <c r="L58" i="1"/>
  <c r="U58" i="1" s="1"/>
  <c r="AB58" i="1" s="1"/>
  <c r="J55" i="1"/>
  <c r="AA56" i="1"/>
  <c r="AC56" i="1" s="1"/>
  <c r="V56" i="1"/>
  <c r="Y56" i="1" s="1"/>
  <c r="J56" i="1" l="1"/>
  <c r="I60" i="1"/>
  <c r="L59" i="1"/>
  <c r="U59" i="1" s="1"/>
  <c r="AB59" i="1" s="1"/>
  <c r="M58" i="1"/>
  <c r="Q58" i="1"/>
  <c r="Z58" i="1" s="1"/>
  <c r="V57" i="1"/>
  <c r="Y57" i="1" s="1"/>
  <c r="AA57" i="1"/>
  <c r="AC57" i="1" s="1"/>
  <c r="I61" i="1" l="1"/>
  <c r="L60" i="1"/>
  <c r="U60" i="1" s="1"/>
  <c r="AB60" i="1" s="1"/>
  <c r="J57" i="1"/>
  <c r="AA58" i="1"/>
  <c r="AC58" i="1" s="1"/>
  <c r="V58" i="1"/>
  <c r="Y58" i="1" s="1"/>
  <c r="M59" i="1"/>
  <c r="Q59" i="1"/>
  <c r="Z59" i="1" s="1"/>
  <c r="J58" i="1" l="1"/>
  <c r="I62" i="1"/>
  <c r="L61" i="1"/>
  <c r="U61" i="1" s="1"/>
  <c r="AB61" i="1" s="1"/>
  <c r="V59" i="1"/>
  <c r="Y59" i="1" s="1"/>
  <c r="AA59" i="1"/>
  <c r="AC59" i="1" s="1"/>
  <c r="M60" i="1"/>
  <c r="Q60" i="1"/>
  <c r="Z60" i="1" s="1"/>
  <c r="M61" i="1" l="1"/>
  <c r="Q61" i="1"/>
  <c r="Z61" i="1" s="1"/>
  <c r="AA60" i="1"/>
  <c r="AC60" i="1" s="1"/>
  <c r="V60" i="1"/>
  <c r="Y60" i="1" s="1"/>
  <c r="J59" i="1"/>
  <c r="I63" i="1"/>
  <c r="L62" i="1"/>
  <c r="U62" i="1" s="1"/>
  <c r="AB62" i="1" s="1"/>
  <c r="M62" i="1" l="1"/>
  <c r="Q62" i="1"/>
  <c r="Z62" i="1" s="1"/>
  <c r="V61" i="1"/>
  <c r="Y61" i="1" s="1"/>
  <c r="AA61" i="1"/>
  <c r="AC61" i="1" s="1"/>
  <c r="I64" i="1"/>
  <c r="L63" i="1"/>
  <c r="U63" i="1" s="1"/>
  <c r="AB63" i="1" s="1"/>
  <c r="J60" i="1"/>
  <c r="M63" i="1" l="1"/>
  <c r="Q63" i="1"/>
  <c r="Z63" i="1" s="1"/>
  <c r="I65" i="1"/>
  <c r="L64" i="1"/>
  <c r="U64" i="1" s="1"/>
  <c r="AB64" i="1" s="1"/>
  <c r="J61" i="1"/>
  <c r="AA62" i="1"/>
  <c r="AC62" i="1" s="1"/>
  <c r="V62" i="1"/>
  <c r="Y62" i="1" s="1"/>
  <c r="J62" i="1" l="1"/>
  <c r="I66" i="1"/>
  <c r="L65" i="1"/>
  <c r="U65" i="1" s="1"/>
  <c r="AB65" i="1" s="1"/>
  <c r="M64" i="1"/>
  <c r="Q64" i="1"/>
  <c r="Z64" i="1" s="1"/>
  <c r="V63" i="1"/>
  <c r="Y63" i="1" s="1"/>
  <c r="AA63" i="1"/>
  <c r="AC63" i="1" s="1"/>
  <c r="I67" i="1" l="1"/>
  <c r="L66" i="1"/>
  <c r="U66" i="1" s="1"/>
  <c r="AB66" i="1" s="1"/>
  <c r="J63" i="1"/>
  <c r="AA64" i="1"/>
  <c r="AC64" i="1" s="1"/>
  <c r="V64" i="1"/>
  <c r="Y64" i="1" s="1"/>
  <c r="M65" i="1"/>
  <c r="Q65" i="1"/>
  <c r="Z65" i="1" s="1"/>
  <c r="J64" i="1" l="1"/>
  <c r="I68" i="1"/>
  <c r="L67" i="1"/>
  <c r="U67" i="1" s="1"/>
  <c r="AB67" i="1" s="1"/>
  <c r="V65" i="1"/>
  <c r="Y65" i="1" s="1"/>
  <c r="AA65" i="1"/>
  <c r="AC65" i="1" s="1"/>
  <c r="M66" i="1"/>
  <c r="Q66" i="1"/>
  <c r="Z66" i="1" s="1"/>
  <c r="M67" i="1" l="1"/>
  <c r="Q67" i="1"/>
  <c r="Z67" i="1" s="1"/>
  <c r="AA66" i="1"/>
  <c r="AC66" i="1" s="1"/>
  <c r="V66" i="1"/>
  <c r="Y66" i="1" s="1"/>
  <c r="J65" i="1"/>
  <c r="I69" i="1"/>
  <c r="L68" i="1"/>
  <c r="U68" i="1" s="1"/>
  <c r="AB68" i="1" s="1"/>
  <c r="M68" i="1" l="1"/>
  <c r="Q68" i="1"/>
  <c r="Z68" i="1" s="1"/>
  <c r="V67" i="1"/>
  <c r="Y67" i="1" s="1"/>
  <c r="AA67" i="1"/>
  <c r="AC67" i="1" s="1"/>
  <c r="I70" i="1"/>
  <c r="L69" i="1"/>
  <c r="U69" i="1" s="1"/>
  <c r="AB69" i="1" s="1"/>
  <c r="J66" i="1"/>
  <c r="Q69" i="1" l="1"/>
  <c r="Z69" i="1" s="1"/>
  <c r="M69" i="1"/>
  <c r="I71" i="1"/>
  <c r="L70" i="1"/>
  <c r="U70" i="1" s="1"/>
  <c r="AB70" i="1" s="1"/>
  <c r="J67" i="1"/>
  <c r="V68" i="1"/>
  <c r="Y68" i="1" s="1"/>
  <c r="AA68" i="1"/>
  <c r="AC68" i="1" s="1"/>
  <c r="I72" i="1" l="1"/>
  <c r="L71" i="1"/>
  <c r="U71" i="1" s="1"/>
  <c r="AB71" i="1" s="1"/>
  <c r="AA69" i="1"/>
  <c r="AC69" i="1" s="1"/>
  <c r="V69" i="1"/>
  <c r="Y69" i="1" s="1"/>
  <c r="J68" i="1"/>
  <c r="Q70" i="1"/>
  <c r="Z70" i="1" s="1"/>
  <c r="M70" i="1"/>
  <c r="J69" i="1" l="1"/>
  <c r="M71" i="1"/>
  <c r="Q71" i="1"/>
  <c r="Z71" i="1" s="1"/>
  <c r="V70" i="1"/>
  <c r="Y70" i="1" s="1"/>
  <c r="AA70" i="1"/>
  <c r="AC70" i="1" s="1"/>
  <c r="I73" i="1"/>
  <c r="L72" i="1"/>
  <c r="U72" i="1" s="1"/>
  <c r="AB72" i="1" s="1"/>
  <c r="M72" i="1" l="1"/>
  <c r="Q72" i="1"/>
  <c r="Z72" i="1" s="1"/>
  <c r="I74" i="1"/>
  <c r="L73" i="1"/>
  <c r="U73" i="1" s="1"/>
  <c r="AB73" i="1" s="1"/>
  <c r="J70" i="1"/>
  <c r="AA71" i="1"/>
  <c r="AC71" i="1" s="1"/>
  <c r="V71" i="1"/>
  <c r="Y71" i="1" s="1"/>
  <c r="J71" i="1" l="1"/>
  <c r="I75" i="1"/>
  <c r="L74" i="1"/>
  <c r="U74" i="1" s="1"/>
  <c r="AB74" i="1" s="1"/>
  <c r="Q73" i="1"/>
  <c r="Z73" i="1" s="1"/>
  <c r="M73" i="1"/>
  <c r="V72" i="1"/>
  <c r="Y72" i="1" s="1"/>
  <c r="AA72" i="1"/>
  <c r="AC72" i="1" s="1"/>
  <c r="J72" i="1" l="1"/>
  <c r="AA73" i="1"/>
  <c r="AC73" i="1" s="1"/>
  <c r="V73" i="1"/>
  <c r="Y73" i="1" s="1"/>
  <c r="I76" i="1"/>
  <c r="L75" i="1"/>
  <c r="U75" i="1" s="1"/>
  <c r="AB75" i="1" s="1"/>
  <c r="Q74" i="1"/>
  <c r="Z74" i="1" s="1"/>
  <c r="M74" i="1"/>
  <c r="J73" i="1" l="1"/>
  <c r="M75" i="1"/>
  <c r="Q75" i="1"/>
  <c r="Z75" i="1" s="1"/>
  <c r="V74" i="1"/>
  <c r="Y74" i="1" s="1"/>
  <c r="AA74" i="1"/>
  <c r="AC74" i="1" s="1"/>
  <c r="I77" i="1"/>
  <c r="L76" i="1"/>
  <c r="U76" i="1" s="1"/>
  <c r="AB76" i="1" s="1"/>
  <c r="I78" i="1" l="1"/>
  <c r="L77" i="1"/>
  <c r="U77" i="1" s="1"/>
  <c r="AB77" i="1" s="1"/>
  <c r="J74" i="1"/>
  <c r="AA75" i="1"/>
  <c r="AC75" i="1" s="1"/>
  <c r="V75" i="1"/>
  <c r="Y75" i="1" s="1"/>
  <c r="M76" i="1"/>
  <c r="Q76" i="1"/>
  <c r="Z76" i="1" s="1"/>
  <c r="V76" i="1" l="1"/>
  <c r="Y76" i="1" s="1"/>
  <c r="AA76" i="1"/>
  <c r="AC76" i="1" s="1"/>
  <c r="Q77" i="1"/>
  <c r="Z77" i="1" s="1"/>
  <c r="M77" i="1"/>
  <c r="J75" i="1"/>
  <c r="I79" i="1"/>
  <c r="L78" i="1"/>
  <c r="U78" i="1" s="1"/>
  <c r="AB78" i="1" s="1"/>
  <c r="Q78" i="1" l="1"/>
  <c r="Z78" i="1" s="1"/>
  <c r="M78" i="1"/>
  <c r="AA77" i="1"/>
  <c r="AC77" i="1" s="1"/>
  <c r="V77" i="1"/>
  <c r="Y77" i="1" s="1"/>
  <c r="I80" i="1"/>
  <c r="L79" i="1"/>
  <c r="U79" i="1" s="1"/>
  <c r="AB79" i="1" s="1"/>
  <c r="J76" i="1"/>
  <c r="J77" i="1" l="1"/>
  <c r="M79" i="1"/>
  <c r="Q79" i="1"/>
  <c r="Z79" i="1" s="1"/>
  <c r="V78" i="1"/>
  <c r="Y78" i="1" s="1"/>
  <c r="AA78" i="1"/>
  <c r="AC78" i="1" s="1"/>
  <c r="I81" i="1"/>
  <c r="L80" i="1"/>
  <c r="U80" i="1" s="1"/>
  <c r="AB80" i="1" s="1"/>
  <c r="M80" i="1" l="1"/>
  <c r="Q80" i="1"/>
  <c r="Z80" i="1" s="1"/>
  <c r="I82" i="1"/>
  <c r="L81" i="1"/>
  <c r="U81" i="1" s="1"/>
  <c r="AB81" i="1" s="1"/>
  <c r="J78" i="1"/>
  <c r="AA79" i="1"/>
  <c r="AC79" i="1" s="1"/>
  <c r="V79" i="1"/>
  <c r="Y79" i="1" s="1"/>
  <c r="J79" i="1" l="1"/>
  <c r="I83" i="1"/>
  <c r="L82" i="1"/>
  <c r="U82" i="1" s="1"/>
  <c r="AB82" i="1" s="1"/>
  <c r="Q81" i="1"/>
  <c r="Z81" i="1" s="1"/>
  <c r="M81" i="1"/>
  <c r="V80" i="1"/>
  <c r="Y80" i="1" s="1"/>
  <c r="AA80" i="1"/>
  <c r="AC80" i="1" s="1"/>
  <c r="J80" i="1" l="1"/>
  <c r="AA81" i="1"/>
  <c r="AC81" i="1" s="1"/>
  <c r="V81" i="1"/>
  <c r="Y81" i="1" s="1"/>
  <c r="I84" i="1"/>
  <c r="L83" i="1"/>
  <c r="U83" i="1" s="1"/>
  <c r="AB83" i="1" s="1"/>
  <c r="Q82" i="1"/>
  <c r="Z82" i="1" s="1"/>
  <c r="M82" i="1"/>
  <c r="J81" i="1" l="1"/>
  <c r="M83" i="1"/>
  <c r="Q83" i="1"/>
  <c r="Z83" i="1" s="1"/>
  <c r="V82" i="1"/>
  <c r="Y82" i="1" s="1"/>
  <c r="AA82" i="1"/>
  <c r="AC82" i="1" s="1"/>
  <c r="I85" i="1"/>
  <c r="L84" i="1"/>
  <c r="U84" i="1" s="1"/>
  <c r="AB84" i="1" s="1"/>
  <c r="I86" i="1" l="1"/>
  <c r="L86" i="1" s="1"/>
  <c r="U86" i="1" s="1"/>
  <c r="AB86" i="1" s="1"/>
  <c r="L85" i="1"/>
  <c r="U85" i="1" s="1"/>
  <c r="AB85" i="1" s="1"/>
  <c r="J82" i="1"/>
  <c r="AA83" i="1"/>
  <c r="AC83" i="1" s="1"/>
  <c r="V83" i="1"/>
  <c r="Y83" i="1" s="1"/>
  <c r="M84" i="1"/>
  <c r="Q84" i="1"/>
  <c r="Z84" i="1" s="1"/>
  <c r="V84" i="1" l="1"/>
  <c r="Y84" i="1" s="1"/>
  <c r="AA84" i="1"/>
  <c r="AC84" i="1" s="1"/>
  <c r="M85" i="1"/>
  <c r="Q85" i="1"/>
  <c r="Z85" i="1" s="1"/>
  <c r="J83" i="1"/>
  <c r="Q86" i="1"/>
  <c r="Z86" i="1" s="1"/>
  <c r="M86" i="1"/>
  <c r="V86" i="1" l="1"/>
  <c r="Y86" i="1" s="1"/>
  <c r="AA86" i="1"/>
  <c r="AC86" i="1" s="1"/>
  <c r="AA85" i="1"/>
  <c r="AC85" i="1" s="1"/>
  <c r="V85" i="1"/>
  <c r="Y85" i="1" s="1"/>
  <c r="J84" i="1"/>
  <c r="J85" i="1" l="1"/>
  <c r="J86" i="1"/>
</calcChain>
</file>

<file path=xl/sharedStrings.xml><?xml version="1.0" encoding="utf-8"?>
<sst xmlns="http://schemas.openxmlformats.org/spreadsheetml/2006/main" count="52" uniqueCount="52">
  <si>
    <t>θ1</t>
    <phoneticPr fontId="1"/>
  </si>
  <si>
    <t>θ2</t>
  </si>
  <si>
    <t>θ3</t>
  </si>
  <si>
    <t>θ4</t>
  </si>
  <si>
    <t>θ5</t>
  </si>
  <si>
    <t>θ6</t>
  </si>
  <si>
    <t>θ7</t>
  </si>
  <si>
    <t>θ8</t>
  </si>
  <si>
    <t>h</t>
    <phoneticPr fontId="1"/>
  </si>
  <si>
    <t>D+E</t>
    <phoneticPr fontId="1"/>
  </si>
  <si>
    <t>F+G</t>
    <phoneticPr fontId="1"/>
  </si>
  <si>
    <t>B+C</t>
    <phoneticPr fontId="1"/>
  </si>
  <si>
    <t>h-a</t>
    <phoneticPr fontId="1"/>
  </si>
  <si>
    <t>h+a</t>
    <phoneticPr fontId="1"/>
  </si>
  <si>
    <t>bd+ce</t>
    <phoneticPr fontId="1"/>
  </si>
  <si>
    <t>cd-be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</si>
  <si>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</si>
  <si>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</si>
  <si>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</si>
  <si>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</si>
  <si>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</si>
  <si>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</si>
  <si>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</si>
  <si>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q</t>
    <phoneticPr fontId="1"/>
  </si>
  <si>
    <t>p</t>
    <phoneticPr fontId="1"/>
  </si>
  <si>
    <t>q/2</t>
    <phoneticPr fontId="1"/>
  </si>
  <si>
    <t>(q/2)^2</t>
    <phoneticPr fontId="1"/>
  </si>
  <si>
    <t>(p/3)^3</t>
    <phoneticPr fontId="1"/>
  </si>
  <si>
    <t>(q/2)^2+(p/3)^3</t>
    <phoneticPr fontId="1"/>
  </si>
  <si>
    <t>√(q/2)^2+(p/3)^3</t>
    <phoneticPr fontId="1"/>
  </si>
  <si>
    <t>-q/2+√</t>
    <phoneticPr fontId="1"/>
  </si>
  <si>
    <t>-q/2-√</t>
    <phoneticPr fontId="1"/>
  </si>
  <si>
    <t>u</t>
    <phoneticPr fontId="1"/>
  </si>
  <si>
    <t>v</t>
    <phoneticPr fontId="1"/>
  </si>
  <si>
    <t>uv+p=0</t>
    <phoneticPr fontId="1"/>
  </si>
  <si>
    <t>w</t>
    <phoneticPr fontId="1"/>
  </si>
  <si>
    <t>w^2</t>
    <phoneticPr fontId="1"/>
  </si>
  <si>
    <t>u+v</t>
    <phoneticPr fontId="1"/>
  </si>
  <si>
    <t>wu+w^2v</t>
    <phoneticPr fontId="1"/>
  </si>
  <si>
    <t>w^2u+wv</t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</si>
  <si>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</si>
  <si>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</si>
  <si>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</si>
  <si>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λ</t>
    <phoneticPr fontId="1"/>
  </si>
  <si>
    <t>rad</t>
    <phoneticPr fontId="1"/>
  </si>
  <si>
    <t>det準備(前編</t>
    <rPh sb="3" eb="5">
      <t>ジュンビ</t>
    </rPh>
    <rPh sb="6" eb="8">
      <t>ゼンペン</t>
    </rPh>
    <phoneticPr fontId="1"/>
  </si>
  <si>
    <t>(後編</t>
    <rPh sb="1" eb="3">
      <t>コウヘン</t>
    </rPh>
    <phoneticPr fontId="1"/>
  </si>
  <si>
    <t>abs(det)</t>
    <phoneticPr fontId="1"/>
  </si>
  <si>
    <t>固有値</t>
    <rPh sb="0" eb="3">
      <t>コユウチ</t>
    </rPh>
    <phoneticPr fontId="1"/>
  </si>
  <si>
    <t>解1</t>
    <rPh sb="0" eb="1">
      <t>カイ</t>
    </rPh>
    <phoneticPr fontId="1"/>
  </si>
  <si>
    <t>解2</t>
    <rPh sb="0" eb="1">
      <t>カイ</t>
    </rPh>
    <phoneticPr fontId="1"/>
  </si>
  <si>
    <t>解3</t>
    <rPh sb="0" eb="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</si>
</sst>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quotePrefix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固有値関数の零点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Sheet1!$J$13</c:f>
              <c:strCache>
                <c:ptCount val="1"/>
                <c:pt idx="0">
                  <c:v>abs(det)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Sheet1!$I$14:$I$92</c:f>
              <c:numCache>
                <c:formatCode>General</c:formatCode>
                <c:ptCount val="79"/>
                <c:pt idx="0">
                  <c:v>-180</c:v>
                </c:pt>
                <c:pt idx="1">
                  <c:v>-175</c:v>
                </c:pt>
                <c:pt idx="2">
                  <c:v>-170</c:v>
                </c:pt>
                <c:pt idx="3">
                  <c:v>-165</c:v>
                </c:pt>
                <c:pt idx="4">
                  <c:v>-160</c:v>
                </c:pt>
                <c:pt idx="5">
                  <c:v>-155</c:v>
                </c:pt>
                <c:pt idx="6">
                  <c:v>-150</c:v>
                </c:pt>
                <c:pt idx="7">
                  <c:v>-145</c:v>
                </c:pt>
                <c:pt idx="8">
                  <c:v>-140</c:v>
                </c:pt>
                <c:pt idx="9">
                  <c:v>-135</c:v>
                </c:pt>
                <c:pt idx="10">
                  <c:v>-130</c:v>
                </c:pt>
                <c:pt idx="11">
                  <c:v>-125</c:v>
                </c:pt>
                <c:pt idx="12">
                  <c:v>-120</c:v>
                </c:pt>
                <c:pt idx="13">
                  <c:v>-115</c:v>
                </c:pt>
                <c:pt idx="14">
                  <c:v>-110</c:v>
                </c:pt>
                <c:pt idx="15">
                  <c:v>-105</c:v>
                </c:pt>
                <c:pt idx="16">
                  <c:v>-100</c:v>
                </c:pt>
                <c:pt idx="17">
                  <c:v>-95</c:v>
                </c:pt>
                <c:pt idx="18">
                  <c:v>-90</c:v>
                </c:pt>
                <c:pt idx="19">
                  <c:v>-85</c:v>
                </c:pt>
                <c:pt idx="20">
                  <c:v>-80</c:v>
                </c:pt>
                <c:pt idx="21">
                  <c:v>-75</c:v>
                </c:pt>
                <c:pt idx="22">
                  <c:v>-70</c:v>
                </c:pt>
                <c:pt idx="23">
                  <c:v>-65</c:v>
                </c:pt>
                <c:pt idx="24">
                  <c:v>-60</c:v>
                </c:pt>
                <c:pt idx="25">
                  <c:v>-55</c:v>
                </c:pt>
                <c:pt idx="26">
                  <c:v>-50</c:v>
                </c:pt>
                <c:pt idx="27">
                  <c:v>-45</c:v>
                </c:pt>
                <c:pt idx="28">
                  <c:v>-40</c:v>
                </c:pt>
                <c:pt idx="29">
                  <c:v>-35</c:v>
                </c:pt>
                <c:pt idx="30">
                  <c:v>-30</c:v>
                </c:pt>
                <c:pt idx="31">
                  <c:v>-25</c:v>
                </c:pt>
                <c:pt idx="32">
                  <c:v>-20</c:v>
                </c:pt>
                <c:pt idx="33">
                  <c:v>-15</c:v>
                </c:pt>
                <c:pt idx="34">
                  <c:v>-10</c:v>
                </c:pt>
                <c:pt idx="35">
                  <c:v>-5</c:v>
                </c:pt>
                <c:pt idx="36">
                  <c:v>0</c:v>
                </c:pt>
                <c:pt idx="37">
                  <c:v>5</c:v>
                </c:pt>
                <c:pt idx="38">
                  <c:v>10</c:v>
                </c:pt>
                <c:pt idx="39">
                  <c:v>15</c:v>
                </c:pt>
                <c:pt idx="40">
                  <c:v>20</c:v>
                </c:pt>
                <c:pt idx="41">
                  <c:v>25</c:v>
                </c:pt>
                <c:pt idx="42">
                  <c:v>30</c:v>
                </c:pt>
                <c:pt idx="43">
                  <c:v>35</c:v>
                </c:pt>
                <c:pt idx="44">
                  <c:v>40</c:v>
                </c:pt>
                <c:pt idx="45">
                  <c:v>45</c:v>
                </c:pt>
                <c:pt idx="46">
                  <c:v>50</c:v>
                </c:pt>
                <c:pt idx="47">
                  <c:v>55</c:v>
                </c:pt>
                <c:pt idx="48">
                  <c:v>60</c:v>
                </c:pt>
                <c:pt idx="49">
                  <c:v>65</c:v>
                </c:pt>
                <c:pt idx="50">
                  <c:v>70</c:v>
                </c:pt>
                <c:pt idx="51">
                  <c:v>75</c:v>
                </c:pt>
                <c:pt idx="52">
                  <c:v>80</c:v>
                </c:pt>
                <c:pt idx="53">
                  <c:v>85</c:v>
                </c:pt>
                <c:pt idx="54">
                  <c:v>90</c:v>
                </c:pt>
                <c:pt idx="55">
                  <c:v>95</c:v>
                </c:pt>
                <c:pt idx="56">
                  <c:v>100</c:v>
                </c:pt>
                <c:pt idx="57">
                  <c:v>105</c:v>
                </c:pt>
                <c:pt idx="58">
                  <c:v>110</c:v>
                </c:pt>
                <c:pt idx="59">
                  <c:v>115</c:v>
                </c:pt>
                <c:pt idx="60">
                  <c:v>120</c:v>
                </c:pt>
                <c:pt idx="61">
                  <c:v>125</c:v>
                </c:pt>
                <c:pt idx="62">
                  <c:v>130</c:v>
                </c:pt>
                <c:pt idx="63">
                  <c:v>135</c:v>
                </c:pt>
                <c:pt idx="64">
                  <c:v>140</c:v>
                </c:pt>
                <c:pt idx="65">
                  <c:v>145</c:v>
                </c:pt>
                <c:pt idx="66">
                  <c:v>150</c:v>
                </c:pt>
                <c:pt idx="67">
                  <c:v>155</c:v>
                </c:pt>
                <c:pt idx="68">
                  <c:v>160</c:v>
                </c:pt>
                <c:pt idx="69">
                  <c:v>165</c:v>
                </c:pt>
                <c:pt idx="70">
                  <c:v>170</c:v>
                </c:pt>
                <c:pt idx="71">
                  <c:v>175</c:v>
                </c:pt>
                <c:pt idx="72">
                  <c:v>180</c:v>
                </c:pt>
                <c:pt idx="74">
                  <c:v>73.642167020290444</c:v>
                </c:pt>
                <c:pt idx="76">
                  <c:v>-73.932121574811731</c:v>
                </c:pt>
                <c:pt idx="78">
                  <c:v>0.289954554521691</c:v>
                </c:pt>
              </c:numCache>
            </c:numRef>
          </c:xVal>
          <c:yVal>
            <c:numRef>
              <c:f>Sheet1!$J$14:$J$92</c:f>
              <c:numCache>
                <c:formatCode>General</c:formatCode>
                <c:ptCount val="79"/>
                <c:pt idx="0">
                  <c:v>25.7947587174482</c:v>
                </c:pt>
                <c:pt idx="1">
                  <c:v>23.426744869821</c:v>
                </c:pt>
                <c:pt idx="2">
                  <c:v>21.1982911667167</c:v>
                </c:pt>
                <c:pt idx="3">
                  <c:v>19.105410175434599</c:v>
                </c:pt>
                <c:pt idx="4">
                  <c:v>17.1441144632742</c:v>
                </c:pt>
                <c:pt idx="5">
                  <c:v>15.3104165975348</c:v>
                </c:pt>
                <c:pt idx="6">
                  <c:v>13.600329145515801</c:v>
                </c:pt>
                <c:pt idx="7">
                  <c:v>12.0098646745164</c:v>
                </c:pt>
                <c:pt idx="8">
                  <c:v>10.5350357518361</c:v>
                </c:pt>
                <c:pt idx="9">
                  <c:v>9.1718549447740401</c:v>
                </c:pt>
                <c:pt idx="10">
                  <c:v>7.9163348206297304</c:v>
                </c:pt>
                <c:pt idx="11">
                  <c:v>6.7644879467025198</c:v>
                </c:pt>
                <c:pt idx="12">
                  <c:v>5.7123268902916804</c:v>
                </c:pt>
                <c:pt idx="13">
                  <c:v>4.7558642186965798</c:v>
                </c:pt>
                <c:pt idx="14">
                  <c:v>3.89111249921655</c:v>
                </c:pt>
                <c:pt idx="15">
                  <c:v>3.1140842991509698</c:v>
                </c:pt>
                <c:pt idx="16">
                  <c:v>2.4207921857991299</c:v>
                </c:pt>
                <c:pt idx="17">
                  <c:v>1.80724872646043</c:v>
                </c:pt>
                <c:pt idx="18">
                  <c:v>1.2694664884342</c:v>
                </c:pt>
                <c:pt idx="19">
                  <c:v>0.80345803901974</c:v>
                </c:pt>
                <c:pt idx="20">
                  <c:v>0.40523594551646003</c:v>
                </c:pt>
                <c:pt idx="21">
                  <c:v>7.0812775223660002E-2</c:v>
                </c:pt>
                <c:pt idx="22">
                  <c:v>0.20379890455929001</c:v>
                </c:pt>
                <c:pt idx="23">
                  <c:v>0.42258652653306999</c:v>
                </c:pt>
                <c:pt idx="24">
                  <c:v>0.58953752339832999</c:v>
                </c:pt>
                <c:pt idx="25">
                  <c:v>0.70863932785571004</c:v>
                </c:pt>
                <c:pt idx="26">
                  <c:v>0.78387937260586904</c:v>
                </c:pt>
                <c:pt idx="27">
                  <c:v>0.81924509034948001</c:v>
                </c:pt>
                <c:pt idx="28">
                  <c:v>0.81872391378717901</c:v>
                </c:pt>
                <c:pt idx="29">
                  <c:v>0.78630327561963997</c:v>
                </c:pt>
                <c:pt idx="30">
                  <c:v>0.72597060854751005</c:v>
                </c:pt>
                <c:pt idx="31">
                  <c:v>0.64171334527144197</c:v>
                </c:pt>
                <c:pt idx="32">
                  <c:v>0.53751891849209499</c:v>
                </c:pt>
                <c:pt idx="33">
                  <c:v>0.41737476091012499</c:v>
                </c:pt>
                <c:pt idx="34">
                  <c:v>0.28526830522618601</c:v>
                </c:pt>
                <c:pt idx="35">
                  <c:v>0.145186984140938</c:v>
                </c:pt>
                <c:pt idx="36">
                  <c:v>1.1182303550319999E-3</c:v>
                </c:pt>
                <c:pt idx="37">
                  <c:v>0.142950523430873</c:v>
                </c:pt>
                <c:pt idx="38">
                  <c:v>0.28303184451612301</c:v>
                </c:pt>
                <c:pt idx="39">
                  <c:v>0.41513830020006098</c:v>
                </c:pt>
                <c:pt idx="40">
                  <c:v>0.53528245778203098</c:v>
                </c:pt>
                <c:pt idx="41">
                  <c:v>0.63947688456137697</c:v>
                </c:pt>
                <c:pt idx="42">
                  <c:v>0.72373414783744605</c:v>
                </c:pt>
                <c:pt idx="43">
                  <c:v>0.78406681490957697</c:v>
                </c:pt>
                <c:pt idx="44">
                  <c:v>0.81648745307711901</c:v>
                </c:pt>
                <c:pt idx="45">
                  <c:v>0.81700862963941401</c:v>
                </c:pt>
                <c:pt idx="46">
                  <c:v>0.78164291189580304</c:v>
                </c:pt>
                <c:pt idx="47">
                  <c:v>0.70640286714564404</c:v>
                </c:pt>
                <c:pt idx="48">
                  <c:v>0.58730106268826099</c:v>
                </c:pt>
                <c:pt idx="49">
                  <c:v>0.42035006582300999</c:v>
                </c:pt>
                <c:pt idx="50">
                  <c:v>0.20156244384923999</c:v>
                </c:pt>
                <c:pt idx="51">
                  <c:v>7.3049235933719994E-2</c:v>
                </c:pt>
                <c:pt idx="52">
                  <c:v>0.40747240622650999</c:v>
                </c:pt>
                <c:pt idx="53">
                  <c:v>0.80569449972981</c:v>
                </c:pt>
                <c:pt idx="54">
                  <c:v>1.27170294914424</c:v>
                </c:pt>
                <c:pt idx="55">
                  <c:v>1.80948518717049</c:v>
                </c:pt>
                <c:pt idx="56">
                  <c:v>2.4230286465091901</c:v>
                </c:pt>
                <c:pt idx="57">
                  <c:v>3.1163207598610199</c:v>
                </c:pt>
                <c:pt idx="58">
                  <c:v>3.8933489599266098</c:v>
                </c:pt>
                <c:pt idx="59">
                  <c:v>4.7581006794066196</c:v>
                </c:pt>
                <c:pt idx="60">
                  <c:v>5.71456335100173</c:v>
                </c:pt>
                <c:pt idx="61">
                  <c:v>6.7667244074125898</c:v>
                </c:pt>
                <c:pt idx="62">
                  <c:v>7.9185712813398501</c:v>
                </c:pt>
                <c:pt idx="63">
                  <c:v>9.1740914054841607</c:v>
                </c:pt>
                <c:pt idx="64">
                  <c:v>10.537272212546201</c:v>
                </c:pt>
                <c:pt idx="65">
                  <c:v>12.0121011352265</c:v>
                </c:pt>
                <c:pt idx="66">
                  <c:v>13.6025656062259</c:v>
                </c:pt>
                <c:pt idx="67">
                  <c:v>15.312653058244999</c:v>
                </c:pt>
                <c:pt idx="68">
                  <c:v>17.146350923984301</c:v>
                </c:pt>
                <c:pt idx="69">
                  <c:v>19.1076466361448</c:v>
                </c:pt>
                <c:pt idx="70">
                  <c:v>21.200527627426801</c:v>
                </c:pt>
                <c:pt idx="71">
                  <c:v>23.428981330531101</c:v>
                </c:pt>
                <c:pt idx="72">
                  <c:v>25.796995178158401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Sheet1!$K$13</c:f>
              <c:strCache>
                <c:ptCount val="1"/>
                <c:pt idx="0">
                  <c:v>固有値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Sheet1!$I$14:$I$92</c:f>
              <c:numCache>
                <c:formatCode>General</c:formatCode>
                <c:ptCount val="79"/>
                <c:pt idx="0">
                  <c:v>-180</c:v>
                </c:pt>
                <c:pt idx="1">
                  <c:v>-175</c:v>
                </c:pt>
                <c:pt idx="2">
                  <c:v>-170</c:v>
                </c:pt>
                <c:pt idx="3">
                  <c:v>-165</c:v>
                </c:pt>
                <c:pt idx="4">
                  <c:v>-160</c:v>
                </c:pt>
                <c:pt idx="5">
                  <c:v>-155</c:v>
                </c:pt>
                <c:pt idx="6">
                  <c:v>-150</c:v>
                </c:pt>
                <c:pt idx="7">
                  <c:v>-145</c:v>
                </c:pt>
                <c:pt idx="8">
                  <c:v>-140</c:v>
                </c:pt>
                <c:pt idx="9">
                  <c:v>-135</c:v>
                </c:pt>
                <c:pt idx="10">
                  <c:v>-130</c:v>
                </c:pt>
                <c:pt idx="11">
                  <c:v>-125</c:v>
                </c:pt>
                <c:pt idx="12">
                  <c:v>-120</c:v>
                </c:pt>
                <c:pt idx="13">
                  <c:v>-115</c:v>
                </c:pt>
                <c:pt idx="14">
                  <c:v>-110</c:v>
                </c:pt>
                <c:pt idx="15">
                  <c:v>-105</c:v>
                </c:pt>
                <c:pt idx="16">
                  <c:v>-100</c:v>
                </c:pt>
                <c:pt idx="17">
                  <c:v>-95</c:v>
                </c:pt>
                <c:pt idx="18">
                  <c:v>-90</c:v>
                </c:pt>
                <c:pt idx="19">
                  <c:v>-85</c:v>
                </c:pt>
                <c:pt idx="20">
                  <c:v>-80</c:v>
                </c:pt>
                <c:pt idx="21">
                  <c:v>-75</c:v>
                </c:pt>
                <c:pt idx="22">
                  <c:v>-70</c:v>
                </c:pt>
                <c:pt idx="23">
                  <c:v>-65</c:v>
                </c:pt>
                <c:pt idx="24">
                  <c:v>-60</c:v>
                </c:pt>
                <c:pt idx="25">
                  <c:v>-55</c:v>
                </c:pt>
                <c:pt idx="26">
                  <c:v>-50</c:v>
                </c:pt>
                <c:pt idx="27">
                  <c:v>-45</c:v>
                </c:pt>
                <c:pt idx="28">
                  <c:v>-40</c:v>
                </c:pt>
                <c:pt idx="29">
                  <c:v>-35</c:v>
                </c:pt>
                <c:pt idx="30">
                  <c:v>-30</c:v>
                </c:pt>
                <c:pt idx="31">
                  <c:v>-25</c:v>
                </c:pt>
                <c:pt idx="32">
                  <c:v>-20</c:v>
                </c:pt>
                <c:pt idx="33">
                  <c:v>-15</c:v>
                </c:pt>
                <c:pt idx="34">
                  <c:v>-10</c:v>
                </c:pt>
                <c:pt idx="35">
                  <c:v>-5</c:v>
                </c:pt>
                <c:pt idx="36">
                  <c:v>0</c:v>
                </c:pt>
                <c:pt idx="37">
                  <c:v>5</c:v>
                </c:pt>
                <c:pt idx="38">
                  <c:v>10</c:v>
                </c:pt>
                <c:pt idx="39">
                  <c:v>15</c:v>
                </c:pt>
                <c:pt idx="40">
                  <c:v>20</c:v>
                </c:pt>
                <c:pt idx="41">
                  <c:v>25</c:v>
                </c:pt>
                <c:pt idx="42">
                  <c:v>30</c:v>
                </c:pt>
                <c:pt idx="43">
                  <c:v>35</c:v>
                </c:pt>
                <c:pt idx="44">
                  <c:v>40</c:v>
                </c:pt>
                <c:pt idx="45">
                  <c:v>45</c:v>
                </c:pt>
                <c:pt idx="46">
                  <c:v>50</c:v>
                </c:pt>
                <c:pt idx="47">
                  <c:v>55</c:v>
                </c:pt>
                <c:pt idx="48">
                  <c:v>60</c:v>
                </c:pt>
                <c:pt idx="49">
                  <c:v>65</c:v>
                </c:pt>
                <c:pt idx="50">
                  <c:v>70</c:v>
                </c:pt>
                <c:pt idx="51">
                  <c:v>75</c:v>
                </c:pt>
                <c:pt idx="52">
                  <c:v>80</c:v>
                </c:pt>
                <c:pt idx="53">
                  <c:v>85</c:v>
                </c:pt>
                <c:pt idx="54">
                  <c:v>90</c:v>
                </c:pt>
                <c:pt idx="55">
                  <c:v>95</c:v>
                </c:pt>
                <c:pt idx="56">
                  <c:v>100</c:v>
                </c:pt>
                <c:pt idx="57">
                  <c:v>105</c:v>
                </c:pt>
                <c:pt idx="58">
                  <c:v>110</c:v>
                </c:pt>
                <c:pt idx="59">
                  <c:v>115</c:v>
                </c:pt>
                <c:pt idx="60">
                  <c:v>120</c:v>
                </c:pt>
                <c:pt idx="61">
                  <c:v>125</c:v>
                </c:pt>
                <c:pt idx="62">
                  <c:v>130</c:v>
                </c:pt>
                <c:pt idx="63">
                  <c:v>135</c:v>
                </c:pt>
                <c:pt idx="64">
                  <c:v>140</c:v>
                </c:pt>
                <c:pt idx="65">
                  <c:v>145</c:v>
                </c:pt>
                <c:pt idx="66">
                  <c:v>150</c:v>
                </c:pt>
                <c:pt idx="67">
                  <c:v>155</c:v>
                </c:pt>
                <c:pt idx="68">
                  <c:v>160</c:v>
                </c:pt>
                <c:pt idx="69">
                  <c:v>165</c:v>
                </c:pt>
                <c:pt idx="70">
                  <c:v>170</c:v>
                </c:pt>
                <c:pt idx="71">
                  <c:v>175</c:v>
                </c:pt>
                <c:pt idx="72">
                  <c:v>180</c:v>
                </c:pt>
                <c:pt idx="74">
                  <c:v>73.642167020290444</c:v>
                </c:pt>
                <c:pt idx="76">
                  <c:v>-73.932121574811731</c:v>
                </c:pt>
                <c:pt idx="78">
                  <c:v>0.289954554521691</c:v>
                </c:pt>
              </c:numCache>
            </c:numRef>
          </c:xVal>
          <c:yVal>
            <c:numRef>
              <c:f>Sheet1!$K$14:$K$92</c:f>
              <c:numCache>
                <c:formatCode>General</c:formatCode>
                <c:ptCount val="79"/>
                <c:pt idx="74">
                  <c:v>0</c:v>
                </c:pt>
                <c:pt idx="76">
                  <c:v>0</c:v>
                </c:pt>
                <c:pt idx="7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973856"/>
        <c:axId val="366976992"/>
      </c:scatterChart>
      <c:valAx>
        <c:axId val="366973856"/>
        <c:scaling>
          <c:orientation val="minMax"/>
          <c:max val="180"/>
          <c:min val="-1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固有値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976992"/>
        <c:crosses val="autoZero"/>
        <c:crossBetween val="midCat"/>
        <c:majorUnit val="90"/>
      </c:valAx>
      <c:valAx>
        <c:axId val="366976992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行列式の絶対値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973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3</xdr:row>
      <xdr:rowOff>28575</xdr:rowOff>
    </xdr:from>
    <xdr:ext cx="1726563" cy="214206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695325" y="542925"/>
              <a:ext cx="1726563" cy="21420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kumimoji="1" lang="en-US" altLang="ja-JP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3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𝑎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h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𝑏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𝑖𝑐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𝑑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𝑖𝑒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𝑏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𝑖𝑐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𝑎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h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𝑓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𝑖𝑔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𝑑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𝑖𝑒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𝑓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𝑖𝑔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−2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h</m:t>
                              </m:r>
                            </m:e>
                          </m:mr>
                        </m:m>
                      </m:e>
                    </m:d>
                  </m:oMath>
                </m:oMathPara>
              </a14:m>
              <a:endParaRPr kumimoji="1" lang="en-US" altLang="ja-JP" sz="1100"/>
            </a:p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ja-JP" altLang="en-US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𝜃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𝑏</m:t>
                    </m:r>
                  </m:oMath>
                </m:oMathPara>
              </a14:m>
              <a:endParaRPr kumimoji="1" lang="en-US" altLang="ja-JP" sz="1100" b="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ja-JP" altLang="ja-JP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𝜃</m:t>
                        </m:r>
                      </m:e>
                      <m: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b>
                    </m:sSub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𝑐</m:t>
                    </m:r>
                  </m:oMath>
                </m:oMathPara>
              </a14:m>
              <a:endParaRPr lang="ja-JP" altLang="ja-JP">
                <a:effectLst/>
              </a:endParaRPr>
            </a:p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ja-JP" altLang="ja-JP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𝜃</m:t>
                        </m:r>
                      </m:e>
                      <m: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</m:t>
                        </m:r>
                      </m:sub>
                    </m:sSub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</m:t>
                    </m:r>
                  </m:oMath>
                </m:oMathPara>
              </a14:m>
              <a:endParaRPr lang="ja-JP" altLang="ja-JP">
                <a:effectLst/>
              </a:endParaRPr>
            </a:p>
            <a:p>
              <a:pPr eaLnBrk="1" fontAlgn="auto" latinLnBrk="0" hangingPunct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ja-JP" altLang="ja-JP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𝜃</m:t>
                        </m:r>
                      </m:e>
                      <m: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</m:t>
                        </m:r>
                      </m:sub>
                    </m:sSub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</m:t>
                    </m:r>
                  </m:oMath>
                </m:oMathPara>
              </a14:m>
              <a:endParaRPr lang="ja-JP" altLang="ja-JP">
                <a:effectLst/>
              </a:endParaRPr>
            </a:p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ja-JP" altLang="ja-JP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𝜃</m:t>
                        </m:r>
                      </m:e>
                      <m: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5</m:t>
                        </m:r>
                      </m:sub>
                    </m:sSub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𝑒</m:t>
                    </m:r>
                  </m:oMath>
                </m:oMathPara>
              </a14:m>
              <a:endParaRPr lang="ja-JP" altLang="ja-JP">
                <a:effectLst/>
              </a:endParaRPr>
            </a:p>
            <a:p>
              <a:pPr eaLnBrk="1" fontAlgn="auto" latinLnBrk="0" hangingPunct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ja-JP" altLang="ja-JP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𝜃</m:t>
                        </m:r>
                      </m:e>
                      <m: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6</m:t>
                        </m:r>
                      </m:sub>
                    </m:sSub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𝑓</m:t>
                    </m:r>
                  </m:oMath>
                </m:oMathPara>
              </a14:m>
              <a:endParaRPr lang="ja-JP" altLang="ja-JP">
                <a:effectLst/>
              </a:endParaRPr>
            </a:p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ja-JP" altLang="ja-JP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𝜃</m:t>
                        </m:r>
                      </m:e>
                      <m: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7</m:t>
                        </m:r>
                      </m:sub>
                    </m:sSub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</m:t>
                    </m:r>
                  </m:oMath>
                </m:oMathPara>
              </a14:m>
              <a:endParaRPr lang="ja-JP" altLang="ja-JP">
                <a:effectLst/>
              </a:endParaRPr>
            </a:p>
            <a:p>
              <a:pPr eaLnBrk="1" fontAlgn="auto" latinLnBrk="0" hangingPunct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kumimoji="1" lang="en-US" altLang="ja-JP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1" lang="ja-JP" alt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𝜃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8</m:t>
                            </m:r>
                          </m:sub>
                        </m:sSub>
                      </m:num>
                      <m:den>
                        <m:rad>
                          <m:radPr>
                            <m:degHide m:val="on"/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3</m:t>
                            </m:r>
                          </m:e>
                        </m:rad>
                      </m:den>
                    </m:f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h</m:t>
                    </m:r>
                  </m:oMath>
                </m:oMathPara>
              </a14:m>
              <a:endParaRPr lang="ja-JP" altLang="ja-JP">
                <a:effectLst/>
              </a:endParaRPr>
            </a:p>
            <a:p>
              <a:endParaRPr kumimoji="1" lang="ja-JP" altLang="en-US" sz="11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695325" y="542925"/>
              <a:ext cx="1726563" cy="21420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0">
                  <a:latin typeface="Cambria Math" panose="02040503050406030204" pitchFamily="18" charset="0"/>
                </a:rPr>
                <a:t>(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𝑎+ℎ&amp;𝑏−𝑖𝑐&amp;𝑑−𝑖𝑒@𝑏+𝑖𝑐&amp;−𝑎+ℎ&amp;𝑓−𝑖𝑔@𝑑+𝑖𝑒&amp;𝑓+𝑖𝑔&amp;−2ℎ)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kumimoji="1" lang="en-US" altLang="ja-JP" sz="1100"/>
            </a:p>
            <a:p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1=𝑏</a:t>
              </a:r>
              <a:endParaRPr kumimoji="1" lang="en-US" altLang="ja-JP" sz="1100" b="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</a:t>
              </a:r>
              <a:endParaRPr lang="ja-JP" altLang="ja-JP">
                <a:effectLst/>
              </a:endParaRPr>
            </a:p>
            <a:p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𝑎</a:t>
              </a:r>
              <a:endParaRPr lang="ja-JP" altLang="ja-JP">
                <a:effectLst/>
              </a:endParaRPr>
            </a:p>
            <a:p>
              <a:pPr eaLnBrk="1" fontAlgn="auto" latinLnBrk="0" hangingPunct="1"/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𝑑</a:t>
              </a:r>
              <a:endParaRPr lang="ja-JP" altLang="ja-JP">
                <a:effectLst/>
              </a:endParaRPr>
            </a:p>
            <a:p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𝑒</a:t>
              </a:r>
              <a:endParaRPr lang="ja-JP" altLang="ja-JP">
                <a:effectLst/>
              </a:endParaRPr>
            </a:p>
            <a:p>
              <a:pPr eaLnBrk="1" fontAlgn="auto" latinLnBrk="0" hangingPunct="1"/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𝑓</a:t>
              </a:r>
              <a:endParaRPr lang="ja-JP" altLang="ja-JP">
                <a:effectLst/>
              </a:endParaRPr>
            </a:p>
            <a:p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7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𝑔</a:t>
              </a:r>
              <a:endParaRPr lang="ja-JP" altLang="ja-JP">
                <a:effectLst/>
              </a:endParaRPr>
            </a:p>
            <a:p>
              <a:pPr eaLnBrk="1" fontAlgn="auto" latinLnBrk="0" hangingPunct="1"/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8∕√3=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ℎ</a:t>
              </a:r>
              <a:endParaRPr lang="ja-JP" altLang="ja-JP">
                <a:effectLst/>
              </a:endParaRPr>
            </a:p>
            <a:p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9</xdr:col>
      <xdr:colOff>200025</xdr:colOff>
      <xdr:row>1</xdr:row>
      <xdr:rowOff>152400</xdr:rowOff>
    </xdr:from>
    <xdr:ext cx="6839565" cy="172181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テキスト ボックス 2"/>
            <xdr:cNvSpPr txBox="1"/>
          </xdr:nvSpPr>
          <xdr:spPr>
            <a:xfrm>
              <a:off x="6372225" y="323850"/>
              <a:ext cx="6839565" cy="1721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ja-JP" altLang="en-US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𝜆</m:t>
                        </m:r>
                      </m:e>
                      <m:sup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kumimoji="1" lang="ja-JP" altLang="ja-JP" sz="110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𝜆</m:t>
                    </m:r>
                    <m:nary>
                      <m:naryPr>
                        <m:chr m:val="∑"/>
                        <m:ctrlPr>
                          <a:rPr kumimoji="1" lang="ja-JP" alt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=1</m:t>
                        </m:r>
                      </m:sub>
                      <m: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</m:t>
                        </m:r>
                      </m:sup>
                      <m:e>
                        <m:sSup>
                          <m:sSupPr>
                            <m:ctrlPr>
                              <a:rPr kumimoji="1" lang="en-US" altLang="ja-JP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sub>
                            </m:sSub>
                          </m:e>
                          <m:sup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e>
                    </m:nary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−2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𝑓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𝑏𝑑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𝑐𝑒</m:t>
                        </m:r>
                      </m:e>
                    </m:d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+2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𝑐𝑑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𝑏𝑒</m:t>
                        </m:r>
                      </m:e>
                    </m:d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e>
                    </m:d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</m:t>
                        </m:r>
                      </m:e>
                    </m:d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e>
                    </m:d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𝐹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e>
                    </m:d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−2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h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</m:d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p>
                      <m:sSupPr>
                        <m:ctrlPr>
                          <a:rPr kumimoji="1" lang="en-US" altLang="ja-JP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kumimoji="1" lang="ja-JP" altLang="ja-JP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𝜆</m:t>
                        </m:r>
                      </m:e>
                      <m: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3</m:t>
                        </m:r>
                      </m:sup>
                    </m:sSup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kumimoji="1" lang="ja-JP" altLang="ja-JP" sz="110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𝜆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𝑞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</m:t>
                    </m:r>
                  </m:oMath>
                </m:oMathPara>
              </a14:m>
              <a:endParaRPr kumimoji="1" lang="en-US" altLang="ja-JP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p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𝐵</m:t>
                    </m:r>
                  </m:oMath>
                </m:oMathPara>
              </a14:m>
              <a:endParaRPr kumimoji="1" lang="en-US" altLang="ja-JP" sz="1100" b="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</m:t>
                        </m:r>
                      </m:e>
                      <m: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𝐶</m:t>
                    </m:r>
                  </m:oMath>
                </m:oMathPara>
              </a14:m>
              <a:endParaRPr lang="ja-JP" altLang="ja-JP">
                <a:effectLst/>
              </a:endParaRPr>
            </a:p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</m:t>
                        </m:r>
                      </m:e>
                      <m: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𝐷</m:t>
                    </m:r>
                  </m:oMath>
                </m:oMathPara>
              </a14:m>
              <a:endParaRPr lang="ja-JP" altLang="ja-JP">
                <a:effectLst/>
              </a:endParaRPr>
            </a:p>
            <a:p>
              <a:pPr eaLnBrk="1" fontAlgn="auto" latinLnBrk="0" hangingPunct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𝐸</m:t>
                    </m:r>
                  </m:oMath>
                </m:oMathPara>
              </a14:m>
              <a:endParaRPr lang="ja-JP" altLang="ja-JP">
                <a:effectLst/>
              </a:endParaRPr>
            </a:p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</m:t>
                        </m:r>
                      </m:e>
                      <m: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𝐹</m:t>
                    </m:r>
                  </m:oMath>
                </m:oMathPara>
              </a14:m>
              <a:endParaRPr lang="ja-JP" altLang="ja-JP">
                <a:effectLst/>
              </a:endParaRPr>
            </a:p>
            <a:p>
              <a:pPr eaLnBrk="1" fontAlgn="auto" latinLnBrk="0" hangingPunct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𝑔</m:t>
                        </m:r>
                      </m:e>
                      <m: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𝐺</m:t>
                    </m:r>
                  </m:oMath>
                </m:oMathPara>
              </a14:m>
              <a:endParaRPr lang="ja-JP" altLang="ja-JP">
                <a:effectLst/>
              </a:endParaRPr>
            </a:p>
            <a:p>
              <a:endParaRPr kumimoji="1" lang="ja-JP" altLang="en-US" sz="1100"/>
            </a:p>
          </xdr:txBody>
        </xdr:sp>
      </mc:Choice>
      <mc:Fallback>
        <xdr:sp macro="" textlink="">
          <xdr:nvSpPr>
            <xdr:cNvPr id="3" name="テキスト ボックス 2"/>
            <xdr:cNvSpPr txBox="1"/>
          </xdr:nvSpPr>
          <xdr:spPr>
            <a:xfrm>
              <a:off x="6372225" y="323850"/>
              <a:ext cx="6839565" cy="1721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3−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∑24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𝑛=1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^8▒〖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𝑛〗^2 −2𝑓(𝑏𝑑+𝑐𝑒)+2𝑔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𝑐𝑑−𝑏𝑒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+(ℎ−𝑎)(𝐷+𝐸)+(ℎ+𝑎)(𝐹+𝐺)−2ℎ(𝐵+𝐶)=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+𝑝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+𝑞=0</a:t>
              </a:r>
              <a:endParaRPr kumimoji="1" lang="en-US" altLang="ja-JP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  <a:p>
              <a:r>
                <a:rPr kumimoji="1" lang="en-US" altLang="ja-JP" sz="1100" b="0" i="0">
                  <a:latin typeface="Cambria Math" panose="02040503050406030204" pitchFamily="18" charset="0"/>
                </a:rPr>
                <a:t>𝑏^2=𝐵</a:t>
              </a:r>
              <a:endParaRPr kumimoji="1" lang="en-US" altLang="ja-JP" sz="1100" b="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^2=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</a:t>
              </a:r>
              <a:endParaRPr lang="ja-JP" altLang="ja-JP">
                <a:effectLst/>
              </a:endParaRPr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𝑑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^2=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</a:t>
              </a:r>
              <a:endParaRPr lang="ja-JP" altLang="ja-JP">
                <a:effectLst/>
              </a:endParaRPr>
            </a:p>
            <a:p>
              <a:pPr eaLnBrk="1" fontAlgn="auto" latinLnBrk="0" hangingPunct="1"/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𝑒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^2=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𝐸</a:t>
              </a:r>
              <a:endParaRPr lang="ja-JP" altLang="ja-JP">
                <a:effectLst/>
              </a:endParaRPr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𝑓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^2=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𝐹</a:t>
              </a:r>
              <a:endParaRPr lang="ja-JP" altLang="ja-JP">
                <a:effectLst/>
              </a:endParaRPr>
            </a:p>
            <a:p>
              <a:pPr eaLnBrk="1" fontAlgn="auto" latinLnBrk="0" hangingPunct="1"/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𝑔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^2=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𝐺</a:t>
              </a:r>
              <a:endParaRPr lang="ja-JP" altLang="ja-JP">
                <a:effectLst/>
              </a:endParaRPr>
            </a:p>
            <a:p>
              <a:endParaRPr kumimoji="1" lang="ja-JP" altLang="en-US" sz="1100"/>
            </a:p>
          </xdr:txBody>
        </xdr:sp>
      </mc:Fallback>
    </mc:AlternateContent>
    <xdr:clientData/>
  </xdr:oneCellAnchor>
  <xdr:twoCellAnchor>
    <xdr:from>
      <xdr:col>0</xdr:col>
      <xdr:colOff>400050</xdr:colOff>
      <xdr:row>78</xdr:row>
      <xdr:rowOff>9525</xdr:rowOff>
    </xdr:from>
    <xdr:to>
      <xdr:col>7</xdr:col>
      <xdr:colOff>171450</xdr:colOff>
      <xdr:row>94</xdr:row>
      <xdr:rowOff>9525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85725</xdr:colOff>
      <xdr:row>74</xdr:row>
      <xdr:rowOff>0</xdr:rowOff>
    </xdr:from>
    <xdr:ext cx="3503395" cy="62369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テキスト ボックス 4"/>
            <xdr:cNvSpPr txBox="1"/>
          </xdr:nvSpPr>
          <xdr:spPr>
            <a:xfrm>
              <a:off x="1457325" y="12687300"/>
              <a:ext cx="3503395" cy="6236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|"/>
                        <m:endChr m:val="|"/>
                        <m:ctrlPr>
                          <a:rPr kumimoji="1" lang="en-US" altLang="ja-JP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3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3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f>
                                <m:fPr>
                                  <m:type m:val="lin"/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sSub>
                                    <m:sSubPr>
                                      <m:ctrlPr>
                                        <a:rPr kumimoji="1" lang="en-US" altLang="ja-JP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a:rPr kumimoji="1" lang="ja-JP" altLang="en-US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𝜃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8</m:t>
                                      </m:r>
                                    </m:sub>
                                  </m:sSub>
                                </m:num>
                                <m:den>
                                  <m:rad>
                                    <m:radPr>
                                      <m:degHide m:val="on"/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</m:ctrlPr>
                                    </m:radPr>
                                    <m:deg/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3</m:t>
                                      </m:r>
                                    </m:e>
                                  </m:rad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a:rPr kumimoji="1" lang="ja-JP" alt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𝜆</m:t>
                                  </m:r>
                                </m:den>
                              </m:f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2</m:t>
                                  </m:r>
                                </m:sub>
                              </m:sSub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4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5</m:t>
                                  </m:r>
                                </m:sub>
                              </m:sSub>
                            </m:e>
                          </m:m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2</m:t>
                                  </m:r>
                                </m:sub>
                              </m:sSub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a:rPr kumimoji="1" lang="ja-JP" altLang="en-US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3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f>
                                <m:fPr>
                                  <m:type m:val="lin"/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sSub>
                                    <m:sSubPr>
                                      <m:ctrlPr>
                                        <a:rPr kumimoji="1" lang="en-US" altLang="ja-JP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a:rPr kumimoji="1" lang="ja-JP" altLang="en-US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𝜃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8</m:t>
                                      </m:r>
                                    </m:sub>
                                  </m:sSub>
                                </m:num>
                                <m:den>
                                  <m:rad>
                                    <m:radPr>
                                      <m:degHide m:val="on"/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</m:ctrlPr>
                                    </m:radPr>
                                    <m:deg/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3</m:t>
                                      </m:r>
                                    </m:e>
                                  </m:rad>
                                </m:den>
                              </m:f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ja-JP" alt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𝜆</m:t>
                              </m:r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6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7</m:t>
                                  </m:r>
                                </m:sub>
                              </m:sSub>
                            </m:e>
                          </m:m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4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5</m:t>
                                  </m:r>
                                </m:sub>
                              </m:sSub>
                            </m:e>
                            <m:e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6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+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7</m:t>
                                  </m:r>
                                </m:sub>
                              </m:sSub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−2</m:t>
                              </m:r>
                              <m:f>
                                <m:fPr>
                                  <m:type m:val="lin"/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sSub>
                                    <m:sSubPr>
                                      <m:ctrlPr>
                                        <a:rPr kumimoji="1" lang="en-US" altLang="ja-JP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a:rPr kumimoji="1" lang="ja-JP" altLang="en-US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𝜃</m:t>
                                      </m:r>
                                    </m:e>
                                    <m:sub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8</m:t>
                                      </m:r>
                                    </m:sub>
                                  </m:sSub>
                                </m:num>
                                <m:den>
                                  <m:rad>
                                    <m:radPr>
                                      <m:degHide m:val="on"/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</m:ctrlPr>
                                    </m:radPr>
                                    <m:deg/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+mn-lt"/>
                                          <a:ea typeface="+mn-ea"/>
                                          <a:cs typeface="+mn-cs"/>
                                        </a:rPr>
                                        <m:t>3</m:t>
                                      </m:r>
                                    </m:e>
                                  </m:rad>
                                </m:den>
                              </m:f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ja-JP" alt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𝜆</m:t>
                              </m:r>
                            </m:e>
                          </m:mr>
                        </m:m>
                      </m:e>
                    </m:d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=0</m:t>
                    </m:r>
                  </m:oMath>
                </m:oMathPara>
              </a14:m>
              <a:endParaRPr kumimoji="1" lang="en-US" altLang="ja-JP" sz="1100"/>
            </a:p>
          </xdr:txBody>
        </xdr:sp>
      </mc:Choice>
      <mc:Fallback>
        <xdr:sp macro="" textlink="">
          <xdr:nvSpPr>
            <xdr:cNvPr id="5" name="テキスト ボックス 4"/>
            <xdr:cNvSpPr txBox="1"/>
          </xdr:nvSpPr>
          <xdr:spPr>
            <a:xfrm>
              <a:off x="1457325" y="12687300"/>
              <a:ext cx="3503395" cy="6236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0">
                  <a:latin typeface="Cambria Math" panose="02040503050406030204" pitchFamily="18" charset="0"/>
                </a:rPr>
                <a:t>|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8∕〖√3−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1−𝑖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2&amp;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4−𝑖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5@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2&amp;〖−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8∕√3−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𝜆&amp;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6−𝑖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7@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5&amp;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7&amp;−2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8∕√3−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|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=0</a:t>
              </a:r>
              <a:endParaRPr kumimoji="1" lang="en-US" altLang="ja-JP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2:AC92"/>
  <sheetViews>
    <sheetView tabSelected="1" workbookViewId="0">
      <selection activeCell="G7" sqref="G7"/>
    </sheetView>
  </sheetViews>
  <sheetFormatPr defaultRowHeight="13.5" x14ac:dyDescent="0.15"/>
  <sheetData>
    <row r="12" spans="5:29" x14ac:dyDescent="0.15">
      <c r="I12" t="s">
        <v>43</v>
      </c>
    </row>
    <row r="13" spans="5:29" x14ac:dyDescent="0.15">
      <c r="G13">
        <v>4</v>
      </c>
      <c r="I13" s="1"/>
      <c r="J13" s="1" t="s">
        <v>47</v>
      </c>
      <c r="K13" s="1" t="s">
        <v>48</v>
      </c>
      <c r="L13" s="1" t="s">
        <v>44</v>
      </c>
      <c r="M13" s="2" t="s">
        <v>40</v>
      </c>
      <c r="N13" s="3"/>
      <c r="O13" s="4"/>
      <c r="P13" s="2" t="s">
        <v>41</v>
      </c>
      <c r="Q13" s="3"/>
      <c r="R13" s="4"/>
      <c r="S13" s="2" t="s">
        <v>42</v>
      </c>
      <c r="T13" s="3"/>
      <c r="U13" s="4"/>
      <c r="V13" s="2" t="s">
        <v>45</v>
      </c>
      <c r="W13" s="3"/>
      <c r="X13" s="3"/>
      <c r="Y13" s="4"/>
      <c r="Z13" s="2" t="s">
        <v>46</v>
      </c>
      <c r="AA13" s="3"/>
      <c r="AB13" s="3"/>
      <c r="AC13" s="4"/>
    </row>
    <row r="14" spans="5:29" x14ac:dyDescent="0.15">
      <c r="E14" t="s">
        <v>17</v>
      </c>
      <c r="F14" s="1" t="s">
        <v>0</v>
      </c>
      <c r="G14" s="1">
        <f t="shared" ref="G14:G21" ca="1" si="0">2*(RAND()-1/2)*PI()/$G$13</f>
        <v>7.6828291069508697E-2</v>
      </c>
      <c r="I14" s="1">
        <v>-180</v>
      </c>
      <c r="J14" s="1">
        <f ca="1">IMABS(IMSUB(Y14,AC14))</f>
        <v>25.7947587174482</v>
      </c>
      <c r="K14" s="1"/>
      <c r="L14" s="1">
        <f>PI()/180*I14</f>
        <v>-3.1415926535897931</v>
      </c>
      <c r="M14" s="1">
        <f ca="1">$G$16+$G$22-L14</f>
        <v>3.1040016744248495</v>
      </c>
      <c r="N14" s="1" t="str">
        <f ca="1">IMCONJUGATE(P14)</f>
        <v>0.0768282910695087-0.120749195198816i</v>
      </c>
      <c r="O14" s="1" t="str">
        <f ca="1">IMCONJUGATE(S14)</f>
        <v>-0.224116315985807-0.70075382661523i</v>
      </c>
      <c r="P14" s="1" t="str">
        <f ca="1">COMPLEX($G$14,$G$15)</f>
        <v>0.0768282910695087+0.120749195198816i</v>
      </c>
      <c r="Q14" s="1">
        <f ca="1">-$G$16+$G$22-L14</f>
        <v>3.6007061552935218</v>
      </c>
      <c r="R14" s="1" t="str">
        <f ca="1">IMCONJUGATE(T14)</f>
        <v>0.713273950318556-0.626941186618708i</v>
      </c>
      <c r="S14" s="1" t="str">
        <f ca="1">COMPLEX($G$17,$G$18)</f>
        <v>-0.224116315985807+0.70075382661523i</v>
      </c>
      <c r="T14" s="1" t="str">
        <f ca="1">COMPLEX($G$19,$G$20)</f>
        <v>0.713273950318556+0.626941186618708i</v>
      </c>
      <c r="U14" s="1">
        <f ca="1">-2*$G$22-L14</f>
        <v>2.7200701310510085</v>
      </c>
      <c r="V14" s="1" t="str">
        <f ca="1">IMPRODUCT(M14,Q14,U14)</f>
        <v>30.4011302101487</v>
      </c>
      <c r="W14" s="1" t="str">
        <f ca="1">IMPRODUCT(N14,R14,S14)</f>
        <v>0.0987917962147227+0.0154496186489479i</v>
      </c>
      <c r="X14" s="1" t="str">
        <f ca="1">IMPRODUCT(O14,P14,T14)</f>
        <v>0.0987917962147226-0.0154496186489479i</v>
      </c>
      <c r="Y14" s="1" t="str">
        <f ca="1">IMSUM(V14:X14)</f>
        <v>30.5987138025781</v>
      </c>
      <c r="Z14" s="1" t="str">
        <f ca="1">IMPRODUCT(O14,Q14,S14)</f>
        <v>1.9490048055812</v>
      </c>
      <c r="AA14" s="1" t="str">
        <f ca="1">IMPRODUCT(M14,R14,T14)</f>
        <v>2.79923520695406</v>
      </c>
      <c r="AB14" s="1" t="str">
        <f ca="1">IMPRODUCT(N14,P14,U14)</f>
        <v>0.0557150725946417</v>
      </c>
      <c r="AC14" s="1" t="str">
        <f ca="1">IMSUM(Z14:AB14)</f>
        <v>4.8039550851299</v>
      </c>
    </row>
    <row r="15" spans="5:29" x14ac:dyDescent="0.15">
      <c r="E15" t="s">
        <v>18</v>
      </c>
      <c r="F15" s="1" t="s">
        <v>1</v>
      </c>
      <c r="G15" s="1">
        <f t="shared" ca="1" si="0"/>
        <v>0.12074919519881583</v>
      </c>
      <c r="I15" s="1">
        <f>I14+5</f>
        <v>-175</v>
      </c>
      <c r="J15" s="1">
        <f ca="1">IMABS(IMSUB(Y15,AC15))</f>
        <v>23.426744869821</v>
      </c>
      <c r="K15" s="1"/>
      <c r="L15" s="1">
        <f>PI()/180*I15</f>
        <v>-3.0543261909900767</v>
      </c>
      <c r="M15" s="1">
        <f t="shared" ref="M15:M78" ca="1" si="1">$G$16+$G$22-L15</f>
        <v>3.0167352118251332</v>
      </c>
      <c r="N15" s="1" t="str">
        <f t="shared" ref="N15:N78" ca="1" si="2">IMCONJUGATE(P15)</f>
        <v>0.0768282910695087-0.120749195198816i</v>
      </c>
      <c r="O15" s="1" t="str">
        <f t="shared" ref="O15:O78" ca="1" si="3">IMCONJUGATE(S15)</f>
        <v>-0.224116315985807-0.70075382661523i</v>
      </c>
      <c r="P15" s="1" t="str">
        <f t="shared" ref="P15:P78" ca="1" si="4">COMPLEX($G$14,$G$15)</f>
        <v>0.0768282910695087+0.120749195198816i</v>
      </c>
      <c r="Q15" s="1">
        <f t="shared" ref="Q15:Q78" ca="1" si="5">-$G$16+$G$22-L15</f>
        <v>3.5134396926938054</v>
      </c>
      <c r="R15" s="1" t="str">
        <f t="shared" ref="R15:R78" ca="1" si="6">IMCONJUGATE(T15)</f>
        <v>0.713273950318556-0.626941186618708i</v>
      </c>
      <c r="S15" s="1" t="str">
        <f t="shared" ref="S15:S78" ca="1" si="7">COMPLEX($G$17,$G$18)</f>
        <v>-0.224116315985807+0.70075382661523i</v>
      </c>
      <c r="T15" s="1" t="str">
        <f t="shared" ref="T15:T78" ca="1" si="8">COMPLEX($G$19,$G$20)</f>
        <v>0.713273950318556+0.626941186618708i</v>
      </c>
      <c r="U15" s="1">
        <f t="shared" ref="U15:U78" ca="1" si="9">-2*$G$22-L15</f>
        <v>2.6328036684512921</v>
      </c>
      <c r="V15" s="1" t="str">
        <f t="shared" ref="V15:V78" ca="1" si="10">IMPRODUCT(M15,Q15,U15)</f>
        <v>27.9053947401632</v>
      </c>
      <c r="W15" s="1" t="str">
        <f t="shared" ref="W15:W78" ca="1" si="11">IMPRODUCT(N15,R15,S15)</f>
        <v>0.0987917962147227+0.0154496186489479i</v>
      </c>
      <c r="X15" s="1" t="str">
        <f t="shared" ref="X15:X78" ca="1" si="12">IMPRODUCT(O15,P15,T15)</f>
        <v>0.0987917962147226-0.0154496186489479i</v>
      </c>
      <c r="Y15" s="1" t="str">
        <f t="shared" ref="Y15:Y78" ca="1" si="13">IMSUM(V15:X15)</f>
        <v>28.1029783325926</v>
      </c>
      <c r="Z15" s="1" t="str">
        <f t="shared" ref="Z15:Z78" ca="1" si="14">IMPRODUCT(O15,Q15,S15)</f>
        <v>1.90176886139762</v>
      </c>
      <c r="AA15" s="1" t="str">
        <f t="shared" ref="AA15:AA78" ca="1" si="15">IMPRODUCT(M15,R15,T15)</f>
        <v>2.72053700375779+2.22044604925031E-16i</v>
      </c>
      <c r="AB15" s="1" t="str">
        <f t="shared" ref="AB15:AB78" ca="1" si="16">IMPRODUCT(N15,P15,U15)</f>
        <v>0.0539275976162145</v>
      </c>
      <c r="AC15" s="1" t="str">
        <f t="shared" ref="AC15:AC78" ca="1" si="17">IMSUM(Z15:AB15)</f>
        <v>4.67623346277162+2.22044604925031E-16i</v>
      </c>
    </row>
    <row r="16" spans="5:29" x14ac:dyDescent="0.15">
      <c r="E16" t="s">
        <v>16</v>
      </c>
      <c r="F16" s="1" t="s">
        <v>2</v>
      </c>
      <c r="G16" s="1">
        <f t="shared" ca="1" si="0"/>
        <v>-0.24835224043433604</v>
      </c>
      <c r="I16" s="1">
        <f t="shared" ref="I16:I79" si="18">I15+5</f>
        <v>-170</v>
      </c>
      <c r="J16" s="1">
        <f ca="1">IMABS(IMSUB(Y16,AC16))</f>
        <v>21.1982911667167</v>
      </c>
      <c r="K16" s="1"/>
      <c r="L16" s="1">
        <f>PI()/180*I16</f>
        <v>-2.9670597283903604</v>
      </c>
      <c r="M16" s="1">
        <f t="shared" ca="1" si="1"/>
        <v>2.9294687492254168</v>
      </c>
      <c r="N16" s="1" t="str">
        <f t="shared" ca="1" si="2"/>
        <v>0.0768282910695087-0.120749195198816i</v>
      </c>
      <c r="O16" s="1" t="str">
        <f t="shared" ca="1" si="3"/>
        <v>-0.224116315985807-0.70075382661523i</v>
      </c>
      <c r="P16" s="1" t="str">
        <f t="shared" ca="1" si="4"/>
        <v>0.0768282910695087+0.120749195198816i</v>
      </c>
      <c r="Q16" s="1">
        <f t="shared" ca="1" si="5"/>
        <v>3.426173230094089</v>
      </c>
      <c r="R16" s="1" t="str">
        <f t="shared" ca="1" si="6"/>
        <v>0.713273950318556-0.626941186618708i</v>
      </c>
      <c r="S16" s="1" t="str">
        <f t="shared" ca="1" si="7"/>
        <v>-0.224116315985807+0.70075382661523i</v>
      </c>
      <c r="T16" s="1" t="str">
        <f t="shared" ca="1" si="8"/>
        <v>0.713273950318556+0.626941186618708i</v>
      </c>
      <c r="U16" s="1">
        <f t="shared" ca="1" si="9"/>
        <v>2.5455372058515757</v>
      </c>
      <c r="V16" s="1" t="str">
        <f t="shared" ca="1" si="10"/>
        <v>25.5492194147006</v>
      </c>
      <c r="W16" s="1" t="str">
        <f t="shared" ca="1" si="11"/>
        <v>0.0987917962147227+0.0154496186489479i</v>
      </c>
      <c r="X16" s="1" t="str">
        <f t="shared" ca="1" si="12"/>
        <v>0.0987917962147226-0.0154496186489479i</v>
      </c>
      <c r="Y16" s="1" t="str">
        <f t="shared" ca="1" si="13"/>
        <v>25.74680300713</v>
      </c>
      <c r="Z16" s="1" t="str">
        <f t="shared" ca="1" si="14"/>
        <v>1.85453291721404+1.11022302462516E-16i</v>
      </c>
      <c r="AA16" s="1" t="str">
        <f t="shared" ca="1" si="15"/>
        <v>2.64183880056151+2.22044604925031E-16i</v>
      </c>
      <c r="AB16" s="1" t="str">
        <f t="shared" ca="1" si="16"/>
        <v>0.0521401226377873</v>
      </c>
      <c r="AC16" s="1" t="str">
        <f t="shared" ca="1" si="17"/>
        <v>4.54851184041334+3.33066907387547E-16i</v>
      </c>
    </row>
    <row r="17" spans="5:29" x14ac:dyDescent="0.15">
      <c r="E17" t="s">
        <v>19</v>
      </c>
      <c r="F17" s="1" t="s">
        <v>3</v>
      </c>
      <c r="G17" s="1">
        <f t="shared" ca="1" si="0"/>
        <v>-0.22411631598580656</v>
      </c>
      <c r="I17" s="1">
        <f t="shared" si="18"/>
        <v>-165</v>
      </c>
      <c r="J17" s="1">
        <f ca="1">IMABS(IMSUB(Y17,AC17))</f>
        <v>19.105410175434599</v>
      </c>
      <c r="K17" s="1"/>
      <c r="L17" s="1">
        <f>PI()/180*I17</f>
        <v>-2.8797932657906435</v>
      </c>
      <c r="M17" s="1">
        <f t="shared" ca="1" si="1"/>
        <v>2.8422022866257</v>
      </c>
      <c r="N17" s="1" t="str">
        <f t="shared" ca="1" si="2"/>
        <v>0.0768282910695087-0.120749195198816i</v>
      </c>
      <c r="O17" s="1" t="str">
        <f t="shared" ca="1" si="3"/>
        <v>-0.224116315985807-0.70075382661523i</v>
      </c>
      <c r="P17" s="1" t="str">
        <f t="shared" ca="1" si="4"/>
        <v>0.0768282910695087+0.120749195198816i</v>
      </c>
      <c r="Q17" s="1">
        <f t="shared" ca="1" si="5"/>
        <v>3.3389067674943718</v>
      </c>
      <c r="R17" s="1" t="str">
        <f t="shared" ca="1" si="6"/>
        <v>0.713273950318556-0.626941186618708i</v>
      </c>
      <c r="S17" s="1" t="str">
        <f t="shared" ca="1" si="7"/>
        <v>-0.224116315985807+0.70075382661523i</v>
      </c>
      <c r="T17" s="1" t="str">
        <f t="shared" ca="1" si="8"/>
        <v>0.713273950318556+0.626941186618708i</v>
      </c>
      <c r="U17" s="1">
        <f t="shared" ca="1" si="9"/>
        <v>2.4582707432518589</v>
      </c>
      <c r="V17" s="1" t="str">
        <f t="shared" ca="1" si="10"/>
        <v>23.3286168010603</v>
      </c>
      <c r="W17" s="1" t="str">
        <f t="shared" ca="1" si="11"/>
        <v>0.0987917962147227+0.0154496186489479i</v>
      </c>
      <c r="X17" s="1" t="str">
        <f t="shared" ca="1" si="12"/>
        <v>0.0987917962147226-0.0154496186489479i</v>
      </c>
      <c r="Y17" s="1" t="str">
        <f t="shared" ca="1" si="13"/>
        <v>23.5262003934897</v>
      </c>
      <c r="Z17" s="1" t="str">
        <f t="shared" ca="1" si="14"/>
        <v>1.80729697303046-1.11022302462516E-16i</v>
      </c>
      <c r="AA17" s="1" t="str">
        <f t="shared" ca="1" si="15"/>
        <v>2.56314059736524</v>
      </c>
      <c r="AB17" s="1" t="str">
        <f t="shared" ca="1" si="16"/>
        <v>0.0503526476593602</v>
      </c>
      <c r="AC17" s="1" t="str">
        <f t="shared" ca="1" si="17"/>
        <v>4.42079021805506-1.11022302462516E-16i</v>
      </c>
    </row>
    <row r="18" spans="5:29" x14ac:dyDescent="0.15">
      <c r="E18" t="s">
        <v>20</v>
      </c>
      <c r="F18" s="1" t="s">
        <v>4</v>
      </c>
      <c r="G18" s="1">
        <f t="shared" ca="1" si="0"/>
        <v>0.70075382661523022</v>
      </c>
      <c r="I18" s="1">
        <f t="shared" si="18"/>
        <v>-160</v>
      </c>
      <c r="J18" s="1">
        <f ca="1">IMABS(IMSUB(Y18,AC18))</f>
        <v>17.1441144632742</v>
      </c>
      <c r="K18" s="1"/>
      <c r="L18" s="1">
        <f>PI()/180*I18</f>
        <v>-2.7925268031909272</v>
      </c>
      <c r="M18" s="1">
        <f t="shared" ca="1" si="1"/>
        <v>2.7549358240259836</v>
      </c>
      <c r="N18" s="1" t="str">
        <f t="shared" ca="1" si="2"/>
        <v>0.0768282910695087-0.120749195198816i</v>
      </c>
      <c r="O18" s="1" t="str">
        <f t="shared" ca="1" si="3"/>
        <v>-0.224116315985807-0.70075382661523i</v>
      </c>
      <c r="P18" s="1" t="str">
        <f t="shared" ca="1" si="4"/>
        <v>0.0768282910695087+0.120749195198816i</v>
      </c>
      <c r="Q18" s="1">
        <f t="shared" ca="1" si="5"/>
        <v>3.2516403048946554</v>
      </c>
      <c r="R18" s="1" t="str">
        <f t="shared" ca="1" si="6"/>
        <v>0.713273950318556-0.626941186618708i</v>
      </c>
      <c r="S18" s="1" t="str">
        <f t="shared" ca="1" si="7"/>
        <v>-0.224116315985807+0.70075382661523i</v>
      </c>
      <c r="T18" s="1" t="str">
        <f t="shared" ca="1" si="8"/>
        <v>0.713273950318556+0.626941186618708i</v>
      </c>
      <c r="U18" s="1">
        <f t="shared" ca="1" si="9"/>
        <v>2.3710042806521425</v>
      </c>
      <c r="V18" s="1" t="str">
        <f t="shared" ca="1" si="10"/>
        <v>21.2395994665416</v>
      </c>
      <c r="W18" s="1" t="str">
        <f t="shared" ca="1" si="11"/>
        <v>0.0987917962147227+0.0154496186489479i</v>
      </c>
      <c r="X18" s="1" t="str">
        <f t="shared" ca="1" si="12"/>
        <v>0.0987917962147226-0.0154496186489479i</v>
      </c>
      <c r="Y18" s="1" t="str">
        <f t="shared" ca="1" si="13"/>
        <v>21.437183058971</v>
      </c>
      <c r="Z18" s="1" t="str">
        <f t="shared" ca="1" si="14"/>
        <v>1.76006102884688</v>
      </c>
      <c r="AA18" s="1" t="str">
        <f t="shared" ca="1" si="15"/>
        <v>2.48444239416896</v>
      </c>
      <c r="AB18" s="1" t="str">
        <f t="shared" ca="1" si="16"/>
        <v>0.048565172680933</v>
      </c>
      <c r="AC18" s="1" t="str">
        <f t="shared" ca="1" si="17"/>
        <v>4.29306859569677</v>
      </c>
    </row>
    <row r="19" spans="5:29" x14ac:dyDescent="0.15">
      <c r="E19" t="s">
        <v>21</v>
      </c>
      <c r="F19" s="1" t="s">
        <v>5</v>
      </c>
      <c r="G19" s="1">
        <f t="shared" ca="1" si="0"/>
        <v>0.71327395031855634</v>
      </c>
      <c r="I19" s="1">
        <f t="shared" si="18"/>
        <v>-155</v>
      </c>
      <c r="J19" s="1">
        <f ca="1">IMABS(IMSUB(Y19,AC19))</f>
        <v>15.3104165975348</v>
      </c>
      <c r="K19" s="1"/>
      <c r="L19" s="1">
        <f>PI()/180*I19</f>
        <v>-2.7052603405912108</v>
      </c>
      <c r="M19" s="1">
        <f t="shared" ca="1" si="1"/>
        <v>2.6676693614262672</v>
      </c>
      <c r="N19" s="1" t="str">
        <f t="shared" ca="1" si="2"/>
        <v>0.0768282910695087-0.120749195198816i</v>
      </c>
      <c r="O19" s="1" t="str">
        <f t="shared" ca="1" si="3"/>
        <v>-0.224116315985807-0.70075382661523i</v>
      </c>
      <c r="P19" s="1" t="str">
        <f t="shared" ca="1" si="4"/>
        <v>0.0768282910695087+0.120749195198816i</v>
      </c>
      <c r="Q19" s="1">
        <f t="shared" ca="1" si="5"/>
        <v>3.164373842294939</v>
      </c>
      <c r="R19" s="1" t="str">
        <f t="shared" ca="1" si="6"/>
        <v>0.713273950318556-0.626941186618708i</v>
      </c>
      <c r="S19" s="1" t="str">
        <f t="shared" ca="1" si="7"/>
        <v>-0.224116315985807+0.70075382661523i</v>
      </c>
      <c r="T19" s="1" t="str">
        <f t="shared" ca="1" si="8"/>
        <v>0.713273950318556+0.626941186618708i</v>
      </c>
      <c r="U19" s="1">
        <f t="shared" ca="1" si="9"/>
        <v>2.2837378180524261</v>
      </c>
      <c r="V19" s="1" t="str">
        <f t="shared" ca="1" si="10"/>
        <v>19.2781799784439</v>
      </c>
      <c r="W19" s="1" t="str">
        <f t="shared" ca="1" si="11"/>
        <v>0.0987917962147227+0.0154496186489479i</v>
      </c>
      <c r="X19" s="1" t="str">
        <f t="shared" ca="1" si="12"/>
        <v>0.0987917962147226-0.0154496186489479i</v>
      </c>
      <c r="Y19" s="1" t="str">
        <f t="shared" ca="1" si="13"/>
        <v>19.4757635708733</v>
      </c>
      <c r="Z19" s="1" t="str">
        <f t="shared" ca="1" si="14"/>
        <v>1.7128250846633</v>
      </c>
      <c r="AA19" s="1" t="str">
        <f t="shared" ca="1" si="15"/>
        <v>2.40574419097269</v>
      </c>
      <c r="AB19" s="1" t="str">
        <f t="shared" ca="1" si="16"/>
        <v>0.0467776977025058</v>
      </c>
      <c r="AC19" s="1" t="str">
        <f t="shared" ca="1" si="17"/>
        <v>4.1653469733385</v>
      </c>
    </row>
    <row r="20" spans="5:29" x14ac:dyDescent="0.15">
      <c r="E20" t="s">
        <v>22</v>
      </c>
      <c r="F20" s="1" t="s">
        <v>6</v>
      </c>
      <c r="G20" s="1">
        <f t="shared" ca="1" si="0"/>
        <v>0.62694118661870801</v>
      </c>
      <c r="I20" s="1">
        <f t="shared" si="18"/>
        <v>-150</v>
      </c>
      <c r="J20" s="1">
        <f ca="1">IMABS(IMSUB(Y20,AC20))</f>
        <v>13.600329145515801</v>
      </c>
      <c r="K20" s="1"/>
      <c r="L20" s="1">
        <f>PI()/180*I20</f>
        <v>-2.6179938779914944</v>
      </c>
      <c r="M20" s="1">
        <f t="shared" ca="1" si="1"/>
        <v>2.5804028988265508</v>
      </c>
      <c r="N20" s="1" t="str">
        <f t="shared" ca="1" si="2"/>
        <v>0.0768282910695087-0.120749195198816i</v>
      </c>
      <c r="O20" s="1" t="str">
        <f t="shared" ca="1" si="3"/>
        <v>-0.224116315985807-0.70075382661523i</v>
      </c>
      <c r="P20" s="1" t="str">
        <f t="shared" ca="1" si="4"/>
        <v>0.0768282910695087+0.120749195198816i</v>
      </c>
      <c r="Q20" s="1">
        <f t="shared" ca="1" si="5"/>
        <v>3.0771073796952226</v>
      </c>
      <c r="R20" s="1" t="str">
        <f t="shared" ca="1" si="6"/>
        <v>0.713273950318556-0.626941186618708i</v>
      </c>
      <c r="S20" s="1" t="str">
        <f t="shared" ca="1" si="7"/>
        <v>-0.224116315985807+0.70075382661523i</v>
      </c>
      <c r="T20" s="1" t="str">
        <f t="shared" ca="1" si="8"/>
        <v>0.713273950318556+0.626941186618708i</v>
      </c>
      <c r="U20" s="1">
        <f t="shared" ca="1" si="9"/>
        <v>2.1964713554527098</v>
      </c>
      <c r="V20" s="1" t="str">
        <f t="shared" ca="1" si="10"/>
        <v>17.4403709040666</v>
      </c>
      <c r="W20" s="1" t="str">
        <f t="shared" ca="1" si="11"/>
        <v>0.0987917962147227+0.0154496186489479i</v>
      </c>
      <c r="X20" s="1" t="str">
        <f t="shared" ca="1" si="12"/>
        <v>0.0987917962147226-0.0154496186489479i</v>
      </c>
      <c r="Y20" s="1" t="str">
        <f t="shared" ca="1" si="13"/>
        <v>17.637954496496</v>
      </c>
      <c r="Z20" s="1" t="str">
        <f t="shared" ca="1" si="14"/>
        <v>1.66558914047972</v>
      </c>
      <c r="AA20" s="1" t="str">
        <f t="shared" ca="1" si="15"/>
        <v>2.32704598777641</v>
      </c>
      <c r="AB20" s="1" t="str">
        <f t="shared" ca="1" si="16"/>
        <v>0.0449902227240787</v>
      </c>
      <c r="AC20" s="1" t="str">
        <f t="shared" ca="1" si="17"/>
        <v>4.03762535098021</v>
      </c>
    </row>
    <row r="21" spans="5:29" x14ac:dyDescent="0.15">
      <c r="F21" s="1" t="s">
        <v>7</v>
      </c>
      <c r="G21" s="1">
        <f t="shared" ca="1" si="0"/>
        <v>0.3650492127858862</v>
      </c>
      <c r="I21" s="1">
        <f t="shared" si="18"/>
        <v>-145</v>
      </c>
      <c r="J21" s="1">
        <f ca="1">IMABS(IMSUB(Y21,AC21))</f>
        <v>12.0098646745164</v>
      </c>
      <c r="K21" s="1"/>
      <c r="L21" s="1">
        <f>PI()/180*I21</f>
        <v>-2.530727415391778</v>
      </c>
      <c r="M21" s="1">
        <f t="shared" ca="1" si="1"/>
        <v>2.4931364362268345</v>
      </c>
      <c r="N21" s="1" t="str">
        <f t="shared" ca="1" si="2"/>
        <v>0.0768282910695087-0.120749195198816i</v>
      </c>
      <c r="O21" s="1" t="str">
        <f t="shared" ca="1" si="3"/>
        <v>-0.224116315985807-0.70075382661523i</v>
      </c>
      <c r="P21" s="1" t="str">
        <f t="shared" ca="1" si="4"/>
        <v>0.0768282910695087+0.120749195198816i</v>
      </c>
      <c r="Q21" s="1">
        <f t="shared" ca="1" si="5"/>
        <v>2.9898409170955063</v>
      </c>
      <c r="R21" s="1" t="str">
        <f t="shared" ca="1" si="6"/>
        <v>0.713273950318556-0.626941186618708i</v>
      </c>
      <c r="S21" s="1" t="str">
        <f t="shared" ca="1" si="7"/>
        <v>-0.224116315985807+0.70075382661523i</v>
      </c>
      <c r="T21" s="1" t="str">
        <f t="shared" ca="1" si="8"/>
        <v>0.713273950318556+0.626941186618708i</v>
      </c>
      <c r="U21" s="1">
        <f t="shared" ca="1" si="9"/>
        <v>2.1092048928529934</v>
      </c>
      <c r="V21" s="1" t="str">
        <f t="shared" ca="1" si="10"/>
        <v>15.7221848107089</v>
      </c>
      <c r="W21" s="1" t="str">
        <f t="shared" ca="1" si="11"/>
        <v>0.0987917962147227+0.0154496186489479i</v>
      </c>
      <c r="X21" s="1" t="str">
        <f t="shared" ca="1" si="12"/>
        <v>0.0987917962147226-0.0154496186489479i</v>
      </c>
      <c r="Y21" s="1" t="str">
        <f t="shared" ca="1" si="13"/>
        <v>15.9197684031383</v>
      </c>
      <c r="Z21" s="1" t="str">
        <f t="shared" ca="1" si="14"/>
        <v>1.61835319629614</v>
      </c>
      <c r="AA21" s="1" t="str">
        <f t="shared" ca="1" si="15"/>
        <v>2.24834778458014</v>
      </c>
      <c r="AB21" s="1" t="str">
        <f t="shared" ca="1" si="16"/>
        <v>0.0432027477456515</v>
      </c>
      <c r="AC21" s="1" t="str">
        <f t="shared" ca="1" si="17"/>
        <v>3.90990372862193</v>
      </c>
    </row>
    <row r="22" spans="5:29" x14ac:dyDescent="0.15">
      <c r="F22" s="1" t="s">
        <v>8</v>
      </c>
      <c r="G22" s="1">
        <f ca="1">G21/SQRT(3)</f>
        <v>0.21076126126939237</v>
      </c>
      <c r="I22" s="1">
        <f t="shared" si="18"/>
        <v>-140</v>
      </c>
      <c r="J22" s="1">
        <f ca="1">IMABS(IMSUB(Y22,AC22))</f>
        <v>10.5350357518361</v>
      </c>
      <c r="K22" s="1"/>
      <c r="L22" s="1">
        <f>PI()/180*I22</f>
        <v>-2.4434609527920612</v>
      </c>
      <c r="M22" s="1">
        <f t="shared" ca="1" si="1"/>
        <v>2.4058699736271176</v>
      </c>
      <c r="N22" s="1" t="str">
        <f t="shared" ca="1" si="2"/>
        <v>0.0768282910695087-0.120749195198816i</v>
      </c>
      <c r="O22" s="1" t="str">
        <f t="shared" ca="1" si="3"/>
        <v>-0.224116315985807-0.70075382661523i</v>
      </c>
      <c r="P22" s="1" t="str">
        <f t="shared" ca="1" si="4"/>
        <v>0.0768282910695087+0.120749195198816i</v>
      </c>
      <c r="Q22" s="1">
        <f t="shared" ca="1" si="5"/>
        <v>2.9025744544957899</v>
      </c>
      <c r="R22" s="1" t="str">
        <f t="shared" ca="1" si="6"/>
        <v>0.713273950318556-0.626941186618708i</v>
      </c>
      <c r="S22" s="1" t="str">
        <f t="shared" ca="1" si="7"/>
        <v>-0.224116315985807+0.70075382661523i</v>
      </c>
      <c r="T22" s="1" t="str">
        <f t="shared" ca="1" si="8"/>
        <v>0.713273950318556+0.626941186618708i</v>
      </c>
      <c r="U22" s="1">
        <f t="shared" ca="1" si="9"/>
        <v>2.0219384302532766</v>
      </c>
      <c r="V22" s="1" t="str">
        <f t="shared" ca="1" si="10"/>
        <v>14.1196342656703</v>
      </c>
      <c r="W22" s="1" t="str">
        <f t="shared" ca="1" si="11"/>
        <v>0.0987917962147227+0.0154496186489479i</v>
      </c>
      <c r="X22" s="1" t="str">
        <f t="shared" ca="1" si="12"/>
        <v>0.0987917962147226-0.0154496186489479i</v>
      </c>
      <c r="Y22" s="1" t="str">
        <f t="shared" ca="1" si="13"/>
        <v>14.3172178580997</v>
      </c>
      <c r="Z22" s="1" t="str">
        <f t="shared" ca="1" si="14"/>
        <v>1.57111725211256+5.55111512312578E-17i</v>
      </c>
      <c r="AA22" s="1" t="str">
        <f t="shared" ca="1" si="15"/>
        <v>2.16964958138386</v>
      </c>
      <c r="AB22" s="1" t="str">
        <f t="shared" ca="1" si="16"/>
        <v>0.0414152727672243</v>
      </c>
      <c r="AC22" s="1" t="str">
        <f t="shared" ca="1" si="17"/>
        <v>3.78218210626364+5.55111512312578E-17i</v>
      </c>
    </row>
    <row r="23" spans="5:29" x14ac:dyDescent="0.15">
      <c r="F23" s="1" t="s">
        <v>11</v>
      </c>
      <c r="G23" s="1">
        <f ca="1">SUMSQ(G14:G15)</f>
        <v>2.0482954449822878E-2</v>
      </c>
      <c r="I23" s="1">
        <f t="shared" si="18"/>
        <v>-135</v>
      </c>
      <c r="J23" s="1">
        <f ca="1">IMABS(IMSUB(Y23,AC23))</f>
        <v>9.1718549447740401</v>
      </c>
      <c r="K23" s="1"/>
      <c r="L23" s="1">
        <f>PI()/180*I23</f>
        <v>-2.3561944901923448</v>
      </c>
      <c r="M23" s="1">
        <f t="shared" ca="1" si="1"/>
        <v>2.3186035110274013</v>
      </c>
      <c r="N23" s="1" t="str">
        <f t="shared" ca="1" si="2"/>
        <v>0.0768282910695087-0.120749195198816i</v>
      </c>
      <c r="O23" s="1" t="str">
        <f t="shared" ca="1" si="3"/>
        <v>-0.224116315985807-0.70075382661523i</v>
      </c>
      <c r="P23" s="1" t="str">
        <f t="shared" ca="1" si="4"/>
        <v>0.0768282910695087+0.120749195198816i</v>
      </c>
      <c r="Q23" s="1">
        <f t="shared" ca="1" si="5"/>
        <v>2.8153079918960735</v>
      </c>
      <c r="R23" s="1" t="str">
        <f t="shared" ca="1" si="6"/>
        <v>0.713273950318556-0.626941186618708i</v>
      </c>
      <c r="S23" s="1" t="str">
        <f t="shared" ca="1" si="7"/>
        <v>-0.224116315985807+0.70075382661523i</v>
      </c>
      <c r="T23" s="1" t="str">
        <f t="shared" ca="1" si="8"/>
        <v>0.713273950318556+0.626941186618708i</v>
      </c>
      <c r="U23" s="1">
        <f t="shared" ca="1" si="9"/>
        <v>1.9346719676535602</v>
      </c>
      <c r="V23" s="1" t="str">
        <f t="shared" ca="1" si="10"/>
        <v>12.62873183625</v>
      </c>
      <c r="W23" s="1" t="str">
        <f t="shared" ca="1" si="11"/>
        <v>0.0987917962147227+0.0154496186489479i</v>
      </c>
      <c r="X23" s="1" t="str">
        <f t="shared" ca="1" si="12"/>
        <v>0.0987917962147226-0.0154496186489479i</v>
      </c>
      <c r="Y23" s="1" t="str">
        <f t="shared" ca="1" si="13"/>
        <v>12.8263154286794</v>
      </c>
      <c r="Z23" s="1" t="str">
        <f t="shared" ca="1" si="14"/>
        <v>1.52388130792898+5.55111512312578E-17i</v>
      </c>
      <c r="AA23" s="1" t="str">
        <f t="shared" ca="1" si="15"/>
        <v>2.09095137818758+2.22044604925031E-16i</v>
      </c>
      <c r="AB23" s="1" t="str">
        <f t="shared" ca="1" si="16"/>
        <v>0.0396277977887972</v>
      </c>
      <c r="AC23" s="1" t="str">
        <f t="shared" ca="1" si="17"/>
        <v>3.65446048390536+2.77555756156289E-16i</v>
      </c>
    </row>
    <row r="24" spans="5:29" x14ac:dyDescent="0.15">
      <c r="F24" s="1" t="s">
        <v>9</v>
      </c>
      <c r="G24" s="1">
        <f ca="1">SUMSQ(G17:G18)</f>
        <v>0.54128404860693802</v>
      </c>
      <c r="I24" s="1">
        <f t="shared" si="18"/>
        <v>-130</v>
      </c>
      <c r="J24" s="1">
        <f ca="1">IMABS(IMSUB(Y24,AC24))</f>
        <v>7.9163348206297304</v>
      </c>
      <c r="K24" s="1"/>
      <c r="L24" s="1">
        <f>PI()/180*I24</f>
        <v>-2.2689280275926285</v>
      </c>
      <c r="M24" s="1">
        <f t="shared" ca="1" si="1"/>
        <v>2.2313370484276849</v>
      </c>
      <c r="N24" s="1" t="str">
        <f t="shared" ca="1" si="2"/>
        <v>0.0768282910695087-0.120749195198816i</v>
      </c>
      <c r="O24" s="1" t="str">
        <f t="shared" ca="1" si="3"/>
        <v>-0.224116315985807-0.70075382661523i</v>
      </c>
      <c r="P24" s="1" t="str">
        <f t="shared" ca="1" si="4"/>
        <v>0.0768282910695087+0.120749195198816i</v>
      </c>
      <c r="Q24" s="1">
        <f t="shared" ca="1" si="5"/>
        <v>2.7280415292963571</v>
      </c>
      <c r="R24" s="1" t="str">
        <f t="shared" ca="1" si="6"/>
        <v>0.713273950318556-0.626941186618708i</v>
      </c>
      <c r="S24" s="1" t="str">
        <f t="shared" ca="1" si="7"/>
        <v>-0.224116315985807+0.70075382661523i</v>
      </c>
      <c r="T24" s="1" t="str">
        <f t="shared" ca="1" si="8"/>
        <v>0.713273950318556+0.626941186618708i</v>
      </c>
      <c r="U24" s="1">
        <f t="shared" ca="1" si="9"/>
        <v>1.8474055050538438</v>
      </c>
      <c r="V24" s="1" t="str">
        <f t="shared" ca="1" si="10"/>
        <v>11.2454900897474</v>
      </c>
      <c r="W24" s="1" t="str">
        <f t="shared" ca="1" si="11"/>
        <v>0.0987917962147227+0.0154496186489479i</v>
      </c>
      <c r="X24" s="1" t="str">
        <f t="shared" ca="1" si="12"/>
        <v>0.0987917962147226-0.0154496186489479i</v>
      </c>
      <c r="Y24" s="1" t="str">
        <f t="shared" ca="1" si="13"/>
        <v>11.4430736821768</v>
      </c>
      <c r="Z24" s="1" t="str">
        <f t="shared" ca="1" si="14"/>
        <v>1.47664536374539-5.55111512312578E-17i</v>
      </c>
      <c r="AA24" s="1" t="str">
        <f t="shared" ca="1" si="15"/>
        <v>2.01225317499131-1.11022302462516E-16i</v>
      </c>
      <c r="AB24" s="1" t="str">
        <f t="shared" ca="1" si="16"/>
        <v>0.03784032281037</v>
      </c>
      <c r="AC24" s="1" t="str">
        <f t="shared" ca="1" si="17"/>
        <v>3.52673886154707-1.66533453693774E-16i</v>
      </c>
    </row>
    <row r="25" spans="5:29" x14ac:dyDescent="0.15">
      <c r="F25" s="1" t="s">
        <v>10</v>
      </c>
      <c r="G25" s="1">
        <f ca="1">SUMSQ(G19:G20)</f>
        <v>0.90181497968191204</v>
      </c>
      <c r="I25" s="1">
        <f t="shared" si="18"/>
        <v>-125</v>
      </c>
      <c r="J25" s="1">
        <f ca="1">IMABS(IMSUB(Y25,AC25))</f>
        <v>6.7644879467025198</v>
      </c>
      <c r="K25" s="1"/>
      <c r="L25" s="1">
        <f>PI()/180*I25</f>
        <v>-2.1816615649929121</v>
      </c>
      <c r="M25" s="1">
        <f t="shared" ca="1" si="1"/>
        <v>2.1440705858279685</v>
      </c>
      <c r="N25" s="1" t="str">
        <f t="shared" ca="1" si="2"/>
        <v>0.0768282910695087-0.120749195198816i</v>
      </c>
      <c r="O25" s="1" t="str">
        <f t="shared" ca="1" si="3"/>
        <v>-0.224116315985807-0.70075382661523i</v>
      </c>
      <c r="P25" s="1" t="str">
        <f t="shared" ca="1" si="4"/>
        <v>0.0768282910695087+0.120749195198816i</v>
      </c>
      <c r="Q25" s="1">
        <f t="shared" ca="1" si="5"/>
        <v>2.6407750666966407</v>
      </c>
      <c r="R25" s="1" t="str">
        <f t="shared" ca="1" si="6"/>
        <v>0.713273950318556-0.626941186618708i</v>
      </c>
      <c r="S25" s="1" t="str">
        <f t="shared" ca="1" si="7"/>
        <v>-0.224116315985807+0.70075382661523i</v>
      </c>
      <c r="T25" s="1" t="str">
        <f t="shared" ca="1" si="8"/>
        <v>0.713273950318556+0.626941186618708i</v>
      </c>
      <c r="U25" s="1">
        <f t="shared" ca="1" si="9"/>
        <v>1.7601390424541274</v>
      </c>
      <c r="V25" s="1" t="str">
        <f t="shared" ca="1" si="10"/>
        <v>9.96592159346187</v>
      </c>
      <c r="W25" s="1" t="str">
        <f t="shared" ca="1" si="11"/>
        <v>0.0987917962147227+0.0154496186489479i</v>
      </c>
      <c r="X25" s="1" t="str">
        <f t="shared" ca="1" si="12"/>
        <v>0.0987917962147226-0.0154496186489479i</v>
      </c>
      <c r="Y25" s="1" t="str">
        <f t="shared" ca="1" si="13"/>
        <v>10.1635051858913</v>
      </c>
      <c r="Z25" s="1" t="str">
        <f t="shared" ca="1" si="14"/>
        <v>1.42940941956181-5.55111512312578E-17i</v>
      </c>
      <c r="AA25" s="1" t="str">
        <f t="shared" ca="1" si="15"/>
        <v>1.93355497179503</v>
      </c>
      <c r="AB25" s="1" t="str">
        <f t="shared" ca="1" si="16"/>
        <v>0.0360528478319428</v>
      </c>
      <c r="AC25" s="1" t="str">
        <f t="shared" ca="1" si="17"/>
        <v>3.39901723918878-5.55111512312578E-17i</v>
      </c>
    </row>
    <row r="26" spans="5:29" x14ac:dyDescent="0.15">
      <c r="F26" s="1" t="s">
        <v>12</v>
      </c>
      <c r="G26" s="1">
        <f ca="1">G22-G16</f>
        <v>0.45911350170372844</v>
      </c>
      <c r="I26" s="1">
        <f t="shared" si="18"/>
        <v>-120</v>
      </c>
      <c r="J26" s="1">
        <f ca="1">IMABS(IMSUB(Y26,AC26))</f>
        <v>5.7123268902916804</v>
      </c>
      <c r="K26" s="1"/>
      <c r="L26" s="1">
        <f>PI()/180*I26</f>
        <v>-2.0943951023931953</v>
      </c>
      <c r="M26" s="1">
        <f t="shared" ca="1" si="1"/>
        <v>2.0568041232282517</v>
      </c>
      <c r="N26" s="1" t="str">
        <f t="shared" ca="1" si="2"/>
        <v>0.0768282910695087-0.120749195198816i</v>
      </c>
      <c r="O26" s="1" t="str">
        <f t="shared" ca="1" si="3"/>
        <v>-0.224116315985807-0.70075382661523i</v>
      </c>
      <c r="P26" s="1" t="str">
        <f t="shared" ca="1" si="4"/>
        <v>0.0768282910695087+0.120749195198816i</v>
      </c>
      <c r="Q26" s="1">
        <f t="shared" ca="1" si="5"/>
        <v>2.5535086040969235</v>
      </c>
      <c r="R26" s="1" t="str">
        <f t="shared" ca="1" si="6"/>
        <v>0.713273950318556-0.626941186618708i</v>
      </c>
      <c r="S26" s="1" t="str">
        <f t="shared" ca="1" si="7"/>
        <v>-0.224116315985807+0.70075382661523i</v>
      </c>
      <c r="T26" s="1" t="str">
        <f t="shared" ca="1" si="8"/>
        <v>0.713273950318556+0.626941186618708i</v>
      </c>
      <c r="U26" s="1">
        <f t="shared" ca="1" si="9"/>
        <v>1.6728725798544106</v>
      </c>
      <c r="V26" s="1" t="str">
        <f t="shared" ca="1" si="10"/>
        <v>8.78603891469274</v>
      </c>
      <c r="W26" s="1" t="str">
        <f t="shared" ca="1" si="11"/>
        <v>0.0987917962147227+0.0154496186489479i</v>
      </c>
      <c r="X26" s="1" t="str">
        <f t="shared" ca="1" si="12"/>
        <v>0.0987917962147226-0.0154496186489479i</v>
      </c>
      <c r="Y26" s="1" t="str">
        <f t="shared" ca="1" si="13"/>
        <v>8.98362250712219</v>
      </c>
      <c r="Z26" s="1" t="str">
        <f t="shared" ca="1" si="14"/>
        <v>1.38217347537823</v>
      </c>
      <c r="AA26" s="1" t="str">
        <f t="shared" ca="1" si="15"/>
        <v>1.85485676859876</v>
      </c>
      <c r="AB26" s="1" t="str">
        <f t="shared" ca="1" si="16"/>
        <v>0.0342653728535156</v>
      </c>
      <c r="AC26" s="1" t="str">
        <f t="shared" ca="1" si="17"/>
        <v>3.27129561683051</v>
      </c>
    </row>
    <row r="27" spans="5:29" x14ac:dyDescent="0.15">
      <c r="F27" s="1" t="s">
        <v>13</v>
      </c>
      <c r="G27" s="1">
        <f ca="1">G22+G16</f>
        <v>-3.7590979164943666E-2</v>
      </c>
      <c r="I27" s="1">
        <f t="shared" si="18"/>
        <v>-115</v>
      </c>
      <c r="J27" s="1">
        <f ca="1">IMABS(IMSUB(Y27,AC27))</f>
        <v>4.7558642186965798</v>
      </c>
      <c r="K27" s="1"/>
      <c r="L27" s="1">
        <f>PI()/180*I27</f>
        <v>-2.0071286397934789</v>
      </c>
      <c r="M27" s="1">
        <f t="shared" ca="1" si="1"/>
        <v>1.9695376606285353</v>
      </c>
      <c r="N27" s="1" t="str">
        <f t="shared" ca="1" si="2"/>
        <v>0.0768282910695087-0.120749195198816i</v>
      </c>
      <c r="O27" s="1" t="str">
        <f t="shared" ca="1" si="3"/>
        <v>-0.224116315985807-0.70075382661523i</v>
      </c>
      <c r="P27" s="1" t="str">
        <f t="shared" ca="1" si="4"/>
        <v>0.0768282910695087+0.120749195198816i</v>
      </c>
      <c r="Q27" s="1">
        <f t="shared" ca="1" si="5"/>
        <v>2.4662421414972071</v>
      </c>
      <c r="R27" s="1" t="str">
        <f t="shared" ca="1" si="6"/>
        <v>0.713273950318556-0.626941186618708i</v>
      </c>
      <c r="S27" s="1" t="str">
        <f t="shared" ca="1" si="7"/>
        <v>-0.224116315985807+0.70075382661523i</v>
      </c>
      <c r="T27" s="1" t="str">
        <f t="shared" ca="1" si="8"/>
        <v>0.713273950318556+0.626941186618708i</v>
      </c>
      <c r="U27" s="1">
        <f t="shared" ca="1" si="9"/>
        <v>1.5856061172546942</v>
      </c>
      <c r="V27" s="1" t="str">
        <f t="shared" ca="1" si="10"/>
        <v>7.70185462073935</v>
      </c>
      <c r="W27" s="1" t="str">
        <f t="shared" ca="1" si="11"/>
        <v>0.0987917962147227+0.0154496186489479i</v>
      </c>
      <c r="X27" s="1" t="str">
        <f t="shared" ca="1" si="12"/>
        <v>0.0987917962147226-0.0154496186489479i</v>
      </c>
      <c r="Y27" s="1" t="str">
        <f t="shared" ca="1" si="13"/>
        <v>7.8994382131688</v>
      </c>
      <c r="Z27" s="1" t="str">
        <f t="shared" ca="1" si="14"/>
        <v>1.33493753119465</v>
      </c>
      <c r="AA27" s="1" t="str">
        <f t="shared" ca="1" si="15"/>
        <v>1.77615856540248-1.11022302462516E-16i</v>
      </c>
      <c r="AB27" s="1" t="str">
        <f t="shared" ca="1" si="16"/>
        <v>0.0324778978750885</v>
      </c>
      <c r="AC27" s="1" t="str">
        <f t="shared" ca="1" si="17"/>
        <v>3.14357399447222-1.11022302462516E-16i</v>
      </c>
    </row>
    <row r="28" spans="5:29" x14ac:dyDescent="0.15">
      <c r="F28" s="1" t="s">
        <v>14</v>
      </c>
      <c r="G28" s="1">
        <f ca="1">G14*G17+G15*G18</f>
        <v>6.7396987038296038E-2</v>
      </c>
      <c r="I28" s="1">
        <f t="shared" si="18"/>
        <v>-110</v>
      </c>
      <c r="J28" s="1">
        <f ca="1">IMABS(IMSUB(Y28,AC28))</f>
        <v>3.89111249921655</v>
      </c>
      <c r="K28" s="1"/>
      <c r="L28" s="1">
        <f>PI()/180*I28</f>
        <v>-1.9198621771937625</v>
      </c>
      <c r="M28" s="1">
        <f t="shared" ca="1" si="1"/>
        <v>1.8822711980288189</v>
      </c>
      <c r="N28" s="1" t="str">
        <f t="shared" ca="1" si="2"/>
        <v>0.0768282910695087-0.120749195198816i</v>
      </c>
      <c r="O28" s="1" t="str">
        <f t="shared" ca="1" si="3"/>
        <v>-0.224116315985807-0.70075382661523i</v>
      </c>
      <c r="P28" s="1" t="str">
        <f t="shared" ca="1" si="4"/>
        <v>0.0768282910695087+0.120749195198816i</v>
      </c>
      <c r="Q28" s="1">
        <f t="shared" ca="1" si="5"/>
        <v>2.3789756788974907</v>
      </c>
      <c r="R28" s="1" t="str">
        <f t="shared" ca="1" si="6"/>
        <v>0.713273950318556-0.626941186618708i</v>
      </c>
      <c r="S28" s="1" t="str">
        <f t="shared" ca="1" si="7"/>
        <v>-0.224116315985807+0.70075382661523i</v>
      </c>
      <c r="T28" s="1" t="str">
        <f t="shared" ca="1" si="8"/>
        <v>0.713273950318556+0.626941186618708i</v>
      </c>
      <c r="U28" s="1">
        <f t="shared" ca="1" si="9"/>
        <v>1.4983396546549779</v>
      </c>
      <c r="V28" s="1" t="str">
        <f t="shared" ca="1" si="10"/>
        <v>6.70938127890104</v>
      </c>
      <c r="W28" s="1" t="str">
        <f t="shared" ca="1" si="11"/>
        <v>0.0987917962147227+0.0154496186489479i</v>
      </c>
      <c r="X28" s="1" t="str">
        <f t="shared" ca="1" si="12"/>
        <v>0.0987917962147226-0.0154496186489479i</v>
      </c>
      <c r="Y28" s="1" t="str">
        <f t="shared" ca="1" si="13"/>
        <v>6.90696487133049</v>
      </c>
      <c r="Z28" s="1" t="str">
        <f t="shared" ca="1" si="14"/>
        <v>1.28770158701107</v>
      </c>
      <c r="AA28" s="1" t="str">
        <f t="shared" ca="1" si="15"/>
        <v>1.69746036220621</v>
      </c>
      <c r="AB28" s="1" t="str">
        <f t="shared" ca="1" si="16"/>
        <v>0.0306904228966613</v>
      </c>
      <c r="AC28" s="1" t="str">
        <f t="shared" ca="1" si="17"/>
        <v>3.01585237211394</v>
      </c>
    </row>
    <row r="29" spans="5:29" x14ac:dyDescent="0.15">
      <c r="F29" s="1" t="s">
        <v>15</v>
      </c>
      <c r="G29" s="1">
        <f ca="1">G15*G17-G14*G18</f>
        <v>-8.089958374547658E-2</v>
      </c>
      <c r="I29" s="1">
        <f t="shared" si="18"/>
        <v>-105</v>
      </c>
      <c r="J29" s="1">
        <f ca="1">IMABS(IMSUB(Y29,AC29))</f>
        <v>3.1140842991509698</v>
      </c>
      <c r="K29" s="1"/>
      <c r="L29" s="1">
        <f>PI()/180*I29</f>
        <v>-1.8325957145940461</v>
      </c>
      <c r="M29" s="1">
        <f t="shared" ca="1" si="1"/>
        <v>1.7950047354291025</v>
      </c>
      <c r="N29" s="1" t="str">
        <f t="shared" ca="1" si="2"/>
        <v>0.0768282910695087-0.120749195198816i</v>
      </c>
      <c r="O29" s="1" t="str">
        <f t="shared" ca="1" si="3"/>
        <v>-0.224116315985807-0.70075382661523i</v>
      </c>
      <c r="P29" s="1" t="str">
        <f t="shared" ca="1" si="4"/>
        <v>0.0768282910695087+0.120749195198816i</v>
      </c>
      <c r="Q29" s="1">
        <f t="shared" ca="1" si="5"/>
        <v>2.2917092162977744</v>
      </c>
      <c r="R29" s="1" t="str">
        <f t="shared" ca="1" si="6"/>
        <v>0.713273950318556-0.626941186618708i</v>
      </c>
      <c r="S29" s="1" t="str">
        <f t="shared" ca="1" si="7"/>
        <v>-0.224116315985807+0.70075382661523i</v>
      </c>
      <c r="T29" s="1" t="str">
        <f t="shared" ca="1" si="8"/>
        <v>0.713273950318556+0.626941186618708i</v>
      </c>
      <c r="U29" s="1">
        <f t="shared" ca="1" si="9"/>
        <v>1.4110731920552615</v>
      </c>
      <c r="V29" s="1" t="str">
        <f t="shared" ca="1" si="10"/>
        <v>5.80463145647717</v>
      </c>
      <c r="W29" s="1" t="str">
        <f t="shared" ca="1" si="11"/>
        <v>0.0987917962147227+0.0154496186489479i</v>
      </c>
      <c r="X29" s="1" t="str">
        <f t="shared" ca="1" si="12"/>
        <v>0.0987917962147226-0.0154496186489479i</v>
      </c>
      <c r="Y29" s="1" t="str">
        <f t="shared" ca="1" si="13"/>
        <v>6.00221504890662</v>
      </c>
      <c r="Z29" s="1" t="str">
        <f t="shared" ca="1" si="14"/>
        <v>1.24046564282749+5.55111512312578E-17i</v>
      </c>
      <c r="AA29" s="1" t="str">
        <f t="shared" ca="1" si="15"/>
        <v>1.61876215900993-1.11022302462516E-16i</v>
      </c>
      <c r="AB29" s="1" t="str">
        <f t="shared" ca="1" si="16"/>
        <v>0.0289029479182342</v>
      </c>
      <c r="AC29" s="1" t="str">
        <f t="shared" ca="1" si="17"/>
        <v>2.88813074975565-5.55111512312582E-17i</v>
      </c>
    </row>
    <row r="30" spans="5:29" x14ac:dyDescent="0.15">
      <c r="F30" s="1" t="s">
        <v>23</v>
      </c>
      <c r="G30" s="1">
        <f ca="1">-2*G19*G28+2*G20*G29+G26*G24+G27*G25-2*G22*G23</f>
        <v>8.3930878022640664E-3</v>
      </c>
      <c r="I30" s="1">
        <f t="shared" si="18"/>
        <v>-100</v>
      </c>
      <c r="J30" s="1">
        <f ca="1">IMABS(IMSUB(Y30,AC30))</f>
        <v>2.4207921857991299</v>
      </c>
      <c r="K30" s="1"/>
      <c r="L30" s="1">
        <f>PI()/180*I30</f>
        <v>-1.7453292519943295</v>
      </c>
      <c r="M30" s="1">
        <f t="shared" ca="1" si="1"/>
        <v>1.707738272829386</v>
      </c>
      <c r="N30" s="1" t="str">
        <f t="shared" ca="1" si="2"/>
        <v>0.0768282910695087-0.120749195198816i</v>
      </c>
      <c r="O30" s="1" t="str">
        <f t="shared" ca="1" si="3"/>
        <v>-0.224116315985807-0.70075382661523i</v>
      </c>
      <c r="P30" s="1" t="str">
        <f t="shared" ca="1" si="4"/>
        <v>0.0768282910695087+0.120749195198816i</v>
      </c>
      <c r="Q30" s="1">
        <f t="shared" ca="1" si="5"/>
        <v>2.204442753698058</v>
      </c>
      <c r="R30" s="1" t="str">
        <f t="shared" ca="1" si="6"/>
        <v>0.713273950318556-0.626941186618708i</v>
      </c>
      <c r="S30" s="1" t="str">
        <f t="shared" ca="1" si="7"/>
        <v>-0.224116315985807+0.70075382661523i</v>
      </c>
      <c r="T30" s="1" t="str">
        <f t="shared" ca="1" si="8"/>
        <v>0.713273950318556+0.626941186618708i</v>
      </c>
      <c r="U30" s="1">
        <f t="shared" ca="1" si="9"/>
        <v>1.3238067294555447</v>
      </c>
      <c r="V30" s="1" t="str">
        <f t="shared" ca="1" si="10"/>
        <v>4.98361772076706</v>
      </c>
      <c r="W30" s="1" t="str">
        <f t="shared" ca="1" si="11"/>
        <v>0.0987917962147227+0.0154496186489479i</v>
      </c>
      <c r="X30" s="1" t="str">
        <f t="shared" ca="1" si="12"/>
        <v>0.0987917962147226-0.0154496186489479i</v>
      </c>
      <c r="Y30" s="1" t="str">
        <f t="shared" ca="1" si="13"/>
        <v>5.18120131319651</v>
      </c>
      <c r="Z30" s="1" t="str">
        <f t="shared" ca="1" si="14"/>
        <v>1.19322969864391</v>
      </c>
      <c r="AA30" s="1" t="str">
        <f t="shared" ca="1" si="15"/>
        <v>1.54006395581366</v>
      </c>
      <c r="AB30" s="1" t="str">
        <f t="shared" ca="1" si="16"/>
        <v>0.027115472939807</v>
      </c>
      <c r="AC30" s="1" t="str">
        <f t="shared" ca="1" si="17"/>
        <v>2.76040912739738</v>
      </c>
    </row>
    <row r="31" spans="5:29" x14ac:dyDescent="0.15">
      <c r="F31" s="1" t="s">
        <v>24</v>
      </c>
      <c r="G31" s="1">
        <f ca="1">-SUMSQ(G14:G21)</f>
        <v>-1.6585217458230226</v>
      </c>
      <c r="I31" s="1">
        <f t="shared" si="18"/>
        <v>-95</v>
      </c>
      <c r="J31" s="1">
        <f ca="1">IMABS(IMSUB(Y31,AC31))</f>
        <v>1.80724872646043</v>
      </c>
      <c r="K31" s="1"/>
      <c r="L31" s="1">
        <f>PI()/180*I31</f>
        <v>-1.6580627893946132</v>
      </c>
      <c r="M31" s="1">
        <f t="shared" ca="1" si="1"/>
        <v>1.6204718102296696</v>
      </c>
      <c r="N31" s="1" t="str">
        <f t="shared" ca="1" si="2"/>
        <v>0.0768282910695087-0.120749195198816i</v>
      </c>
      <c r="O31" s="1" t="str">
        <f t="shared" ca="1" si="3"/>
        <v>-0.224116315985807-0.70075382661523i</v>
      </c>
      <c r="P31" s="1" t="str">
        <f t="shared" ca="1" si="4"/>
        <v>0.0768282910695087+0.120749195198816i</v>
      </c>
      <c r="Q31" s="1">
        <f t="shared" ca="1" si="5"/>
        <v>2.1171762910983416</v>
      </c>
      <c r="R31" s="1" t="str">
        <f t="shared" ca="1" si="6"/>
        <v>0.713273950318556-0.626941186618708i</v>
      </c>
      <c r="S31" s="1" t="str">
        <f t="shared" ca="1" si="7"/>
        <v>-0.224116315985807+0.70075382661523i</v>
      </c>
      <c r="T31" s="1" t="str">
        <f t="shared" ca="1" si="8"/>
        <v>0.713273950318556+0.626941186618708i</v>
      </c>
      <c r="U31" s="1">
        <f t="shared" ca="1" si="9"/>
        <v>1.2365402668558283</v>
      </c>
      <c r="V31" s="1" t="str">
        <f t="shared" ca="1" si="10"/>
        <v>4.24235263907007</v>
      </c>
      <c r="W31" s="1" t="str">
        <f t="shared" ca="1" si="11"/>
        <v>0.0987917962147227+0.0154496186489479i</v>
      </c>
      <c r="X31" s="1" t="str">
        <f t="shared" ca="1" si="12"/>
        <v>0.0987917962147226-0.0154496186489479i</v>
      </c>
      <c r="Y31" s="1" t="str">
        <f t="shared" ca="1" si="13"/>
        <v>4.43993623149952</v>
      </c>
      <c r="Z31" s="1" t="str">
        <f t="shared" ca="1" si="14"/>
        <v>1.14599375446033-5.55111512312578E-17i</v>
      </c>
      <c r="AA31" s="1" t="str">
        <f t="shared" ca="1" si="15"/>
        <v>1.46136575261738</v>
      </c>
      <c r="AB31" s="1" t="str">
        <f t="shared" ca="1" si="16"/>
        <v>0.0253279979613798</v>
      </c>
      <c r="AC31" s="1" t="str">
        <f t="shared" ca="1" si="17"/>
        <v>2.63268750503909-5.55111512312578E-17i</v>
      </c>
    </row>
    <row r="32" spans="5:29" x14ac:dyDescent="0.15">
      <c r="F32" s="1" t="s">
        <v>25</v>
      </c>
      <c r="G32" s="1">
        <f ca="1">G30/2</f>
        <v>4.1965439011320332E-3</v>
      </c>
      <c r="I32" s="1">
        <f t="shared" si="18"/>
        <v>-90</v>
      </c>
      <c r="J32" s="1">
        <f ca="1">IMABS(IMSUB(Y32,AC32))</f>
        <v>1.2694664884342</v>
      </c>
      <c r="K32" s="1"/>
      <c r="L32" s="1">
        <f>PI()/180*I32</f>
        <v>-1.5707963267948966</v>
      </c>
      <c r="M32" s="1">
        <f t="shared" ca="1" si="1"/>
        <v>1.533205347629953</v>
      </c>
      <c r="N32" s="1" t="str">
        <f t="shared" ca="1" si="2"/>
        <v>0.0768282910695087-0.120749195198816i</v>
      </c>
      <c r="O32" s="1" t="str">
        <f t="shared" ca="1" si="3"/>
        <v>-0.224116315985807-0.70075382661523i</v>
      </c>
      <c r="P32" s="1" t="str">
        <f t="shared" ca="1" si="4"/>
        <v>0.0768282910695087+0.120749195198816i</v>
      </c>
      <c r="Q32" s="1">
        <f t="shared" ca="1" si="5"/>
        <v>2.0299098284986252</v>
      </c>
      <c r="R32" s="1" t="str">
        <f t="shared" ca="1" si="6"/>
        <v>0.713273950318556-0.626941186618708i</v>
      </c>
      <c r="S32" s="1" t="str">
        <f t="shared" ca="1" si="7"/>
        <v>-0.224116315985807+0.70075382661523i</v>
      </c>
      <c r="T32" s="1" t="str">
        <f t="shared" ca="1" si="8"/>
        <v>0.713273950318556+0.626941186618708i</v>
      </c>
      <c r="U32" s="1">
        <f t="shared" ca="1" si="9"/>
        <v>1.1492738042561119</v>
      </c>
      <c r="V32" s="1" t="str">
        <f t="shared" ca="1" si="10"/>
        <v>3.57684877868555</v>
      </c>
      <c r="W32" s="1" t="str">
        <f t="shared" ca="1" si="11"/>
        <v>0.0987917962147227+0.0154496186489479i</v>
      </c>
      <c r="X32" s="1" t="str">
        <f t="shared" ca="1" si="12"/>
        <v>0.0987917962147226-0.0154496186489479i</v>
      </c>
      <c r="Y32" s="1" t="str">
        <f t="shared" ca="1" si="13"/>
        <v>3.774432371115</v>
      </c>
      <c r="Z32" s="1" t="str">
        <f t="shared" ca="1" si="14"/>
        <v>1.09875781027675</v>
      </c>
      <c r="AA32" s="1" t="str">
        <f t="shared" ca="1" si="15"/>
        <v>1.3826675494211+1.11022302462516E-16i</v>
      </c>
      <c r="AB32" s="1" t="str">
        <f t="shared" ca="1" si="16"/>
        <v>0.0235405229829526</v>
      </c>
      <c r="AC32" s="1" t="str">
        <f t="shared" ca="1" si="17"/>
        <v>2.5049658826808+1.11022302462516E-16i</v>
      </c>
    </row>
    <row r="33" spans="5:29" x14ac:dyDescent="0.15">
      <c r="F33" s="1" t="s">
        <v>26</v>
      </c>
      <c r="G33" s="1">
        <f ca="1">G32^2</f>
        <v>1.7610980714128463E-5</v>
      </c>
      <c r="I33" s="1">
        <f t="shared" si="18"/>
        <v>-85</v>
      </c>
      <c r="J33" s="1">
        <f ca="1">IMABS(IMSUB(Y33,AC33))</f>
        <v>0.80345803901974</v>
      </c>
      <c r="K33" s="1"/>
      <c r="L33" s="1">
        <f>PI()/180*I33</f>
        <v>-1.4835298641951802</v>
      </c>
      <c r="M33" s="1">
        <f t="shared" ca="1" si="1"/>
        <v>1.4459388850302366</v>
      </c>
      <c r="N33" s="1" t="str">
        <f t="shared" ca="1" si="2"/>
        <v>0.0768282910695087-0.120749195198816i</v>
      </c>
      <c r="O33" s="1" t="str">
        <f t="shared" ca="1" si="3"/>
        <v>-0.224116315985807-0.70075382661523i</v>
      </c>
      <c r="P33" s="1" t="str">
        <f t="shared" ca="1" si="4"/>
        <v>0.0768282910695087+0.120749195198816i</v>
      </c>
      <c r="Q33" s="1">
        <f t="shared" ca="1" si="5"/>
        <v>1.9426433658989086</v>
      </c>
      <c r="R33" s="1" t="str">
        <f t="shared" ca="1" si="6"/>
        <v>0.713273950318556-0.626941186618708i</v>
      </c>
      <c r="S33" s="1" t="str">
        <f t="shared" ca="1" si="7"/>
        <v>-0.224116315985807+0.70075382661523i</v>
      </c>
      <c r="T33" s="1" t="str">
        <f t="shared" ca="1" si="8"/>
        <v>0.713273950318556+0.626941186618708i</v>
      </c>
      <c r="U33" s="1">
        <f t="shared" ca="1" si="9"/>
        <v>1.0620073416563955</v>
      </c>
      <c r="V33" s="1" t="str">
        <f t="shared" ca="1" si="10"/>
        <v>2.98311870691282</v>
      </c>
      <c r="W33" s="1" t="str">
        <f t="shared" ca="1" si="11"/>
        <v>0.0987917962147227+0.0154496186489479i</v>
      </c>
      <c r="X33" s="1" t="str">
        <f t="shared" ca="1" si="12"/>
        <v>0.0987917962147226-0.0154496186489479i</v>
      </c>
      <c r="Y33" s="1" t="str">
        <f t="shared" ca="1" si="13"/>
        <v>3.18070229934227</v>
      </c>
      <c r="Z33" s="1" t="str">
        <f t="shared" ca="1" si="14"/>
        <v>1.05152186609317</v>
      </c>
      <c r="AA33" s="1" t="str">
        <f t="shared" ca="1" si="15"/>
        <v>1.30396934622483</v>
      </c>
      <c r="AB33" s="1" t="str">
        <f t="shared" ca="1" si="16"/>
        <v>0.0217530480045255</v>
      </c>
      <c r="AC33" s="1" t="str">
        <f t="shared" ca="1" si="17"/>
        <v>2.37724426032253</v>
      </c>
    </row>
    <row r="34" spans="5:29" x14ac:dyDescent="0.15">
      <c r="F34" s="1" t="s">
        <v>27</v>
      </c>
      <c r="G34" s="1">
        <f ca="1">(G31/3)^3</f>
        <v>-0.16896616472636219</v>
      </c>
      <c r="I34" s="1">
        <f t="shared" si="18"/>
        <v>-80</v>
      </c>
      <c r="J34" s="1">
        <f ca="1">IMABS(IMSUB(Y34,AC34))</f>
        <v>0.40523594551646003</v>
      </c>
      <c r="K34" s="1"/>
      <c r="L34" s="1">
        <f>PI()/180*I34</f>
        <v>-1.3962634015954636</v>
      </c>
      <c r="M34" s="1">
        <f t="shared" ca="1" si="1"/>
        <v>1.35867242243052</v>
      </c>
      <c r="N34" s="1" t="str">
        <f t="shared" ca="1" si="2"/>
        <v>0.0768282910695087-0.120749195198816i</v>
      </c>
      <c r="O34" s="1" t="str">
        <f t="shared" ca="1" si="3"/>
        <v>-0.224116315985807-0.70075382661523i</v>
      </c>
      <c r="P34" s="1" t="str">
        <f t="shared" ca="1" si="4"/>
        <v>0.0768282910695087+0.120749195198816i</v>
      </c>
      <c r="Q34" s="1">
        <f t="shared" ca="1" si="5"/>
        <v>1.855376903299192</v>
      </c>
      <c r="R34" s="1" t="str">
        <f t="shared" ca="1" si="6"/>
        <v>0.713273950318556-0.626941186618708i</v>
      </c>
      <c r="S34" s="1" t="str">
        <f t="shared" ca="1" si="7"/>
        <v>-0.224116315985807+0.70075382661523i</v>
      </c>
      <c r="T34" s="1" t="str">
        <f t="shared" ca="1" si="8"/>
        <v>0.713273950318556+0.626941186618708i</v>
      </c>
      <c r="U34" s="1">
        <f t="shared" ca="1" si="9"/>
        <v>0.97474087905667883</v>
      </c>
      <c r="V34" s="1" t="str">
        <f t="shared" ca="1" si="10"/>
        <v>2.45717499105125</v>
      </c>
      <c r="W34" s="1" t="str">
        <f t="shared" ca="1" si="11"/>
        <v>0.0987917962147227+0.0154496186489479i</v>
      </c>
      <c r="X34" s="1" t="str">
        <f t="shared" ca="1" si="12"/>
        <v>0.0987917962147226-0.0154496186489479i</v>
      </c>
      <c r="Y34" s="1" t="str">
        <f t="shared" ca="1" si="13"/>
        <v>2.6547585834807</v>
      </c>
      <c r="Z34" s="1" t="str">
        <f t="shared" ca="1" si="14"/>
        <v>1.00428592190959</v>
      </c>
      <c r="AA34" s="1" t="str">
        <f t="shared" ca="1" si="15"/>
        <v>1.22527114302855</v>
      </c>
      <c r="AB34" s="1" t="str">
        <f t="shared" ca="1" si="16"/>
        <v>0.0199655730260983</v>
      </c>
      <c r="AC34" s="1" t="str">
        <f t="shared" ca="1" si="17"/>
        <v>2.24952263796424</v>
      </c>
    </row>
    <row r="35" spans="5:29" x14ac:dyDescent="0.15">
      <c r="F35" s="1" t="s">
        <v>28</v>
      </c>
      <c r="G35" s="1">
        <f ca="1">G33+G34</f>
        <v>-0.16894855374564807</v>
      </c>
      <c r="I35" s="1">
        <f t="shared" si="18"/>
        <v>-75</v>
      </c>
      <c r="J35" s="1">
        <f ca="1">IMABS(IMSUB(Y35,AC35))</f>
        <v>7.0812775223660002E-2</v>
      </c>
      <c r="K35" s="1"/>
      <c r="L35" s="1">
        <f>PI()/180*I35</f>
        <v>-1.3089969389957472</v>
      </c>
      <c r="M35" s="1">
        <f t="shared" ca="1" si="1"/>
        <v>1.2714059598308036</v>
      </c>
      <c r="N35" s="1" t="str">
        <f t="shared" ca="1" si="2"/>
        <v>0.0768282910695087-0.120749195198816i</v>
      </c>
      <c r="O35" s="1" t="str">
        <f t="shared" ca="1" si="3"/>
        <v>-0.224116315985807-0.70075382661523i</v>
      </c>
      <c r="P35" s="1" t="str">
        <f t="shared" ca="1" si="4"/>
        <v>0.0768282910695087+0.120749195198816i</v>
      </c>
      <c r="Q35" s="1">
        <f t="shared" ca="1" si="5"/>
        <v>1.7681104406994756</v>
      </c>
      <c r="R35" s="1" t="str">
        <f t="shared" ca="1" si="6"/>
        <v>0.713273950318556-0.626941186618708i</v>
      </c>
      <c r="S35" s="1" t="str">
        <f t="shared" ca="1" si="7"/>
        <v>-0.224116315985807+0.70075382661523i</v>
      </c>
      <c r="T35" s="1" t="str">
        <f t="shared" ca="1" si="8"/>
        <v>0.713273950318556+0.626941186618708i</v>
      </c>
      <c r="U35" s="1">
        <f t="shared" ca="1" si="9"/>
        <v>0.88747441645696246</v>
      </c>
      <c r="V35" s="1" t="str">
        <f t="shared" ca="1" si="10"/>
        <v>1.99503019840017</v>
      </c>
      <c r="W35" s="1" t="str">
        <f t="shared" ca="1" si="11"/>
        <v>0.0987917962147227+0.0154496186489479i</v>
      </c>
      <c r="X35" s="1" t="str">
        <f t="shared" ca="1" si="12"/>
        <v>0.0987917962147226-0.0154496186489479i</v>
      </c>
      <c r="Y35" s="1" t="str">
        <f t="shared" ca="1" si="13"/>
        <v>2.19261379082962</v>
      </c>
      <c r="Z35" s="1" t="str">
        <f t="shared" ca="1" si="14"/>
        <v>0.957049977726009-5.55111512312578E-17i</v>
      </c>
      <c r="AA35" s="1" t="str">
        <f t="shared" ca="1" si="15"/>
        <v>1.14657293983228+1.11022302462516E-16i</v>
      </c>
      <c r="AB35" s="1" t="str">
        <f t="shared" ca="1" si="16"/>
        <v>0.0181780980476711</v>
      </c>
      <c r="AC35" s="1" t="str">
        <f t="shared" ca="1" si="17"/>
        <v>2.12180101560596+5.55111512312582E-17i</v>
      </c>
    </row>
    <row r="36" spans="5:29" x14ac:dyDescent="0.15">
      <c r="F36" s="5" t="s">
        <v>29</v>
      </c>
      <c r="G36" s="1" t="str">
        <f ca="1">IMSQRT(G35)</f>
        <v>2.51788540362325E-17+0.411033519005018i</v>
      </c>
      <c r="I36" s="1">
        <f t="shared" si="18"/>
        <v>-70</v>
      </c>
      <c r="J36" s="1">
        <f ca="1">IMABS(IMSUB(Y36,AC36))</f>
        <v>0.20379890455929001</v>
      </c>
      <c r="K36" s="1"/>
      <c r="L36" s="1">
        <f>PI()/180*I36</f>
        <v>-1.2217304763960306</v>
      </c>
      <c r="M36" s="1">
        <f t="shared" ca="1" si="1"/>
        <v>1.184139497231087</v>
      </c>
      <c r="N36" s="1" t="str">
        <f t="shared" ca="1" si="2"/>
        <v>0.0768282910695087-0.120749195198816i</v>
      </c>
      <c r="O36" s="1" t="str">
        <f t="shared" ca="1" si="3"/>
        <v>-0.224116315985807-0.70075382661523i</v>
      </c>
      <c r="P36" s="1" t="str">
        <f t="shared" ca="1" si="4"/>
        <v>0.0768282910695087+0.120749195198816i</v>
      </c>
      <c r="Q36" s="1">
        <f t="shared" ca="1" si="5"/>
        <v>1.6808439780997591</v>
      </c>
      <c r="R36" s="1" t="str">
        <f t="shared" ca="1" si="6"/>
        <v>0.713273950318556-0.626941186618708i</v>
      </c>
      <c r="S36" s="1" t="str">
        <f t="shared" ca="1" si="7"/>
        <v>-0.224116315985807+0.70075382661523i</v>
      </c>
      <c r="T36" s="1" t="str">
        <f t="shared" ca="1" si="8"/>
        <v>0.713273950318556+0.626941186618708i</v>
      </c>
      <c r="U36" s="1">
        <f t="shared" ca="1" si="9"/>
        <v>0.80020795385724586</v>
      </c>
      <c r="V36" s="1" t="str">
        <f t="shared" ca="1" si="10"/>
        <v>1.59269689625893</v>
      </c>
      <c r="W36" s="1" t="str">
        <f t="shared" ca="1" si="11"/>
        <v>0.0987917962147227+0.0154496186489479i</v>
      </c>
      <c r="X36" s="1" t="str">
        <f t="shared" ca="1" si="12"/>
        <v>0.0987917962147226-0.0154496186489479i</v>
      </c>
      <c r="Y36" s="1" t="str">
        <f t="shared" ca="1" si="13"/>
        <v>1.79028048868838</v>
      </c>
      <c r="Z36" s="1" t="str">
        <f t="shared" ca="1" si="14"/>
        <v>0.909814033542429</v>
      </c>
      <c r="AA36" s="1" t="str">
        <f t="shared" ca="1" si="15"/>
        <v>1.067874736636</v>
      </c>
      <c r="AB36" s="1" t="str">
        <f t="shared" ca="1" si="16"/>
        <v>0.016390623069244</v>
      </c>
      <c r="AC36" s="1" t="str">
        <f t="shared" ca="1" si="17"/>
        <v>1.99407939324767</v>
      </c>
    </row>
    <row r="37" spans="5:29" x14ac:dyDescent="0.15">
      <c r="F37" s="5" t="s">
        <v>30</v>
      </c>
      <c r="G37" s="1" t="str">
        <f ca="1">IMSUM(-G32,G36)</f>
        <v>-0.00419654390113201+0.411033519005018i</v>
      </c>
      <c r="I37" s="1">
        <f t="shared" si="18"/>
        <v>-65</v>
      </c>
      <c r="J37" s="1">
        <f ca="1">IMABS(IMSUB(Y37,AC37))</f>
        <v>0.42258652653306999</v>
      </c>
      <c r="K37" s="1"/>
      <c r="L37" s="1">
        <f>PI()/180*I37</f>
        <v>-1.1344640137963142</v>
      </c>
      <c r="M37" s="1">
        <f t="shared" ca="1" si="1"/>
        <v>1.0968730346313706</v>
      </c>
      <c r="N37" s="1" t="str">
        <f t="shared" ca="1" si="2"/>
        <v>0.0768282910695087-0.120749195198816i</v>
      </c>
      <c r="O37" s="1" t="str">
        <f t="shared" ca="1" si="3"/>
        <v>-0.224116315985807-0.70075382661523i</v>
      </c>
      <c r="P37" s="1" t="str">
        <f t="shared" ca="1" si="4"/>
        <v>0.0768282910695087+0.120749195198816i</v>
      </c>
      <c r="Q37" s="1">
        <f t="shared" ca="1" si="5"/>
        <v>1.5935775155000427</v>
      </c>
      <c r="R37" s="1" t="str">
        <f t="shared" ca="1" si="6"/>
        <v>0.713273950318556-0.626941186618708i</v>
      </c>
      <c r="S37" s="1" t="str">
        <f t="shared" ca="1" si="7"/>
        <v>-0.224116315985807+0.70075382661523i</v>
      </c>
      <c r="T37" s="1" t="str">
        <f t="shared" ca="1" si="8"/>
        <v>0.713273950318556+0.626941186618708i</v>
      </c>
      <c r="U37" s="1">
        <f t="shared" ca="1" si="9"/>
        <v>0.71294149125752948</v>
      </c>
      <c r="V37" s="1" t="str">
        <f t="shared" ca="1" si="10"/>
        <v>1.24618765192687</v>
      </c>
      <c r="W37" s="1" t="str">
        <f t="shared" ca="1" si="11"/>
        <v>0.0987917962147227+0.0154496186489479i</v>
      </c>
      <c r="X37" s="1" t="str">
        <f t="shared" ca="1" si="12"/>
        <v>0.0987917962147226-0.0154496186489479i</v>
      </c>
      <c r="Y37" s="1" t="str">
        <f t="shared" ca="1" si="13"/>
        <v>1.44377124435632</v>
      </c>
      <c r="Z37" s="1" t="str">
        <f t="shared" ca="1" si="14"/>
        <v>0.862578089358848</v>
      </c>
      <c r="AA37" s="1" t="str">
        <f t="shared" ca="1" si="15"/>
        <v>0.989176533439726</v>
      </c>
      <c r="AB37" s="1" t="str">
        <f t="shared" ca="1" si="16"/>
        <v>0.0146031480908168</v>
      </c>
      <c r="AC37" s="1" t="str">
        <f t="shared" ca="1" si="17"/>
        <v>1.86635777088939</v>
      </c>
    </row>
    <row r="38" spans="5:29" x14ac:dyDescent="0.15">
      <c r="F38" s="5" t="s">
        <v>31</v>
      </c>
      <c r="G38" s="1" t="str">
        <f ca="1">IMSUB(-G32,G36)</f>
        <v>-0.00419654390113206-0.411033519005018i</v>
      </c>
      <c r="I38" s="1">
        <f t="shared" si="18"/>
        <v>-60</v>
      </c>
      <c r="J38" s="1">
        <f ca="1">IMABS(IMSUB(Y38,AC38))</f>
        <v>0.58953752339832999</v>
      </c>
      <c r="K38" s="1"/>
      <c r="L38" s="1">
        <f>PI()/180*I38</f>
        <v>-1.0471975511965976</v>
      </c>
      <c r="M38" s="1">
        <f t="shared" ca="1" si="1"/>
        <v>1.009606572031654</v>
      </c>
      <c r="N38" s="1" t="str">
        <f t="shared" ca="1" si="2"/>
        <v>0.0768282910695087-0.120749195198816i</v>
      </c>
      <c r="O38" s="1" t="str">
        <f t="shared" ca="1" si="3"/>
        <v>-0.224116315985807-0.70075382661523i</v>
      </c>
      <c r="P38" s="1" t="str">
        <f t="shared" ca="1" si="4"/>
        <v>0.0768282910695087+0.120749195198816i</v>
      </c>
      <c r="Q38" s="1">
        <f t="shared" ca="1" si="5"/>
        <v>1.5063110529003261</v>
      </c>
      <c r="R38" s="1" t="str">
        <f t="shared" ca="1" si="6"/>
        <v>0.713273950318556-0.626941186618708i</v>
      </c>
      <c r="S38" s="1" t="str">
        <f t="shared" ca="1" si="7"/>
        <v>-0.224116315985807+0.70075382661523i</v>
      </c>
      <c r="T38" s="1" t="str">
        <f t="shared" ca="1" si="8"/>
        <v>0.713273950318556+0.626941186618708i</v>
      </c>
      <c r="U38" s="1">
        <f t="shared" ca="1" si="9"/>
        <v>0.62567502865781288</v>
      </c>
      <c r="V38" s="1" t="str">
        <f t="shared" ca="1" si="10"/>
        <v>0.951515032703338</v>
      </c>
      <c r="W38" s="1" t="str">
        <f t="shared" ca="1" si="11"/>
        <v>0.0987917962147227+0.0154496186489479i</v>
      </c>
      <c r="X38" s="1" t="str">
        <f t="shared" ca="1" si="12"/>
        <v>0.0987917962147226-0.0154496186489479i</v>
      </c>
      <c r="Y38" s="1" t="str">
        <f t="shared" ca="1" si="13"/>
        <v>1.14909862513278</v>
      </c>
      <c r="Z38" s="1" t="str">
        <f t="shared" ca="1" si="14"/>
        <v>0.815342145175268</v>
      </c>
      <c r="AA38" s="1" t="str">
        <f t="shared" ca="1" si="15"/>
        <v>0.91047833024345</v>
      </c>
      <c r="AB38" s="1" t="str">
        <f t="shared" ca="1" si="16"/>
        <v>0.0128156731123896</v>
      </c>
      <c r="AC38" s="1" t="str">
        <f t="shared" ca="1" si="17"/>
        <v>1.73863614853111</v>
      </c>
    </row>
    <row r="39" spans="5:29" x14ac:dyDescent="0.15">
      <c r="F39" s="1" t="s">
        <v>32</v>
      </c>
      <c r="G39" s="1" t="str">
        <f ca="1">IMPOWER(G37,1/3)</f>
        <v>0.642649141403823+0.373955429154247i</v>
      </c>
      <c r="I39" s="1">
        <f t="shared" si="18"/>
        <v>-55</v>
      </c>
      <c r="J39" s="1">
        <f ca="1">IMABS(IMSUB(Y39,AC39))</f>
        <v>0.70863932785571004</v>
      </c>
      <c r="K39" s="1"/>
      <c r="L39" s="1">
        <f>PI()/180*I39</f>
        <v>-0.95993108859688125</v>
      </c>
      <c r="M39" s="1">
        <f t="shared" ca="1" si="1"/>
        <v>0.92234010943193756</v>
      </c>
      <c r="N39" s="1" t="str">
        <f t="shared" ca="1" si="2"/>
        <v>0.0768282910695087-0.120749195198816i</v>
      </c>
      <c r="O39" s="1" t="str">
        <f t="shared" ca="1" si="3"/>
        <v>-0.224116315985807-0.70075382661523i</v>
      </c>
      <c r="P39" s="1" t="str">
        <f t="shared" ca="1" si="4"/>
        <v>0.0768282910695087+0.120749195198816i</v>
      </c>
      <c r="Q39" s="1">
        <f t="shared" ca="1" si="5"/>
        <v>1.4190445903006097</v>
      </c>
      <c r="R39" s="1" t="str">
        <f t="shared" ca="1" si="6"/>
        <v>0.713273950318556-0.626941186618708i</v>
      </c>
      <c r="S39" s="1" t="str">
        <f t="shared" ca="1" si="7"/>
        <v>-0.224116315985807+0.70075382661523i</v>
      </c>
      <c r="T39" s="1" t="str">
        <f t="shared" ca="1" si="8"/>
        <v>0.713273950318556+0.626941186618708i</v>
      </c>
      <c r="U39" s="1">
        <f t="shared" ca="1" si="9"/>
        <v>0.5384085660580965</v>
      </c>
      <c r="V39" s="1" t="str">
        <f t="shared" ca="1" si="10"/>
        <v>0.704691605887675</v>
      </c>
      <c r="W39" s="1" t="str">
        <f t="shared" ca="1" si="11"/>
        <v>0.0987917962147227+0.0154496186489479i</v>
      </c>
      <c r="X39" s="1" t="str">
        <f t="shared" ca="1" si="12"/>
        <v>0.0987917962147226-0.0154496186489479i</v>
      </c>
      <c r="Y39" s="1" t="str">
        <f t="shared" ca="1" si="13"/>
        <v>0.90227519831712</v>
      </c>
      <c r="Z39" s="1" t="str">
        <f t="shared" ca="1" si="14"/>
        <v>0.768106200991688</v>
      </c>
      <c r="AA39" s="1" t="str">
        <f t="shared" ca="1" si="15"/>
        <v>0.831780127047175-5.55111512312578E-17i</v>
      </c>
      <c r="AB39" s="1" t="str">
        <f t="shared" ca="1" si="16"/>
        <v>0.0110281981339625</v>
      </c>
      <c r="AC39" s="1" t="str">
        <f t="shared" ca="1" si="17"/>
        <v>1.61091452617283-5.55111512312578E-17i</v>
      </c>
    </row>
    <row r="40" spans="5:29" x14ac:dyDescent="0.15">
      <c r="F40" s="1" t="s">
        <v>33</v>
      </c>
      <c r="G40" s="1" t="str">
        <f ca="1">IMPOWER(G38,1/3)</f>
        <v>0.642649141403823-0.373955429154247i</v>
      </c>
      <c r="I40" s="1">
        <f t="shared" si="18"/>
        <v>-50</v>
      </c>
      <c r="J40" s="1">
        <f ca="1">IMABS(IMSUB(Y40,AC40))</f>
        <v>0.78387937260586904</v>
      </c>
      <c r="K40" s="1"/>
      <c r="L40" s="1">
        <f>PI()/180*I40</f>
        <v>-0.87266462599716477</v>
      </c>
      <c r="M40" s="1">
        <f t="shared" ca="1" si="1"/>
        <v>0.83507364683222107</v>
      </c>
      <c r="N40" s="1" t="str">
        <f t="shared" ca="1" si="2"/>
        <v>0.0768282910695087-0.120749195198816i</v>
      </c>
      <c r="O40" s="1" t="str">
        <f t="shared" ca="1" si="3"/>
        <v>-0.224116315985807-0.70075382661523i</v>
      </c>
      <c r="P40" s="1" t="str">
        <f t="shared" ca="1" si="4"/>
        <v>0.0768282910695087+0.120749195198816i</v>
      </c>
      <c r="Q40" s="1">
        <f t="shared" ca="1" si="5"/>
        <v>1.3317781277008933</v>
      </c>
      <c r="R40" s="1" t="str">
        <f t="shared" ca="1" si="6"/>
        <v>0.713273950318556-0.626941186618708i</v>
      </c>
      <c r="S40" s="1" t="str">
        <f t="shared" ca="1" si="7"/>
        <v>-0.224116315985807+0.70075382661523i</v>
      </c>
      <c r="T40" s="1" t="str">
        <f t="shared" ca="1" si="8"/>
        <v>0.713273950318556+0.626941186618708i</v>
      </c>
      <c r="U40" s="1">
        <f t="shared" ca="1" si="9"/>
        <v>0.45114210345838002</v>
      </c>
      <c r="V40" s="1" t="str">
        <f t="shared" ca="1" si="10"/>
        <v>0.501729938779226</v>
      </c>
      <c r="W40" s="1" t="str">
        <f t="shared" ca="1" si="11"/>
        <v>0.0987917962147227+0.0154496186489479i</v>
      </c>
      <c r="X40" s="1" t="str">
        <f t="shared" ca="1" si="12"/>
        <v>0.0987917962147226-0.0154496186489479i</v>
      </c>
      <c r="Y40" s="1" t="str">
        <f t="shared" ca="1" si="13"/>
        <v>0.699313531208671</v>
      </c>
      <c r="Z40" s="1" t="str">
        <f t="shared" ca="1" si="14"/>
        <v>0.720870256808107</v>
      </c>
      <c r="AA40" s="1" t="str">
        <f t="shared" ca="1" si="15"/>
        <v>0.753081923850899+5.55111512312578E-17i</v>
      </c>
      <c r="AB40" s="1" t="str">
        <f t="shared" ca="1" si="16"/>
        <v>0.0092407231555353</v>
      </c>
      <c r="AC40" s="1" t="str">
        <f t="shared" ca="1" si="17"/>
        <v>1.48319290381454+5.55111512312578E-17i</v>
      </c>
    </row>
    <row r="41" spans="5:29" x14ac:dyDescent="0.15">
      <c r="F41" s="1" t="s">
        <v>34</v>
      </c>
      <c r="G41" s="1" t="str">
        <f ca="1">IMSUM(IMPRODUCT(3,G39,G40),G31)</f>
        <v>-2.66453525910038E-15-1.11022302462516E-16i</v>
      </c>
      <c r="I41" s="1">
        <f t="shared" si="18"/>
        <v>-45</v>
      </c>
      <c r="J41" s="1">
        <f ca="1">IMABS(IMSUB(Y41,AC41))</f>
        <v>0.81924509034948001</v>
      </c>
      <c r="K41" s="1"/>
      <c r="L41" s="1">
        <f>PI()/180*I41</f>
        <v>-0.78539816339744828</v>
      </c>
      <c r="M41" s="1">
        <f t="shared" ca="1" si="1"/>
        <v>0.74780718423250458</v>
      </c>
      <c r="N41" s="1" t="str">
        <f t="shared" ca="1" si="2"/>
        <v>0.0768282910695087-0.120749195198816i</v>
      </c>
      <c r="O41" s="1" t="str">
        <f t="shared" ca="1" si="3"/>
        <v>-0.224116315985807-0.70075382661523i</v>
      </c>
      <c r="P41" s="1" t="str">
        <f t="shared" ca="1" si="4"/>
        <v>0.0768282910695087+0.120749195198816i</v>
      </c>
      <c r="Q41" s="1">
        <f t="shared" ca="1" si="5"/>
        <v>1.2445116651011767</v>
      </c>
      <c r="R41" s="1" t="str">
        <f t="shared" ca="1" si="6"/>
        <v>0.713273950318556-0.626941186618708i</v>
      </c>
      <c r="S41" s="1" t="str">
        <f t="shared" ca="1" si="7"/>
        <v>-0.224116315985807+0.70075382661523i</v>
      </c>
      <c r="T41" s="1" t="str">
        <f t="shared" ca="1" si="8"/>
        <v>0.713273950318556+0.626941186618708i</v>
      </c>
      <c r="U41" s="1">
        <f t="shared" ca="1" si="9"/>
        <v>0.36387564085866353</v>
      </c>
      <c r="V41" s="1" t="str">
        <f t="shared" ca="1" si="10"/>
        <v>0.338642598677335</v>
      </c>
      <c r="W41" s="1" t="str">
        <f t="shared" ca="1" si="11"/>
        <v>0.0987917962147227+0.0154496186489479i</v>
      </c>
      <c r="X41" s="1" t="str">
        <f t="shared" ca="1" si="12"/>
        <v>0.0987917962147226-0.0154496186489479i</v>
      </c>
      <c r="Y41" s="1" t="str">
        <f t="shared" ca="1" si="13"/>
        <v>0.53622619110678</v>
      </c>
      <c r="Z41" s="1" t="str">
        <f t="shared" ca="1" si="14"/>
        <v>0.673634312624527</v>
      </c>
      <c r="AA41" s="1" t="str">
        <f t="shared" ca="1" si="15"/>
        <v>0.674383720654624</v>
      </c>
      <c r="AB41" s="1" t="str">
        <f t="shared" ca="1" si="16"/>
        <v>0.00745324817710813</v>
      </c>
      <c r="AC41" s="1" t="str">
        <f t="shared" ca="1" si="17"/>
        <v>1.35547128145626</v>
      </c>
    </row>
    <row r="42" spans="5:29" x14ac:dyDescent="0.15">
      <c r="F42" s="1" t="s">
        <v>35</v>
      </c>
      <c r="G42" s="1" t="str">
        <f>COMPLEX(-1/2,SQRT(3)/2)</f>
        <v>-0.5+0.866025403784439i</v>
      </c>
      <c r="I42" s="1">
        <f t="shared" si="18"/>
        <v>-40</v>
      </c>
      <c r="J42" s="1">
        <f ca="1">IMABS(IMSUB(Y42,AC42))</f>
        <v>0.81872391378717901</v>
      </c>
      <c r="K42" s="1"/>
      <c r="L42" s="1">
        <f>PI()/180*I42</f>
        <v>-0.69813170079773179</v>
      </c>
      <c r="M42" s="1">
        <f t="shared" ca="1" si="1"/>
        <v>0.6605407216327881</v>
      </c>
      <c r="N42" s="1" t="str">
        <f t="shared" ca="1" si="2"/>
        <v>0.0768282910695087-0.120749195198816i</v>
      </c>
      <c r="O42" s="1" t="str">
        <f t="shared" ca="1" si="3"/>
        <v>-0.224116315985807-0.70075382661523i</v>
      </c>
      <c r="P42" s="1" t="str">
        <f t="shared" ca="1" si="4"/>
        <v>0.0768282910695087+0.120749195198816i</v>
      </c>
      <c r="Q42" s="1">
        <f t="shared" ca="1" si="5"/>
        <v>1.1572452025014601</v>
      </c>
      <c r="R42" s="1" t="str">
        <f t="shared" ca="1" si="6"/>
        <v>0.713273950318556-0.626941186618708i</v>
      </c>
      <c r="S42" s="1" t="str">
        <f t="shared" ca="1" si="7"/>
        <v>-0.224116315985807+0.70075382661523i</v>
      </c>
      <c r="T42" s="1" t="str">
        <f t="shared" ca="1" si="8"/>
        <v>0.713273950318556+0.626941186618708i</v>
      </c>
      <c r="U42" s="1">
        <f t="shared" ca="1" si="9"/>
        <v>0.27660917825894704</v>
      </c>
      <c r="V42" s="1" t="str">
        <f t="shared" ca="1" si="10"/>
        <v>0.211442152881346</v>
      </c>
      <c r="W42" s="1" t="str">
        <f t="shared" ca="1" si="11"/>
        <v>0.0987917962147227+0.0154496186489479i</v>
      </c>
      <c r="X42" s="1" t="str">
        <f t="shared" ca="1" si="12"/>
        <v>0.0987917962147226-0.0154496186489479i</v>
      </c>
      <c r="Y42" s="1" t="str">
        <f t="shared" ca="1" si="13"/>
        <v>0.409025745310791</v>
      </c>
      <c r="Z42" s="1" t="str">
        <f t="shared" ca="1" si="14"/>
        <v>0.626398368440946-2.77555756156289E-17i</v>
      </c>
      <c r="AA42" s="1" t="str">
        <f t="shared" ca="1" si="15"/>
        <v>0.595685517458348</v>
      </c>
      <c r="AB42" s="1" t="str">
        <f t="shared" ca="1" si="16"/>
        <v>0.00566577319868096</v>
      </c>
      <c r="AC42" s="1" t="str">
        <f t="shared" ca="1" si="17"/>
        <v>1.22774965909797-2.77555756156289E-17i</v>
      </c>
    </row>
    <row r="43" spans="5:29" x14ac:dyDescent="0.15">
      <c r="F43" s="1" t="s">
        <v>36</v>
      </c>
      <c r="G43" s="1" t="str">
        <f>IMCONJUGATE(G42)</f>
        <v>-0.5-0.866025403784439i</v>
      </c>
      <c r="I43" s="1">
        <f t="shared" si="18"/>
        <v>-35</v>
      </c>
      <c r="J43" s="1">
        <f ca="1">IMABS(IMSUB(Y43,AC43))</f>
        <v>0.78630327561963997</v>
      </c>
      <c r="K43" s="1"/>
      <c r="L43" s="1">
        <f>PI()/180*I43</f>
        <v>-0.6108652381980153</v>
      </c>
      <c r="M43" s="1">
        <f t="shared" ca="1" si="1"/>
        <v>0.57327425903307161</v>
      </c>
      <c r="N43" s="1" t="str">
        <f t="shared" ca="1" si="2"/>
        <v>0.0768282910695087-0.120749195198816i</v>
      </c>
      <c r="O43" s="1" t="str">
        <f t="shared" ca="1" si="3"/>
        <v>-0.224116315985807-0.70075382661523i</v>
      </c>
      <c r="P43" s="1" t="str">
        <f t="shared" ca="1" si="4"/>
        <v>0.0768282910695087+0.120749195198816i</v>
      </c>
      <c r="Q43" s="1">
        <f t="shared" ca="1" si="5"/>
        <v>1.0699787399017437</v>
      </c>
      <c r="R43" s="1" t="str">
        <f t="shared" ca="1" si="6"/>
        <v>0.713273950318556-0.626941186618708i</v>
      </c>
      <c r="S43" s="1" t="str">
        <f t="shared" ca="1" si="7"/>
        <v>-0.224116315985807+0.70075382661523i</v>
      </c>
      <c r="T43" s="1" t="str">
        <f t="shared" ca="1" si="8"/>
        <v>0.713273950318556+0.626941186618708i</v>
      </c>
      <c r="U43" s="1">
        <f t="shared" ca="1" si="9"/>
        <v>0.18934271565923055</v>
      </c>
      <c r="V43" s="1" t="str">
        <f t="shared" ca="1" si="10"/>
        <v>0.116141168690605</v>
      </c>
      <c r="W43" s="1" t="str">
        <f t="shared" ca="1" si="11"/>
        <v>0.0987917962147227+0.0154496186489479i</v>
      </c>
      <c r="X43" s="1" t="str">
        <f t="shared" ca="1" si="12"/>
        <v>0.0987917962147226-0.0154496186489479i</v>
      </c>
      <c r="Y43" s="1" t="str">
        <f t="shared" ca="1" si="13"/>
        <v>0.31372476112005</v>
      </c>
      <c r="Z43" s="1" t="str">
        <f t="shared" ca="1" si="14"/>
        <v>0.579162424257366</v>
      </c>
      <c r="AA43" s="1" t="str">
        <f t="shared" ca="1" si="15"/>
        <v>0.516987314262072</v>
      </c>
      <c r="AB43" s="1" t="str">
        <f t="shared" ca="1" si="16"/>
        <v>0.00387829822025379</v>
      </c>
      <c r="AC43" s="1" t="str">
        <f t="shared" ca="1" si="17"/>
        <v>1.10002803673969</v>
      </c>
    </row>
    <row r="44" spans="5:29" x14ac:dyDescent="0.15">
      <c r="E44" t="s">
        <v>49</v>
      </c>
      <c r="F44" s="1" t="s">
        <v>37</v>
      </c>
      <c r="G44" s="1" t="str">
        <f ca="1">IMSUM(G39,G40)</f>
        <v>1.28529828280765</v>
      </c>
      <c r="I44" s="1">
        <f t="shared" si="18"/>
        <v>-30</v>
      </c>
      <c r="J44" s="1">
        <f ca="1">IMABS(IMSUB(Y44,AC44))</f>
        <v>0.72597060854751005</v>
      </c>
      <c r="K44" s="1"/>
      <c r="L44" s="1">
        <f>PI()/180*I44</f>
        <v>-0.52359877559829882</v>
      </c>
      <c r="M44" s="1">
        <f t="shared" ca="1" si="1"/>
        <v>0.48600779643335512</v>
      </c>
      <c r="N44" s="1" t="str">
        <f t="shared" ca="1" si="2"/>
        <v>0.0768282910695087-0.120749195198816i</v>
      </c>
      <c r="O44" s="1" t="str">
        <f t="shared" ca="1" si="3"/>
        <v>-0.224116315985807-0.70075382661523i</v>
      </c>
      <c r="P44" s="1" t="str">
        <f t="shared" ca="1" si="4"/>
        <v>0.0768282910695087+0.120749195198816i</v>
      </c>
      <c r="Q44" s="1">
        <f t="shared" ca="1" si="5"/>
        <v>0.98271227730202726</v>
      </c>
      <c r="R44" s="1" t="str">
        <f t="shared" ca="1" si="6"/>
        <v>0.713273950318556-0.626941186618708i</v>
      </c>
      <c r="S44" s="1" t="str">
        <f t="shared" ca="1" si="7"/>
        <v>-0.224116315985807+0.70075382661523i</v>
      </c>
      <c r="T44" s="1" t="str">
        <f t="shared" ca="1" si="8"/>
        <v>0.713273950318556+0.626941186618708i</v>
      </c>
      <c r="U44" s="1">
        <f t="shared" ca="1" si="9"/>
        <v>0.10207625305951407</v>
      </c>
      <c r="V44" s="1" t="str">
        <f t="shared" ca="1" si="10"/>
        <v>0.0487522134044541</v>
      </c>
      <c r="W44" s="1" t="str">
        <f t="shared" ca="1" si="11"/>
        <v>0.0987917962147227+0.0154496186489479i</v>
      </c>
      <c r="X44" s="1" t="str">
        <f t="shared" ca="1" si="12"/>
        <v>0.0987917962147226-0.0154496186489479i</v>
      </c>
      <c r="Y44" s="1" t="str">
        <f t="shared" ca="1" si="13"/>
        <v>0.246335805833899</v>
      </c>
      <c r="Z44" s="1" t="str">
        <f t="shared" ca="1" si="14"/>
        <v>0.531926480073785</v>
      </c>
      <c r="AA44" s="1" t="str">
        <f t="shared" ca="1" si="15"/>
        <v>0.438289111065797</v>
      </c>
      <c r="AB44" s="1" t="str">
        <f t="shared" ca="1" si="16"/>
        <v>0.00209082324182662</v>
      </c>
      <c r="AC44" s="1" t="str">
        <f t="shared" ca="1" si="17"/>
        <v>0.972306414381409</v>
      </c>
    </row>
    <row r="45" spans="5:29" x14ac:dyDescent="0.15">
      <c r="E45" t="s">
        <v>50</v>
      </c>
      <c r="F45" s="1" t="s">
        <v>38</v>
      </c>
      <c r="G45" s="1" t="str">
        <f ca="1">IMSUM(IMPRODUCT(G42,G39),IMPRODUCT(G43,G40))</f>
        <v>-1.2903589444652</v>
      </c>
      <c r="I45" s="1">
        <f t="shared" si="18"/>
        <v>-25</v>
      </c>
      <c r="J45" s="1">
        <f ca="1">IMABS(IMSUB(Y45,AC45))</f>
        <v>0.64171334527144197</v>
      </c>
      <c r="K45" s="1"/>
      <c r="L45" s="1">
        <f>PI()/180*I45</f>
        <v>-0.43633231299858238</v>
      </c>
      <c r="M45" s="1">
        <f t="shared" ca="1" si="1"/>
        <v>0.39874133383363874</v>
      </c>
      <c r="N45" s="1" t="str">
        <f t="shared" ca="1" si="2"/>
        <v>0.0768282910695087-0.120749195198816i</v>
      </c>
      <c r="O45" s="1" t="str">
        <f t="shared" ca="1" si="3"/>
        <v>-0.224116315985807-0.70075382661523i</v>
      </c>
      <c r="P45" s="1" t="str">
        <f t="shared" ca="1" si="4"/>
        <v>0.0768282910695087+0.120749195198816i</v>
      </c>
      <c r="Q45" s="1">
        <f t="shared" ca="1" si="5"/>
        <v>0.89544581470231077</v>
      </c>
      <c r="R45" s="1" t="str">
        <f t="shared" ca="1" si="6"/>
        <v>0.713273950318556-0.626941186618708i</v>
      </c>
      <c r="S45" s="1" t="str">
        <f t="shared" ca="1" si="7"/>
        <v>-0.224116315985807+0.70075382661523i</v>
      </c>
      <c r="T45" s="1" t="str">
        <f t="shared" ca="1" si="8"/>
        <v>0.713273950318556+0.626941186618708i</v>
      </c>
      <c r="U45" s="1">
        <f t="shared" ca="1" si="9"/>
        <v>1.4809790459797634E-2</v>
      </c>
      <c r="V45" s="1" t="str">
        <f t="shared" ca="1" si="10"/>
        <v>0.00528785432223854</v>
      </c>
      <c r="W45" s="1" t="str">
        <f t="shared" ca="1" si="11"/>
        <v>0.0987917962147227+0.0154496186489479i</v>
      </c>
      <c r="X45" s="1" t="str">
        <f t="shared" ca="1" si="12"/>
        <v>0.0987917962147226-0.0154496186489479i</v>
      </c>
      <c r="Y45" s="1" t="str">
        <f t="shared" ca="1" si="13"/>
        <v>0.202871446751684</v>
      </c>
      <c r="Z45" s="1" t="str">
        <f t="shared" ca="1" si="14"/>
        <v>0.484690535890205+2.77555756156289E-17i</v>
      </c>
      <c r="AA45" s="1" t="str">
        <f t="shared" ca="1" si="15"/>
        <v>0.359590907869521-2.77555756156289E-17i</v>
      </c>
      <c r="AB45" s="1" t="str">
        <f t="shared" ca="1" si="16"/>
        <v>0.000303348263399457</v>
      </c>
      <c r="AC45" s="1" t="str">
        <f t="shared" ca="1" si="17"/>
        <v>0.844584792023126</v>
      </c>
    </row>
    <row r="46" spans="5:29" x14ac:dyDescent="0.15">
      <c r="E46" t="s">
        <v>51</v>
      </c>
      <c r="F46" s="1" t="s">
        <v>39</v>
      </c>
      <c r="G46" s="1" t="str">
        <f ca="1">IMSUM(IMPRODUCT(G43,G39),IMPRODUCT(G42,G40))</f>
        <v>0.00506066165755692</v>
      </c>
      <c r="I46" s="1">
        <f t="shared" si="18"/>
        <v>-20</v>
      </c>
      <c r="J46" s="1">
        <f ca="1">IMABS(IMSUB(Y46,AC46))</f>
        <v>0.53751891849209499</v>
      </c>
      <c r="K46" s="1"/>
      <c r="L46" s="1">
        <f>PI()/180*I46</f>
        <v>-0.3490658503988659</v>
      </c>
      <c r="M46" s="1">
        <f t="shared" ca="1" si="1"/>
        <v>0.31147487123392226</v>
      </c>
      <c r="N46" s="1" t="str">
        <f t="shared" ca="1" si="2"/>
        <v>0.0768282910695087-0.120749195198816i</v>
      </c>
      <c r="O46" s="1" t="str">
        <f t="shared" ca="1" si="3"/>
        <v>-0.224116315985807-0.70075382661523i</v>
      </c>
      <c r="P46" s="1" t="str">
        <f t="shared" ca="1" si="4"/>
        <v>0.0768282910695087+0.120749195198816i</v>
      </c>
      <c r="Q46" s="1">
        <f t="shared" ca="1" si="5"/>
        <v>0.80817935210259439</v>
      </c>
      <c r="R46" s="1" t="str">
        <f t="shared" ca="1" si="6"/>
        <v>0.713273950318556-0.626941186618708i</v>
      </c>
      <c r="S46" s="1" t="str">
        <f t="shared" ca="1" si="7"/>
        <v>-0.224116315985807+0.70075382661523i</v>
      </c>
      <c r="T46" s="1" t="str">
        <f t="shared" ca="1" si="8"/>
        <v>0.713273950318556+0.626941186618708i</v>
      </c>
      <c r="U46" s="1">
        <f t="shared" ca="1" si="9"/>
        <v>-7.2456672139918854E-2</v>
      </c>
      <c r="V46" s="1" t="str">
        <f t="shared" ca="1" si="10"/>
        <v>-0.0182393412566979</v>
      </c>
      <c r="W46" s="1" t="str">
        <f t="shared" ca="1" si="11"/>
        <v>0.0987917962147227+0.0154496186489479i</v>
      </c>
      <c r="X46" s="1" t="str">
        <f t="shared" ca="1" si="12"/>
        <v>0.0987917962147226-0.0154496186489479i</v>
      </c>
      <c r="Y46" s="1" t="str">
        <f t="shared" ca="1" si="13"/>
        <v>0.179344251172747</v>
      </c>
      <c r="Z46" s="1" t="str">
        <f t="shared" ca="1" si="14"/>
        <v>0.437454591706624-2.77555756156289E-17i</v>
      </c>
      <c r="AA46" s="1" t="str">
        <f t="shared" ca="1" si="15"/>
        <v>0.280892704673246</v>
      </c>
      <c r="AB46" s="1" t="str">
        <f t="shared" ca="1" si="16"/>
        <v>-0.00148412671502771</v>
      </c>
      <c r="AC46" s="1" t="str">
        <f t="shared" ca="1" si="17"/>
        <v>0.716863169664842-2.77555756156289E-17i</v>
      </c>
    </row>
    <row r="47" spans="5:29" x14ac:dyDescent="0.15">
      <c r="I47" s="1">
        <f t="shared" si="18"/>
        <v>-15</v>
      </c>
      <c r="J47" s="1">
        <f ca="1">IMABS(IMSUB(Y47,AC47))</f>
        <v>0.41737476091012499</v>
      </c>
      <c r="K47" s="1"/>
      <c r="L47" s="1">
        <f>PI()/180*I47</f>
        <v>-0.26179938779914941</v>
      </c>
      <c r="M47" s="1">
        <f t="shared" ca="1" si="1"/>
        <v>0.22420840863420574</v>
      </c>
      <c r="N47" s="1" t="str">
        <f t="shared" ca="1" si="2"/>
        <v>0.0768282910695087-0.120749195198816i</v>
      </c>
      <c r="O47" s="1" t="str">
        <f t="shared" ca="1" si="3"/>
        <v>-0.224116315985807-0.70075382661523i</v>
      </c>
      <c r="P47" s="1" t="str">
        <f t="shared" ca="1" si="4"/>
        <v>0.0768282910695087+0.120749195198816i</v>
      </c>
      <c r="Q47" s="1">
        <f t="shared" ca="1" si="5"/>
        <v>0.7209128895028778</v>
      </c>
      <c r="R47" s="1" t="str">
        <f t="shared" ca="1" si="6"/>
        <v>0.713273950318556-0.626941186618708i</v>
      </c>
      <c r="S47" s="1" t="str">
        <f t="shared" ca="1" si="7"/>
        <v>-0.224116315985807+0.70075382661523i</v>
      </c>
      <c r="T47" s="1" t="str">
        <f t="shared" ca="1" si="8"/>
        <v>0.713273950318556+0.626941186618708i</v>
      </c>
      <c r="U47" s="1">
        <f t="shared" ca="1" si="9"/>
        <v>-0.15972313473963534</v>
      </c>
      <c r="V47" s="1" t="str">
        <f t="shared" ca="1" si="10"/>
        <v>-0.0258168060330109</v>
      </c>
      <c r="W47" s="1" t="str">
        <f t="shared" ca="1" si="11"/>
        <v>0.0987917962147227+0.0154496186489479i</v>
      </c>
      <c r="X47" s="1" t="str">
        <f t="shared" ca="1" si="12"/>
        <v>0.0987917962147226-0.0154496186489479i</v>
      </c>
      <c r="Y47" s="1" t="str">
        <f t="shared" ca="1" si="13"/>
        <v>0.171766786396434</v>
      </c>
      <c r="Z47" s="1" t="str">
        <f t="shared" ca="1" si="14"/>
        <v>0.390218647523044</v>
      </c>
      <c r="AA47" s="1" t="str">
        <f t="shared" ca="1" si="15"/>
        <v>0.20219450147697+1.38777878078145E-17i</v>
      </c>
      <c r="AB47" s="1" t="str">
        <f t="shared" ca="1" si="16"/>
        <v>-0.00327160169345488</v>
      </c>
      <c r="AC47" s="1" t="str">
        <f t="shared" ca="1" si="17"/>
        <v>0.589141547306559+1.38777878078145E-17i</v>
      </c>
    </row>
    <row r="48" spans="5:29" x14ac:dyDescent="0.15">
      <c r="I48" s="1">
        <f t="shared" si="18"/>
        <v>-10</v>
      </c>
      <c r="J48" s="1">
        <f ca="1">IMABS(IMSUB(Y48,AC48))</f>
        <v>0.28526830522618601</v>
      </c>
      <c r="K48" s="1"/>
      <c r="L48" s="1">
        <f>PI()/180*I48</f>
        <v>-0.17453292519943295</v>
      </c>
      <c r="M48" s="1">
        <f t="shared" ca="1" si="1"/>
        <v>0.13694194603448928</v>
      </c>
      <c r="N48" s="1" t="str">
        <f t="shared" ca="1" si="2"/>
        <v>0.0768282910695087-0.120749195198816i</v>
      </c>
      <c r="O48" s="1" t="str">
        <f t="shared" ca="1" si="3"/>
        <v>-0.224116315985807-0.70075382661523i</v>
      </c>
      <c r="P48" s="1" t="str">
        <f t="shared" ca="1" si="4"/>
        <v>0.0768282910695087+0.120749195198816i</v>
      </c>
      <c r="Q48" s="1">
        <f t="shared" ca="1" si="5"/>
        <v>0.63364642690316142</v>
      </c>
      <c r="R48" s="1" t="str">
        <f t="shared" ca="1" si="6"/>
        <v>0.713273950318556-0.626941186618708i</v>
      </c>
      <c r="S48" s="1" t="str">
        <f t="shared" ca="1" si="7"/>
        <v>-0.224116315985807+0.70075382661523i</v>
      </c>
      <c r="T48" s="1" t="str">
        <f t="shared" ca="1" si="8"/>
        <v>0.713273950318556+0.626941186618708i</v>
      </c>
      <c r="U48" s="1">
        <f t="shared" ca="1" si="9"/>
        <v>-0.2469895973393518</v>
      </c>
      <c r="V48" s="1" t="str">
        <f t="shared" ca="1" si="10"/>
        <v>-0.0214319727073564</v>
      </c>
      <c r="W48" s="1" t="str">
        <f t="shared" ca="1" si="11"/>
        <v>0.0987917962147227+0.0154496186489479i</v>
      </c>
      <c r="X48" s="1" t="str">
        <f t="shared" ca="1" si="12"/>
        <v>0.0987917962147226-0.0154496186489479i</v>
      </c>
      <c r="Y48" s="1" t="str">
        <f t="shared" ca="1" si="13"/>
        <v>0.176151619722089</v>
      </c>
      <c r="Z48" s="1" t="str">
        <f t="shared" ca="1" si="14"/>
        <v>0.342982703339463</v>
      </c>
      <c r="AA48" s="1" t="str">
        <f t="shared" ca="1" si="15"/>
        <v>0.123496298280694</v>
      </c>
      <c r="AB48" s="1" t="str">
        <f t="shared" ca="1" si="16"/>
        <v>-0.00505907667188205</v>
      </c>
      <c r="AC48" s="1" t="str">
        <f t="shared" ca="1" si="17"/>
        <v>0.461419924948275</v>
      </c>
    </row>
    <row r="49" spans="9:29" x14ac:dyDescent="0.15">
      <c r="I49" s="1">
        <f t="shared" si="18"/>
        <v>-5</v>
      </c>
      <c r="J49" s="1">
        <f ca="1">IMABS(IMSUB(Y49,AC49))</f>
        <v>0.145186984140938</v>
      </c>
      <c r="K49" s="1"/>
      <c r="L49" s="1">
        <f>PI()/180*I49</f>
        <v>-8.7266462599716474E-2</v>
      </c>
      <c r="M49" s="1">
        <f t="shared" ca="1" si="1"/>
        <v>4.9675483434772807E-2</v>
      </c>
      <c r="N49" s="1" t="str">
        <f t="shared" ca="1" si="2"/>
        <v>0.0768282910695087-0.120749195198816i</v>
      </c>
      <c r="O49" s="1" t="str">
        <f t="shared" ca="1" si="3"/>
        <v>-0.224116315985807-0.70075382661523i</v>
      </c>
      <c r="P49" s="1" t="str">
        <f t="shared" ca="1" si="4"/>
        <v>0.0768282910695087+0.120749195198816i</v>
      </c>
      <c r="Q49" s="1">
        <f t="shared" ca="1" si="5"/>
        <v>0.54637996430344493</v>
      </c>
      <c r="R49" s="1" t="str">
        <f t="shared" ca="1" si="6"/>
        <v>0.713273950318556-0.626941186618708i</v>
      </c>
      <c r="S49" s="1" t="str">
        <f t="shared" ca="1" si="7"/>
        <v>-0.224116315985807+0.70075382661523i</v>
      </c>
      <c r="T49" s="1" t="str">
        <f t="shared" ca="1" si="8"/>
        <v>0.713273950318556+0.626941186618708i</v>
      </c>
      <c r="U49" s="1">
        <f t="shared" ca="1" si="9"/>
        <v>-0.33425605993906826</v>
      </c>
      <c r="V49" s="1" t="str">
        <f t="shared" ca="1" si="10"/>
        <v>-0.00907227398039028</v>
      </c>
      <c r="W49" s="1" t="str">
        <f t="shared" ca="1" si="11"/>
        <v>0.0987917962147227+0.0154496186489479i</v>
      </c>
      <c r="X49" s="1" t="str">
        <f t="shared" ca="1" si="12"/>
        <v>0.0987917962147226-0.0154496186489479i</v>
      </c>
      <c r="Y49" s="1" t="str">
        <f t="shared" ca="1" si="13"/>
        <v>0.188511318449055</v>
      </c>
      <c r="Z49" s="1" t="str">
        <f t="shared" ca="1" si="14"/>
        <v>0.295746759155883+1.38777878078145E-17i</v>
      </c>
      <c r="AA49" s="1" t="str">
        <f t="shared" ca="1" si="15"/>
        <v>0.0447980950844188</v>
      </c>
      <c r="AB49" s="1" t="str">
        <f t="shared" ca="1" si="16"/>
        <v>-0.00684655165030921</v>
      </c>
      <c r="AC49" s="1" t="str">
        <f t="shared" ca="1" si="17"/>
        <v>0.333698302589993+1.38777878078145E-17i</v>
      </c>
    </row>
    <row r="50" spans="9:29" x14ac:dyDescent="0.15">
      <c r="I50" s="1">
        <f t="shared" si="18"/>
        <v>0</v>
      </c>
      <c r="J50" s="1">
        <f ca="1">IMABS(IMSUB(Y50,AC50))</f>
        <v>1.1182303550319999E-3</v>
      </c>
      <c r="K50" s="1"/>
      <c r="L50" s="1">
        <f>PI()/180*I50</f>
        <v>0</v>
      </c>
      <c r="M50" s="1">
        <f t="shared" ca="1" si="1"/>
        <v>-3.7590979164943666E-2</v>
      </c>
      <c r="N50" s="1" t="str">
        <f t="shared" ca="1" si="2"/>
        <v>0.0768282910695087-0.120749195198816i</v>
      </c>
      <c r="O50" s="1" t="str">
        <f t="shared" ca="1" si="3"/>
        <v>-0.224116315985807-0.70075382661523i</v>
      </c>
      <c r="P50" s="1" t="str">
        <f t="shared" ca="1" si="4"/>
        <v>0.0768282910695087+0.120749195198816i</v>
      </c>
      <c r="Q50" s="1">
        <f t="shared" ca="1" si="5"/>
        <v>0.45911350170372844</v>
      </c>
      <c r="R50" s="1" t="str">
        <f t="shared" ca="1" si="6"/>
        <v>0.713273950318556-0.626941186618708i</v>
      </c>
      <c r="S50" s="1" t="str">
        <f t="shared" ca="1" si="7"/>
        <v>-0.224116315985807+0.70075382661523i</v>
      </c>
      <c r="T50" s="1" t="str">
        <f t="shared" ca="1" si="8"/>
        <v>0.713273950318556+0.626941186618708i</v>
      </c>
      <c r="U50" s="1">
        <f t="shared" ca="1" si="9"/>
        <v>-0.42152252253878475</v>
      </c>
      <c r="V50" s="1" t="str">
        <f t="shared" ca="1" si="10"/>
        <v>0.00727485744723173</v>
      </c>
      <c r="W50" s="1" t="str">
        <f t="shared" ca="1" si="11"/>
        <v>0.0987917962147227+0.0154496186489479i</v>
      </c>
      <c r="X50" s="1" t="str">
        <f t="shared" ca="1" si="12"/>
        <v>0.0987917962147226-0.0154496186489479i</v>
      </c>
      <c r="Y50" s="1" t="str">
        <f t="shared" ca="1" si="13"/>
        <v>0.204858449876677</v>
      </c>
      <c r="Z50" s="1" t="str">
        <f t="shared" ca="1" si="14"/>
        <v>0.248510814972302</v>
      </c>
      <c r="AA50" s="1" t="str">
        <f t="shared" ca="1" si="15"/>
        <v>-0.0339001081118568</v>
      </c>
      <c r="AB50" s="1" t="str">
        <f t="shared" ca="1" si="16"/>
        <v>-0.00863402662873638</v>
      </c>
      <c r="AC50" s="1" t="str">
        <f t="shared" ca="1" si="17"/>
        <v>0.205976680231709</v>
      </c>
    </row>
    <row r="51" spans="9:29" x14ac:dyDescent="0.15">
      <c r="I51" s="1">
        <f t="shared" si="18"/>
        <v>5</v>
      </c>
      <c r="J51" s="1">
        <f ca="1">IMABS(IMSUB(Y51,AC51))</f>
        <v>0.142950523430873</v>
      </c>
      <c r="K51" s="1"/>
      <c r="L51" s="1">
        <f>PI()/180*I51</f>
        <v>8.7266462599716474E-2</v>
      </c>
      <c r="M51" s="1">
        <f t="shared" ca="1" si="1"/>
        <v>-0.12485744176466014</v>
      </c>
      <c r="N51" s="1" t="str">
        <f t="shared" ca="1" si="2"/>
        <v>0.0768282910695087-0.120749195198816i</v>
      </c>
      <c r="O51" s="1" t="str">
        <f t="shared" ca="1" si="3"/>
        <v>-0.224116315985807-0.70075382661523i</v>
      </c>
      <c r="P51" s="1" t="str">
        <f t="shared" ca="1" si="4"/>
        <v>0.0768282910695087+0.120749195198816i</v>
      </c>
      <c r="Q51" s="1">
        <f t="shared" ca="1" si="5"/>
        <v>0.37184703910401196</v>
      </c>
      <c r="R51" s="1" t="str">
        <f t="shared" ca="1" si="6"/>
        <v>0.713273950318556-0.626941186618708i</v>
      </c>
      <c r="S51" s="1" t="str">
        <f t="shared" ca="1" si="7"/>
        <v>-0.224116315985807+0.70075382661523i</v>
      </c>
      <c r="T51" s="1" t="str">
        <f t="shared" ca="1" si="8"/>
        <v>0.713273950318556+0.626941186618708i</v>
      </c>
      <c r="U51" s="1">
        <f t="shared" ca="1" si="9"/>
        <v>-0.50878898513850124</v>
      </c>
      <c r="V51" s="1" t="str">
        <f t="shared" ca="1" si="10"/>
        <v>0.0236219888748537</v>
      </c>
      <c r="W51" s="1" t="str">
        <f t="shared" ca="1" si="11"/>
        <v>0.0987917962147227+0.0154496186489479i</v>
      </c>
      <c r="X51" s="1" t="str">
        <f t="shared" ca="1" si="12"/>
        <v>0.0987917962147226-0.0154496186489479i</v>
      </c>
      <c r="Y51" s="1" t="str">
        <f t="shared" ca="1" si="13"/>
        <v>0.221205581304299</v>
      </c>
      <c r="Z51" s="1" t="str">
        <f t="shared" ca="1" si="14"/>
        <v>0.201274870788722</v>
      </c>
      <c r="AA51" s="1" t="str">
        <f t="shared" ca="1" si="15"/>
        <v>-0.112598311308132</v>
      </c>
      <c r="AB51" s="1" t="str">
        <f t="shared" ca="1" si="16"/>
        <v>-0.0104215016071636</v>
      </c>
      <c r="AC51" s="1" t="str">
        <f t="shared" ca="1" si="17"/>
        <v>0.0782550578734264</v>
      </c>
    </row>
    <row r="52" spans="9:29" x14ac:dyDescent="0.15">
      <c r="I52" s="1">
        <f t="shared" si="18"/>
        <v>10</v>
      </c>
      <c r="J52" s="1">
        <f ca="1">IMABS(IMSUB(Y52,AC52))</f>
        <v>0.28303184451612301</v>
      </c>
      <c r="K52" s="1"/>
      <c r="L52" s="1">
        <f>PI()/180*I52</f>
        <v>0.17453292519943295</v>
      </c>
      <c r="M52" s="1">
        <f t="shared" ca="1" si="1"/>
        <v>-0.21212390436437661</v>
      </c>
      <c r="N52" s="1" t="str">
        <f t="shared" ca="1" si="2"/>
        <v>0.0768282910695087-0.120749195198816i</v>
      </c>
      <c r="O52" s="1" t="str">
        <f t="shared" ca="1" si="3"/>
        <v>-0.224116315985807-0.70075382661523i</v>
      </c>
      <c r="P52" s="1" t="str">
        <f t="shared" ca="1" si="4"/>
        <v>0.0768282910695087+0.120749195198816i</v>
      </c>
      <c r="Q52" s="1">
        <f t="shared" ca="1" si="5"/>
        <v>0.28458057650429547</v>
      </c>
      <c r="R52" s="1" t="str">
        <f t="shared" ca="1" si="6"/>
        <v>0.713273950318556-0.626941186618708i</v>
      </c>
      <c r="S52" s="1" t="str">
        <f t="shared" ca="1" si="7"/>
        <v>-0.224116315985807+0.70075382661523i</v>
      </c>
      <c r="T52" s="1" t="str">
        <f t="shared" ca="1" si="8"/>
        <v>0.713273950318556+0.626941186618708i</v>
      </c>
      <c r="U52" s="1">
        <f t="shared" ca="1" si="9"/>
        <v>-0.59605544773821773</v>
      </c>
      <c r="V52" s="1" t="str">
        <f t="shared" ca="1" si="10"/>
        <v>0.0359816876018199</v>
      </c>
      <c r="W52" s="1" t="str">
        <f t="shared" ca="1" si="11"/>
        <v>0.0987917962147227+0.0154496186489479i</v>
      </c>
      <c r="X52" s="1" t="str">
        <f t="shared" ca="1" si="12"/>
        <v>0.0987917962147226-0.0154496186489479i</v>
      </c>
      <c r="Y52" s="1" t="str">
        <f t="shared" ca="1" si="13"/>
        <v>0.233565280031265</v>
      </c>
      <c r="Z52" s="1" t="str">
        <f t="shared" ca="1" si="14"/>
        <v>0.154038926605141</v>
      </c>
      <c r="AA52" s="1" t="str">
        <f t="shared" ca="1" si="15"/>
        <v>-0.191296514504408</v>
      </c>
      <c r="AB52" s="1" t="str">
        <f t="shared" ca="1" si="16"/>
        <v>-0.0122089765855907</v>
      </c>
      <c r="AC52" s="1" t="str">
        <f t="shared" ca="1" si="17"/>
        <v>-0.0494665644848577</v>
      </c>
    </row>
    <row r="53" spans="9:29" x14ac:dyDescent="0.15">
      <c r="I53" s="1">
        <f t="shared" si="18"/>
        <v>15</v>
      </c>
      <c r="J53" s="1">
        <f ca="1">IMABS(IMSUB(Y53,AC53))</f>
        <v>0.41513830020006098</v>
      </c>
      <c r="K53" s="1"/>
      <c r="L53" s="1">
        <f>PI()/180*I53</f>
        <v>0.26179938779914941</v>
      </c>
      <c r="M53" s="1">
        <f t="shared" ca="1" si="1"/>
        <v>-0.29939036696409305</v>
      </c>
      <c r="N53" s="1" t="str">
        <f t="shared" ca="1" si="2"/>
        <v>0.0768282910695087-0.120749195198816i</v>
      </c>
      <c r="O53" s="1" t="str">
        <f t="shared" ca="1" si="3"/>
        <v>-0.224116315985807-0.70075382661523i</v>
      </c>
      <c r="P53" s="1" t="str">
        <f t="shared" ca="1" si="4"/>
        <v>0.0768282910695087+0.120749195198816i</v>
      </c>
      <c r="Q53" s="1">
        <f t="shared" ca="1" si="5"/>
        <v>0.19731411390457904</v>
      </c>
      <c r="R53" s="1" t="str">
        <f t="shared" ca="1" si="6"/>
        <v>0.713273950318556-0.626941186618708i</v>
      </c>
      <c r="S53" s="1" t="str">
        <f t="shared" ca="1" si="7"/>
        <v>-0.224116315985807+0.70075382661523i</v>
      </c>
      <c r="T53" s="1" t="str">
        <f t="shared" ca="1" si="8"/>
        <v>0.713273950318556+0.626941186618708i</v>
      </c>
      <c r="U53" s="1">
        <f t="shared" ca="1" si="9"/>
        <v>-0.68332191033793421</v>
      </c>
      <c r="V53" s="1" t="str">
        <f t="shared" ca="1" si="10"/>
        <v>0.0403665209274744</v>
      </c>
      <c r="W53" s="1" t="str">
        <f t="shared" ca="1" si="11"/>
        <v>0.0987917962147227+0.0154496186489479i</v>
      </c>
      <c r="X53" s="1" t="str">
        <f t="shared" ca="1" si="12"/>
        <v>0.0987917962147226-0.0154496186489479i</v>
      </c>
      <c r="Y53" s="1" t="str">
        <f t="shared" ca="1" si="13"/>
        <v>0.23795011335692</v>
      </c>
      <c r="Z53" s="1" t="str">
        <f t="shared" ca="1" si="14"/>
        <v>0.106802982421561-3.46944695195361E-18i</v>
      </c>
      <c r="AA53" s="1" t="str">
        <f t="shared" ca="1" si="15"/>
        <v>-0.269994717700684</v>
      </c>
      <c r="AB53" s="1" t="str">
        <f t="shared" ca="1" si="16"/>
        <v>-0.0139964515640179</v>
      </c>
      <c r="AC53" s="1" t="str">
        <f t="shared" ca="1" si="17"/>
        <v>-0.177188186843141-3.46944695195361E-18i</v>
      </c>
    </row>
    <row r="54" spans="9:29" x14ac:dyDescent="0.15">
      <c r="I54" s="1">
        <f t="shared" si="18"/>
        <v>20</v>
      </c>
      <c r="J54" s="1">
        <f ca="1">IMABS(IMSUB(Y54,AC54))</f>
        <v>0.53528245778203098</v>
      </c>
      <c r="K54" s="1"/>
      <c r="L54" s="1">
        <f>PI()/180*I54</f>
        <v>0.3490658503988659</v>
      </c>
      <c r="M54" s="1">
        <f t="shared" ca="1" si="1"/>
        <v>-0.38665682956380953</v>
      </c>
      <c r="N54" s="1" t="str">
        <f t="shared" ca="1" si="2"/>
        <v>0.0768282910695087-0.120749195198816i</v>
      </c>
      <c r="O54" s="1" t="str">
        <f t="shared" ca="1" si="3"/>
        <v>-0.224116315985807-0.70075382661523i</v>
      </c>
      <c r="P54" s="1" t="str">
        <f t="shared" ca="1" si="4"/>
        <v>0.0768282910695087+0.120749195198816i</v>
      </c>
      <c r="Q54" s="1">
        <f t="shared" ca="1" si="5"/>
        <v>0.11004765130486255</v>
      </c>
      <c r="R54" s="1" t="str">
        <f t="shared" ca="1" si="6"/>
        <v>0.713273950318556-0.626941186618708i</v>
      </c>
      <c r="S54" s="1" t="str">
        <f t="shared" ca="1" si="7"/>
        <v>-0.224116315985807+0.70075382661523i</v>
      </c>
      <c r="T54" s="1" t="str">
        <f t="shared" ca="1" si="8"/>
        <v>0.713273950318556+0.626941186618708i</v>
      </c>
      <c r="U54" s="1">
        <f t="shared" ca="1" si="9"/>
        <v>-0.77058837293765059</v>
      </c>
      <c r="V54" s="1" t="str">
        <f t="shared" ca="1" si="10"/>
        <v>0.0327890561511613</v>
      </c>
      <c r="W54" s="1" t="str">
        <f t="shared" ca="1" si="11"/>
        <v>0.0987917962147227+0.0154496186489479i</v>
      </c>
      <c r="X54" s="1" t="str">
        <f t="shared" ca="1" si="12"/>
        <v>0.0987917962147226-0.0154496186489479i</v>
      </c>
      <c r="Y54" s="1" t="str">
        <f t="shared" ca="1" si="13"/>
        <v>0.230372648580607</v>
      </c>
      <c r="Z54" s="1" t="str">
        <f t="shared" ca="1" si="14"/>
        <v>0.0595670382379806</v>
      </c>
      <c r="AA54" s="1" t="str">
        <f t="shared" ca="1" si="15"/>
        <v>-0.348692920896959</v>
      </c>
      <c r="AB54" s="1" t="str">
        <f t="shared" ca="1" si="16"/>
        <v>-0.0157839265424451</v>
      </c>
      <c r="AC54" s="1" t="str">
        <f t="shared" ca="1" si="17"/>
        <v>-0.304909809201424</v>
      </c>
    </row>
    <row r="55" spans="9:29" x14ac:dyDescent="0.15">
      <c r="I55" s="1">
        <f t="shared" si="18"/>
        <v>25</v>
      </c>
      <c r="J55" s="1">
        <f ca="1">IMABS(IMSUB(Y55,AC55))</f>
        <v>0.63947688456137697</v>
      </c>
      <c r="K55" s="1"/>
      <c r="L55" s="1">
        <f>PI()/180*I55</f>
        <v>0.43633231299858238</v>
      </c>
      <c r="M55" s="1">
        <f t="shared" ca="1" si="1"/>
        <v>-0.47392329216352602</v>
      </c>
      <c r="N55" s="1" t="str">
        <f t="shared" ca="1" si="2"/>
        <v>0.0768282910695087-0.120749195198816i</v>
      </c>
      <c r="O55" s="1" t="str">
        <f t="shared" ca="1" si="3"/>
        <v>-0.224116315985807-0.70075382661523i</v>
      </c>
      <c r="P55" s="1" t="str">
        <f t="shared" ca="1" si="4"/>
        <v>0.0768282910695087+0.120749195198816i</v>
      </c>
      <c r="Q55" s="1">
        <f t="shared" ca="1" si="5"/>
        <v>2.278118870514606E-2</v>
      </c>
      <c r="R55" s="1" t="str">
        <f t="shared" ca="1" si="6"/>
        <v>0.713273950318556-0.626941186618708i</v>
      </c>
      <c r="S55" s="1" t="str">
        <f t="shared" ca="1" si="7"/>
        <v>-0.224116315985807+0.70075382661523i</v>
      </c>
      <c r="T55" s="1" t="str">
        <f t="shared" ca="1" si="8"/>
        <v>0.713273950318556+0.626941186618708i</v>
      </c>
      <c r="U55" s="1">
        <f t="shared" ca="1" si="9"/>
        <v>-0.85785483553736719</v>
      </c>
      <c r="V55" s="1" t="str">
        <f t="shared" ca="1" si="10"/>
        <v>0.00926186057222493</v>
      </c>
      <c r="W55" s="1" t="str">
        <f t="shared" ca="1" si="11"/>
        <v>0.0987917962147227+0.0154496186489479i</v>
      </c>
      <c r="X55" s="1" t="str">
        <f t="shared" ca="1" si="12"/>
        <v>0.0987917962147226-0.0154496186489479i</v>
      </c>
      <c r="Y55" s="1" t="str">
        <f t="shared" ca="1" si="13"/>
        <v>0.20684545300167</v>
      </c>
      <c r="Z55" s="1" t="str">
        <f t="shared" ca="1" si="14"/>
        <v>0.0123310940544001</v>
      </c>
      <c r="AA55" s="1" t="str">
        <f t="shared" ca="1" si="15"/>
        <v>-0.427391124093235+2.77555756156289E-17i</v>
      </c>
      <c r="AB55" s="1" t="str">
        <f t="shared" ca="1" si="16"/>
        <v>-0.0175714015208722</v>
      </c>
      <c r="AC55" s="1" t="str">
        <f t="shared" ca="1" si="17"/>
        <v>-0.432631431559707+2.77555756156289E-17i</v>
      </c>
    </row>
    <row r="56" spans="9:29" x14ac:dyDescent="0.15">
      <c r="I56" s="1">
        <f t="shared" si="18"/>
        <v>30</v>
      </c>
      <c r="J56" s="1">
        <f ca="1">IMABS(IMSUB(Y56,AC56))</f>
        <v>0.72373414783744605</v>
      </c>
      <c r="K56" s="1"/>
      <c r="L56" s="1">
        <f>PI()/180*I56</f>
        <v>0.52359877559829882</v>
      </c>
      <c r="M56" s="1">
        <f t="shared" ca="1" si="1"/>
        <v>-0.56118975476324251</v>
      </c>
      <c r="N56" s="1" t="str">
        <f t="shared" ca="1" si="2"/>
        <v>0.0768282910695087-0.120749195198816i</v>
      </c>
      <c r="O56" s="1" t="str">
        <f t="shared" ca="1" si="3"/>
        <v>-0.224116315985807-0.70075382661523i</v>
      </c>
      <c r="P56" s="1" t="str">
        <f t="shared" ca="1" si="4"/>
        <v>0.0768282910695087+0.120749195198816i</v>
      </c>
      <c r="Q56" s="1">
        <f t="shared" ca="1" si="5"/>
        <v>-6.4485273894570372E-2</v>
      </c>
      <c r="R56" s="1" t="str">
        <f t="shared" ca="1" si="6"/>
        <v>0.713273950318556-0.626941186618708i</v>
      </c>
      <c r="S56" s="1" t="str">
        <f t="shared" ca="1" si="7"/>
        <v>-0.224116315985807+0.70075382661523i</v>
      </c>
      <c r="T56" s="1" t="str">
        <f t="shared" ca="1" si="8"/>
        <v>0.713273950318556+0.626941186618708i</v>
      </c>
      <c r="U56" s="1">
        <f t="shared" ca="1" si="9"/>
        <v>-0.94512129813708357</v>
      </c>
      <c r="V56" s="1" t="str">
        <f t="shared" ca="1" si="10"/>
        <v>-0.0342024985099907</v>
      </c>
      <c r="W56" s="1" t="str">
        <f t="shared" ca="1" si="11"/>
        <v>0.0987917962147227+0.0154496186489479i</v>
      </c>
      <c r="X56" s="1" t="str">
        <f t="shared" ca="1" si="12"/>
        <v>0.0987917962147226-0.0154496186489479i</v>
      </c>
      <c r="Y56" s="1" t="str">
        <f t="shared" ca="1" si="13"/>
        <v>0.163381093919455</v>
      </c>
      <c r="Z56" s="1" t="str">
        <f t="shared" ca="1" si="14"/>
        <v>-0.0349048501291803</v>
      </c>
      <c r="AA56" s="1" t="str">
        <f t="shared" ca="1" si="15"/>
        <v>-0.506089327289511</v>
      </c>
      <c r="AB56" s="1" t="str">
        <f t="shared" ca="1" si="16"/>
        <v>-0.0193588764992994</v>
      </c>
      <c r="AC56" s="1" t="str">
        <f t="shared" ca="1" si="17"/>
        <v>-0.560353053917991</v>
      </c>
    </row>
    <row r="57" spans="9:29" x14ac:dyDescent="0.15">
      <c r="I57" s="1">
        <f t="shared" si="18"/>
        <v>35</v>
      </c>
      <c r="J57" s="1">
        <f ca="1">IMABS(IMSUB(Y57,AC57))</f>
        <v>0.78406681490957697</v>
      </c>
      <c r="K57" s="1"/>
      <c r="L57" s="1">
        <f>PI()/180*I57</f>
        <v>0.6108652381980153</v>
      </c>
      <c r="M57" s="1">
        <f t="shared" ca="1" si="1"/>
        <v>-0.648456217362959</v>
      </c>
      <c r="N57" s="1" t="str">
        <f t="shared" ca="1" si="2"/>
        <v>0.0768282910695087-0.120749195198816i</v>
      </c>
      <c r="O57" s="1" t="str">
        <f t="shared" ca="1" si="3"/>
        <v>-0.224116315985807-0.70075382661523i</v>
      </c>
      <c r="P57" s="1" t="str">
        <f t="shared" ca="1" si="4"/>
        <v>0.0768282910695087+0.120749195198816i</v>
      </c>
      <c r="Q57" s="1">
        <f t="shared" ca="1" si="5"/>
        <v>-0.15175173649428686</v>
      </c>
      <c r="R57" s="1" t="str">
        <f t="shared" ca="1" si="6"/>
        <v>0.713273950318556-0.626941186618708i</v>
      </c>
      <c r="S57" s="1" t="str">
        <f t="shared" ca="1" si="7"/>
        <v>-0.224116315985807+0.70075382661523i</v>
      </c>
      <c r="T57" s="1" t="str">
        <f t="shared" ca="1" si="8"/>
        <v>0.713273950318556+0.626941186618708i</v>
      </c>
      <c r="U57" s="1">
        <f t="shared" ca="1" si="9"/>
        <v>-1.0323877607368002</v>
      </c>
      <c r="V57" s="1" t="str">
        <f t="shared" ca="1" si="10"/>
        <v>-0.101591453796141</v>
      </c>
      <c r="W57" s="1" t="str">
        <f t="shared" ca="1" si="11"/>
        <v>0.0987917962147227+0.0154496186489479i</v>
      </c>
      <c r="X57" s="1" t="str">
        <f t="shared" ca="1" si="12"/>
        <v>0.0987917962147226-0.0154496186489479i</v>
      </c>
      <c r="Y57" s="1" t="str">
        <f t="shared" ca="1" si="13"/>
        <v>0.0959921386333043</v>
      </c>
      <c r="Z57" s="1" t="str">
        <f t="shared" ca="1" si="14"/>
        <v>-0.0821407943127608</v>
      </c>
      <c r="AA57" s="1" t="str">
        <f t="shared" ca="1" si="15"/>
        <v>-0.584787530485786</v>
      </c>
      <c r="AB57" s="1" t="str">
        <f t="shared" ca="1" si="16"/>
        <v>-0.0211463514777266</v>
      </c>
      <c r="AC57" s="1" t="str">
        <f t="shared" ca="1" si="17"/>
        <v>-0.688074676276273</v>
      </c>
    </row>
    <row r="58" spans="9:29" x14ac:dyDescent="0.15">
      <c r="I58" s="1">
        <f t="shared" si="18"/>
        <v>40</v>
      </c>
      <c r="J58" s="1">
        <f ca="1">IMABS(IMSUB(Y58,AC58))</f>
        <v>0.81648745307711901</v>
      </c>
      <c r="K58" s="1"/>
      <c r="L58" s="1">
        <f>PI()/180*I58</f>
        <v>0.69813170079773179</v>
      </c>
      <c r="M58" s="1">
        <f t="shared" ca="1" si="1"/>
        <v>-0.73572267996267549</v>
      </c>
      <c r="N58" s="1" t="str">
        <f t="shared" ca="1" si="2"/>
        <v>0.0768282910695087-0.120749195198816i</v>
      </c>
      <c r="O58" s="1" t="str">
        <f t="shared" ca="1" si="3"/>
        <v>-0.224116315985807-0.70075382661523i</v>
      </c>
      <c r="P58" s="1" t="str">
        <f t="shared" ca="1" si="4"/>
        <v>0.0768282910695087+0.120749195198816i</v>
      </c>
      <c r="Q58" s="1">
        <f t="shared" ca="1" si="5"/>
        <v>-0.23901819909400335</v>
      </c>
      <c r="R58" s="1" t="str">
        <f t="shared" ca="1" si="6"/>
        <v>0.713273950318556-0.626941186618708i</v>
      </c>
      <c r="S58" s="1" t="str">
        <f t="shared" ca="1" si="7"/>
        <v>-0.224116315985807+0.70075382661523i</v>
      </c>
      <c r="T58" s="1" t="str">
        <f t="shared" ca="1" si="8"/>
        <v>0.713273950318556+0.626941186618708i</v>
      </c>
      <c r="U58" s="1">
        <f t="shared" ca="1" si="9"/>
        <v>-1.1196542233365165</v>
      </c>
      <c r="V58" s="1" t="str">
        <f t="shared" ca="1" si="10"/>
        <v>-0.196892437986883</v>
      </c>
      <c r="W58" s="1" t="str">
        <f t="shared" ca="1" si="11"/>
        <v>0.0987917962147227+0.0154496186489479i</v>
      </c>
      <c r="X58" s="1" t="str">
        <f t="shared" ca="1" si="12"/>
        <v>0.0987917962147226-0.0154496186489479i</v>
      </c>
      <c r="Y58" s="1" t="str">
        <f t="shared" ca="1" si="13"/>
        <v>0.000691154442562306</v>
      </c>
      <c r="Z58" s="1" t="str">
        <f t="shared" ca="1" si="14"/>
        <v>-0.129376738496341+6.93889390390723E-18i</v>
      </c>
      <c r="AA58" s="1" t="str">
        <f t="shared" ca="1" si="15"/>
        <v>-0.663485733682062+5.55111512312578E-17i</v>
      </c>
      <c r="AB58" s="1" t="str">
        <f t="shared" ca="1" si="16"/>
        <v>-0.0229338264561537</v>
      </c>
      <c r="AC58" s="1" t="str">
        <f t="shared" ca="1" si="17"/>
        <v>-0.815796298634557+6.2450045135165E-17i</v>
      </c>
    </row>
    <row r="59" spans="9:29" x14ac:dyDescent="0.15">
      <c r="I59" s="1">
        <f t="shared" si="18"/>
        <v>45</v>
      </c>
      <c r="J59" s="1">
        <f ca="1">IMABS(IMSUB(Y59,AC59))</f>
        <v>0.81700862963941401</v>
      </c>
      <c r="K59" s="1"/>
      <c r="L59" s="1">
        <f>PI()/180*I59</f>
        <v>0.78539816339744828</v>
      </c>
      <c r="M59" s="1">
        <f t="shared" ca="1" si="1"/>
        <v>-0.82298914256239197</v>
      </c>
      <c r="N59" s="1" t="str">
        <f t="shared" ca="1" si="2"/>
        <v>0.0768282910695087-0.120749195198816i</v>
      </c>
      <c r="O59" s="1" t="str">
        <f t="shared" ca="1" si="3"/>
        <v>-0.224116315985807-0.70075382661523i</v>
      </c>
      <c r="P59" s="1" t="str">
        <f t="shared" ca="1" si="4"/>
        <v>0.0768282910695087+0.120749195198816i</v>
      </c>
      <c r="Q59" s="1">
        <f t="shared" ca="1" si="5"/>
        <v>-0.32628466169371984</v>
      </c>
      <c r="R59" s="1" t="str">
        <f t="shared" ca="1" si="6"/>
        <v>0.713273950318556-0.626941186618708i</v>
      </c>
      <c r="S59" s="1" t="str">
        <f t="shared" ca="1" si="7"/>
        <v>-0.224116315985807+0.70075382661523i</v>
      </c>
      <c r="T59" s="1" t="str">
        <f t="shared" ca="1" si="8"/>
        <v>0.713273950318556+0.626941186618708i</v>
      </c>
      <c r="U59" s="1">
        <f t="shared" ca="1" si="9"/>
        <v>-1.2069206859362329</v>
      </c>
      <c r="V59" s="1" t="str">
        <f t="shared" ca="1" si="10"/>
        <v>-0.324092883782871</v>
      </c>
      <c r="W59" s="1" t="str">
        <f t="shared" ca="1" si="11"/>
        <v>0.0987917962147227+0.0154496186489479i</v>
      </c>
      <c r="X59" s="1" t="str">
        <f t="shared" ca="1" si="12"/>
        <v>0.0987917962147226-0.0154496186489479i</v>
      </c>
      <c r="Y59" s="1" t="str">
        <f t="shared" ca="1" si="13"/>
        <v>-0.126509291353426</v>
      </c>
      <c r="Z59" s="1" t="str">
        <f t="shared" ca="1" si="14"/>
        <v>-0.176612682679922+6.93889390390723E-18i</v>
      </c>
      <c r="AA59" s="1" t="str">
        <f t="shared" ca="1" si="15"/>
        <v>-0.742183936878337</v>
      </c>
      <c r="AB59" s="1" t="str">
        <f t="shared" ca="1" si="16"/>
        <v>-0.0247213014345809</v>
      </c>
      <c r="AC59" s="1" t="str">
        <f t="shared" ca="1" si="17"/>
        <v>-0.94351792099284+6.93889390390723E-18i</v>
      </c>
    </row>
    <row r="60" spans="9:29" x14ac:dyDescent="0.15">
      <c r="I60" s="1">
        <f t="shared" si="18"/>
        <v>50</v>
      </c>
      <c r="J60" s="1">
        <f ca="1">IMABS(IMSUB(Y60,AC60))</f>
        <v>0.78164291189580304</v>
      </c>
      <c r="K60" s="1"/>
      <c r="L60" s="1">
        <f>PI()/180*I60</f>
        <v>0.87266462599716477</v>
      </c>
      <c r="M60" s="1">
        <f t="shared" ca="1" si="1"/>
        <v>-0.91025560516210846</v>
      </c>
      <c r="N60" s="1" t="str">
        <f t="shared" ca="1" si="2"/>
        <v>0.0768282910695087-0.120749195198816i</v>
      </c>
      <c r="O60" s="1" t="str">
        <f t="shared" ca="1" si="3"/>
        <v>-0.224116315985807-0.70075382661523i</v>
      </c>
      <c r="P60" s="1" t="str">
        <f t="shared" ca="1" si="4"/>
        <v>0.0768282910695087+0.120749195198816i</v>
      </c>
      <c r="Q60" s="1">
        <f t="shared" ca="1" si="5"/>
        <v>-0.41355112429343632</v>
      </c>
      <c r="R60" s="1" t="str">
        <f t="shared" ca="1" si="6"/>
        <v>0.713273950318556-0.626941186618708i</v>
      </c>
      <c r="S60" s="1" t="str">
        <f t="shared" ca="1" si="7"/>
        <v>-0.224116315985807+0.70075382661523i</v>
      </c>
      <c r="T60" s="1" t="str">
        <f t="shared" ca="1" si="8"/>
        <v>0.713273950318556+0.626941186618708i</v>
      </c>
      <c r="U60" s="1">
        <f t="shared" ca="1" si="9"/>
        <v>-1.2941871485359495</v>
      </c>
      <c r="V60" s="1" t="str">
        <f t="shared" ca="1" si="10"/>
        <v>-0.487180223884762</v>
      </c>
      <c r="W60" s="1" t="str">
        <f t="shared" ca="1" si="11"/>
        <v>0.0987917962147227+0.0154496186489479i</v>
      </c>
      <c r="X60" s="1" t="str">
        <f t="shared" ca="1" si="12"/>
        <v>0.0987917962147226-0.0154496186489479i</v>
      </c>
      <c r="Y60" s="1" t="str">
        <f t="shared" ca="1" si="13"/>
        <v>-0.289596631455317</v>
      </c>
      <c r="Z60" s="1" t="str">
        <f t="shared" ca="1" si="14"/>
        <v>-0.223848626863502+1.38777878078145E-17i</v>
      </c>
      <c r="AA60" s="1" t="str">
        <f t="shared" ca="1" si="15"/>
        <v>-0.820882140074613+5.55111512312578E-17i</v>
      </c>
      <c r="AB60" s="1" t="str">
        <f t="shared" ca="1" si="16"/>
        <v>-0.0265087764130081</v>
      </c>
      <c r="AC60" s="1" t="str">
        <f t="shared" ca="1" si="17"/>
        <v>-1.07123954335112+6.93889390390723E-17i</v>
      </c>
    </row>
    <row r="61" spans="9:29" x14ac:dyDescent="0.15">
      <c r="I61" s="1">
        <f t="shared" si="18"/>
        <v>55</v>
      </c>
      <c r="J61" s="1">
        <f ca="1">IMABS(IMSUB(Y61,AC61))</f>
        <v>0.70640286714564404</v>
      </c>
      <c r="K61" s="1"/>
      <c r="L61" s="1">
        <f>PI()/180*I61</f>
        <v>0.95993108859688125</v>
      </c>
      <c r="M61" s="1">
        <f t="shared" ca="1" si="1"/>
        <v>-0.99752206776182495</v>
      </c>
      <c r="N61" s="1" t="str">
        <f t="shared" ca="1" si="2"/>
        <v>0.0768282910695087-0.120749195198816i</v>
      </c>
      <c r="O61" s="1" t="str">
        <f t="shared" ca="1" si="3"/>
        <v>-0.224116315985807-0.70075382661523i</v>
      </c>
      <c r="P61" s="1" t="str">
        <f t="shared" ca="1" si="4"/>
        <v>0.0768282910695087+0.120749195198816i</v>
      </c>
      <c r="Q61" s="1">
        <f t="shared" ca="1" si="5"/>
        <v>-0.50081758689315281</v>
      </c>
      <c r="R61" s="1" t="str">
        <f t="shared" ca="1" si="6"/>
        <v>0.713273950318556-0.626941186618708i</v>
      </c>
      <c r="S61" s="1" t="str">
        <f t="shared" ca="1" si="7"/>
        <v>-0.224116315985807+0.70075382661523i</v>
      </c>
      <c r="T61" s="1" t="str">
        <f t="shared" ca="1" si="8"/>
        <v>0.713273950318556+0.626941186618708i</v>
      </c>
      <c r="U61" s="1">
        <f t="shared" ca="1" si="9"/>
        <v>-1.3814536111356661</v>
      </c>
      <c r="V61" s="1" t="str">
        <f t="shared" ca="1" si="10"/>
        <v>-0.690141890993211</v>
      </c>
      <c r="W61" s="1" t="str">
        <f t="shared" ca="1" si="11"/>
        <v>0.0987917962147227+0.0154496186489479i</v>
      </c>
      <c r="X61" s="1" t="str">
        <f t="shared" ca="1" si="12"/>
        <v>0.0987917962147226-0.0154496186489479i</v>
      </c>
      <c r="Y61" s="1" t="str">
        <f t="shared" ca="1" si="13"/>
        <v>-0.492558298563766</v>
      </c>
      <c r="Z61" s="1" t="str">
        <f t="shared" ca="1" si="14"/>
        <v>-0.271084571047083</v>
      </c>
      <c r="AA61" s="1" t="str">
        <f t="shared" ca="1" si="15"/>
        <v>-0.899580343270889</v>
      </c>
      <c r="AB61" s="1" t="str">
        <f t="shared" ca="1" si="16"/>
        <v>-0.0282962513914352</v>
      </c>
      <c r="AC61" s="1" t="str">
        <f t="shared" ca="1" si="17"/>
        <v>-1.19896116570941</v>
      </c>
    </row>
    <row r="62" spans="9:29" x14ac:dyDescent="0.15">
      <c r="I62" s="1">
        <f t="shared" si="18"/>
        <v>60</v>
      </c>
      <c r="J62" s="1">
        <f ca="1">IMABS(IMSUB(Y62,AC62))</f>
        <v>0.58730106268826099</v>
      </c>
      <c r="K62" s="1"/>
      <c r="L62" s="1">
        <f>PI()/180*I62</f>
        <v>1.0471975511965976</v>
      </c>
      <c r="M62" s="1">
        <f t="shared" ca="1" si="1"/>
        <v>-1.0847885303615412</v>
      </c>
      <c r="N62" s="1" t="str">
        <f t="shared" ca="1" si="2"/>
        <v>0.0768282910695087-0.120749195198816i</v>
      </c>
      <c r="O62" s="1" t="str">
        <f t="shared" ca="1" si="3"/>
        <v>-0.224116315985807-0.70075382661523i</v>
      </c>
      <c r="P62" s="1" t="str">
        <f t="shared" ca="1" si="4"/>
        <v>0.0768282910695087+0.120749195198816i</v>
      </c>
      <c r="Q62" s="1">
        <f t="shared" ca="1" si="5"/>
        <v>-0.58808404949286919</v>
      </c>
      <c r="R62" s="1" t="str">
        <f t="shared" ca="1" si="6"/>
        <v>0.713273950318556-0.626941186618708i</v>
      </c>
      <c r="S62" s="1" t="str">
        <f t="shared" ca="1" si="7"/>
        <v>-0.224116315985807+0.70075382661523i</v>
      </c>
      <c r="T62" s="1" t="str">
        <f t="shared" ca="1" si="8"/>
        <v>0.713273950318556+0.626941186618708i</v>
      </c>
      <c r="U62" s="1">
        <f t="shared" ca="1" si="9"/>
        <v>-1.4687200737353825</v>
      </c>
      <c r="V62" s="1" t="str">
        <f t="shared" ca="1" si="10"/>
        <v>-0.936965317808874</v>
      </c>
      <c r="W62" s="1" t="str">
        <f t="shared" ca="1" si="11"/>
        <v>0.0987917962147227+0.0154496186489479i</v>
      </c>
      <c r="X62" s="1" t="str">
        <f t="shared" ca="1" si="12"/>
        <v>0.0987917962147226-0.0154496186489479i</v>
      </c>
      <c r="Y62" s="1" t="str">
        <f t="shared" ca="1" si="13"/>
        <v>-0.739381725379429</v>
      </c>
      <c r="Z62" s="1" t="str">
        <f t="shared" ca="1" si="14"/>
        <v>-0.318320515230663-1.38777878078145E-17i</v>
      </c>
      <c r="AA62" s="1" t="str">
        <f t="shared" ca="1" si="15"/>
        <v>-0.978278546467164</v>
      </c>
      <c r="AB62" s="1" t="str">
        <f t="shared" ca="1" si="16"/>
        <v>-0.0300837263698624</v>
      </c>
      <c r="AC62" s="1" t="str">
        <f t="shared" ca="1" si="17"/>
        <v>-1.32668278806769-1.38777878078145E-17i</v>
      </c>
    </row>
    <row r="63" spans="9:29" x14ac:dyDescent="0.15">
      <c r="I63" s="1">
        <f t="shared" si="18"/>
        <v>65</v>
      </c>
      <c r="J63" s="1">
        <f ca="1">IMABS(IMSUB(Y63,AC63))</f>
        <v>0.42035006582300999</v>
      </c>
      <c r="K63" s="1"/>
      <c r="L63" s="1">
        <f>PI()/180*I63</f>
        <v>1.1344640137963142</v>
      </c>
      <c r="M63" s="1">
        <f t="shared" ca="1" si="1"/>
        <v>-1.1720549929612578</v>
      </c>
      <c r="N63" s="1" t="str">
        <f t="shared" ca="1" si="2"/>
        <v>0.0768282910695087-0.120749195198816i</v>
      </c>
      <c r="O63" s="1" t="str">
        <f t="shared" ca="1" si="3"/>
        <v>-0.224116315985807-0.70075382661523i</v>
      </c>
      <c r="P63" s="1" t="str">
        <f t="shared" ca="1" si="4"/>
        <v>0.0768282910695087+0.120749195198816i</v>
      </c>
      <c r="Q63" s="1">
        <f t="shared" ca="1" si="5"/>
        <v>-0.67535051209258579</v>
      </c>
      <c r="R63" s="1" t="str">
        <f t="shared" ca="1" si="6"/>
        <v>0.713273950318556-0.626941186618708i</v>
      </c>
      <c r="S63" s="1" t="str">
        <f t="shared" ca="1" si="7"/>
        <v>-0.224116315985807+0.70075382661523i</v>
      </c>
      <c r="T63" s="1" t="str">
        <f t="shared" ca="1" si="8"/>
        <v>0.713273950318556+0.626941186618708i</v>
      </c>
      <c r="U63" s="1">
        <f t="shared" ca="1" si="9"/>
        <v>-1.5559865363350989</v>
      </c>
      <c r="V63" s="1" t="str">
        <f t="shared" ca="1" si="10"/>
        <v>-1.23163793703241</v>
      </c>
      <c r="W63" s="1" t="str">
        <f t="shared" ca="1" si="11"/>
        <v>0.0987917962147227+0.0154496186489479i</v>
      </c>
      <c r="X63" s="1" t="str">
        <f t="shared" ca="1" si="12"/>
        <v>0.0987917962147226-0.0154496186489479i</v>
      </c>
      <c r="Y63" s="1" t="str">
        <f t="shared" ca="1" si="13"/>
        <v>-1.03405434460296</v>
      </c>
      <c r="Z63" s="1" t="str">
        <f t="shared" ca="1" si="14"/>
        <v>-0.365556459414244+1.38777878078145E-17i</v>
      </c>
      <c r="AA63" s="1" t="str">
        <f t="shared" ca="1" si="15"/>
        <v>-1.05697674966344</v>
      </c>
      <c r="AB63" s="1" t="str">
        <f t="shared" ca="1" si="16"/>
        <v>-0.0318712013482896</v>
      </c>
      <c r="AC63" s="1" t="str">
        <f t="shared" ca="1" si="17"/>
        <v>-1.45440441042597+1.38777878078145E-17i</v>
      </c>
    </row>
    <row r="64" spans="9:29" x14ac:dyDescent="0.15">
      <c r="I64" s="1">
        <f t="shared" si="18"/>
        <v>70</v>
      </c>
      <c r="J64" s="1">
        <f ca="1">IMABS(IMSUB(Y64,AC64))</f>
        <v>0.20156244384923999</v>
      </c>
      <c r="K64" s="1"/>
      <c r="L64" s="1">
        <f>PI()/180*I64</f>
        <v>1.2217304763960306</v>
      </c>
      <c r="M64" s="1">
        <f t="shared" ca="1" si="1"/>
        <v>-1.2593214555609742</v>
      </c>
      <c r="N64" s="1" t="str">
        <f t="shared" ca="1" si="2"/>
        <v>0.0768282910695087-0.120749195198816i</v>
      </c>
      <c r="O64" s="1" t="str">
        <f t="shared" ca="1" si="3"/>
        <v>-0.224116315985807-0.70075382661523i</v>
      </c>
      <c r="P64" s="1" t="str">
        <f t="shared" ca="1" si="4"/>
        <v>0.0768282910695087+0.120749195198816i</v>
      </c>
      <c r="Q64" s="1">
        <f t="shared" ca="1" si="5"/>
        <v>-0.76261697469230216</v>
      </c>
      <c r="R64" s="1" t="str">
        <f t="shared" ca="1" si="6"/>
        <v>0.713273950318556-0.626941186618708i</v>
      </c>
      <c r="S64" s="1" t="str">
        <f t="shared" ca="1" si="7"/>
        <v>-0.224116315985807+0.70075382661523i</v>
      </c>
      <c r="T64" s="1" t="str">
        <f t="shared" ca="1" si="8"/>
        <v>0.713273950318556+0.626941186618708i</v>
      </c>
      <c r="U64" s="1">
        <f t="shared" ca="1" si="9"/>
        <v>-1.6432529989348152</v>
      </c>
      <c r="V64" s="1" t="str">
        <f t="shared" ca="1" si="10"/>
        <v>-1.57814718136447</v>
      </c>
      <c r="W64" s="1" t="str">
        <f t="shared" ca="1" si="11"/>
        <v>0.0987917962147227+0.0154496186489479i</v>
      </c>
      <c r="X64" s="1" t="str">
        <f t="shared" ca="1" si="12"/>
        <v>0.0987917962147226-0.0154496186489479i</v>
      </c>
      <c r="Y64" s="1" t="str">
        <f t="shared" ca="1" si="13"/>
        <v>-1.38056358893502</v>
      </c>
      <c r="Z64" s="1" t="str">
        <f t="shared" ca="1" si="14"/>
        <v>-0.412792403597824-1.38777878078145E-17i</v>
      </c>
      <c r="AA64" s="1" t="str">
        <f t="shared" ca="1" si="15"/>
        <v>-1.13567495285972-1.11022302462516E-16i</v>
      </c>
      <c r="AB64" s="1" t="str">
        <f t="shared" ca="1" si="16"/>
        <v>-0.0336586763267167</v>
      </c>
      <c r="AC64" s="1" t="str">
        <f t="shared" ca="1" si="17"/>
        <v>-1.58212603278426-1.24900090270331E-16i</v>
      </c>
    </row>
    <row r="65" spans="9:29" x14ac:dyDescent="0.15">
      <c r="I65" s="1">
        <f t="shared" si="18"/>
        <v>75</v>
      </c>
      <c r="J65" s="1">
        <f ca="1">IMABS(IMSUB(Y65,AC65))</f>
        <v>7.3049235933719994E-2</v>
      </c>
      <c r="K65" s="1"/>
      <c r="L65" s="1">
        <f>PI()/180*I65</f>
        <v>1.3089969389957472</v>
      </c>
      <c r="M65" s="1">
        <f t="shared" ca="1" si="1"/>
        <v>-1.3465879181606908</v>
      </c>
      <c r="N65" s="1" t="str">
        <f t="shared" ca="1" si="2"/>
        <v>0.0768282910695087-0.120749195198816i</v>
      </c>
      <c r="O65" s="1" t="str">
        <f t="shared" ca="1" si="3"/>
        <v>-0.224116315985807-0.70075382661523i</v>
      </c>
      <c r="P65" s="1" t="str">
        <f t="shared" ca="1" si="4"/>
        <v>0.0768282910695087+0.120749195198816i</v>
      </c>
      <c r="Q65" s="1">
        <f t="shared" ca="1" si="5"/>
        <v>-0.84988343729201876</v>
      </c>
      <c r="R65" s="1" t="str">
        <f t="shared" ca="1" si="6"/>
        <v>0.713273950318556-0.626941186618708i</v>
      </c>
      <c r="S65" s="1" t="str">
        <f t="shared" ca="1" si="7"/>
        <v>-0.224116315985807+0.70075382661523i</v>
      </c>
      <c r="T65" s="1" t="str">
        <f t="shared" ca="1" si="8"/>
        <v>0.713273950318556+0.626941186618708i</v>
      </c>
      <c r="U65" s="1">
        <f t="shared" ca="1" si="9"/>
        <v>-1.7305194615345321</v>
      </c>
      <c r="V65" s="1" t="str">
        <f t="shared" ca="1" si="10"/>
        <v>-1.98048048350571</v>
      </c>
      <c r="W65" s="1" t="str">
        <f t="shared" ca="1" si="11"/>
        <v>0.0987917962147227+0.0154496186489479i</v>
      </c>
      <c r="X65" s="1" t="str">
        <f t="shared" ca="1" si="12"/>
        <v>0.0987917962147226-0.0154496186489479i</v>
      </c>
      <c r="Y65" s="1" t="str">
        <f t="shared" ca="1" si="13"/>
        <v>-1.78289689107626</v>
      </c>
      <c r="Z65" s="1" t="str">
        <f t="shared" ca="1" si="14"/>
        <v>-0.460028347781405</v>
      </c>
      <c r="AA65" s="1" t="str">
        <f t="shared" ca="1" si="15"/>
        <v>-1.21437315605599</v>
      </c>
      <c r="AB65" s="1" t="str">
        <f t="shared" ca="1" si="16"/>
        <v>-0.0354461513051439</v>
      </c>
      <c r="AC65" s="1" t="str">
        <f t="shared" ca="1" si="17"/>
        <v>-1.70984765514254</v>
      </c>
    </row>
    <row r="66" spans="9:29" x14ac:dyDescent="0.15">
      <c r="I66" s="1">
        <f t="shared" si="18"/>
        <v>80</v>
      </c>
      <c r="J66" s="1">
        <f ca="1">IMABS(IMSUB(Y66,AC66))</f>
        <v>0.40747240622650999</v>
      </c>
      <c r="K66" s="1"/>
      <c r="L66" s="1">
        <f>PI()/180*I66</f>
        <v>1.3962634015954636</v>
      </c>
      <c r="M66" s="1">
        <f t="shared" ca="1" si="1"/>
        <v>-1.4338543807604072</v>
      </c>
      <c r="N66" s="1" t="str">
        <f t="shared" ca="1" si="2"/>
        <v>0.0768282910695087-0.120749195198816i</v>
      </c>
      <c r="O66" s="1" t="str">
        <f t="shared" ca="1" si="3"/>
        <v>-0.224116315985807-0.70075382661523i</v>
      </c>
      <c r="P66" s="1" t="str">
        <f t="shared" ca="1" si="4"/>
        <v>0.0768282910695087+0.120749195198816i</v>
      </c>
      <c r="Q66" s="1">
        <f t="shared" ca="1" si="5"/>
        <v>-0.93714989989173514</v>
      </c>
      <c r="R66" s="1" t="str">
        <f t="shared" ca="1" si="6"/>
        <v>0.713273950318556-0.626941186618708i</v>
      </c>
      <c r="S66" s="1" t="str">
        <f t="shared" ca="1" si="7"/>
        <v>-0.224116315985807+0.70075382661523i</v>
      </c>
      <c r="T66" s="1" t="str">
        <f t="shared" ca="1" si="8"/>
        <v>0.713273950318556+0.626941186618708i</v>
      </c>
      <c r="U66" s="1">
        <f t="shared" ca="1" si="9"/>
        <v>-1.8177859241342484</v>
      </c>
      <c r="V66" s="1" t="str">
        <f t="shared" ca="1" si="10"/>
        <v>-2.44262527615679</v>
      </c>
      <c r="W66" s="1" t="str">
        <f t="shared" ca="1" si="11"/>
        <v>0.0987917962147227+0.0154496186489479i</v>
      </c>
      <c r="X66" s="1" t="str">
        <f t="shared" ca="1" si="12"/>
        <v>0.0987917962147226-0.0154496186489479i</v>
      </c>
      <c r="Y66" s="1" t="str">
        <f t="shared" ca="1" si="13"/>
        <v>-2.24504168372734</v>
      </c>
      <c r="Z66" s="1" t="str">
        <f t="shared" ca="1" si="14"/>
        <v>-0.507264291964985</v>
      </c>
      <c r="AA66" s="1" t="str">
        <f t="shared" ca="1" si="15"/>
        <v>-1.29307135925227-1.11022302462516E-16i</v>
      </c>
      <c r="AB66" s="1" t="str">
        <f t="shared" ca="1" si="16"/>
        <v>-0.0372336262835711</v>
      </c>
      <c r="AC66" s="1" t="str">
        <f t="shared" ca="1" si="17"/>
        <v>-1.83756927750083-1.11022302462516E-16i</v>
      </c>
    </row>
    <row r="67" spans="9:29" x14ac:dyDescent="0.15">
      <c r="I67" s="1">
        <f t="shared" si="18"/>
        <v>85</v>
      </c>
      <c r="J67" s="1">
        <f ca="1">IMABS(IMSUB(Y67,AC67))</f>
        <v>0.80569449972981</v>
      </c>
      <c r="K67" s="1"/>
      <c r="L67" s="1">
        <f>PI()/180*I67</f>
        <v>1.4835298641951802</v>
      </c>
      <c r="M67" s="1">
        <f t="shared" ca="1" si="1"/>
        <v>-1.5211208433601238</v>
      </c>
      <c r="N67" s="1" t="str">
        <f t="shared" ca="1" si="2"/>
        <v>0.0768282910695087-0.120749195198816i</v>
      </c>
      <c r="O67" s="1" t="str">
        <f t="shared" ca="1" si="3"/>
        <v>-0.224116315985807-0.70075382661523i</v>
      </c>
      <c r="P67" s="1" t="str">
        <f t="shared" ca="1" si="4"/>
        <v>0.0768282910695087+0.120749195198816i</v>
      </c>
      <c r="Q67" s="1">
        <f t="shared" ca="1" si="5"/>
        <v>-1.0244163624914517</v>
      </c>
      <c r="R67" s="1" t="str">
        <f t="shared" ca="1" si="6"/>
        <v>0.713273950318556-0.626941186618708i</v>
      </c>
      <c r="S67" s="1" t="str">
        <f t="shared" ca="1" si="7"/>
        <v>-0.224116315985807+0.70075382661523i</v>
      </c>
      <c r="T67" s="1" t="str">
        <f t="shared" ca="1" si="8"/>
        <v>0.713273950318556+0.626941186618708i</v>
      </c>
      <c r="U67" s="1">
        <f t="shared" ca="1" si="9"/>
        <v>-1.9050523867339648</v>
      </c>
      <c r="V67" s="1" t="str">
        <f t="shared" ca="1" si="10"/>
        <v>-2.96856899201836</v>
      </c>
      <c r="W67" s="1" t="str">
        <f t="shared" ca="1" si="11"/>
        <v>0.0987917962147227+0.0154496186489479i</v>
      </c>
      <c r="X67" s="1" t="str">
        <f t="shared" ca="1" si="12"/>
        <v>0.0987917962147226-0.0154496186489479i</v>
      </c>
      <c r="Y67" s="1" t="str">
        <f t="shared" ca="1" si="13"/>
        <v>-2.77098539958891</v>
      </c>
      <c r="Z67" s="1" t="str">
        <f t="shared" ca="1" si="14"/>
        <v>-0.554500236148565+2.77555756156289E-17i</v>
      </c>
      <c r="AA67" s="1" t="str">
        <f t="shared" ca="1" si="15"/>
        <v>-1.37176956244854+1.11022302462516E-16i</v>
      </c>
      <c r="AB67" s="1" t="str">
        <f t="shared" ca="1" si="16"/>
        <v>-0.0390211012619982</v>
      </c>
      <c r="AC67" s="1" t="str">
        <f t="shared" ca="1" si="17"/>
        <v>-1.9652908998591+1.38777878078145E-16i</v>
      </c>
    </row>
    <row r="68" spans="9:29" x14ac:dyDescent="0.15">
      <c r="I68" s="1">
        <f t="shared" si="18"/>
        <v>90</v>
      </c>
      <c r="J68" s="1">
        <f ca="1">IMABS(IMSUB(Y68,AC68))</f>
        <v>1.27170294914424</v>
      </c>
      <c r="K68" s="1"/>
      <c r="L68" s="1">
        <f>PI()/180*I68</f>
        <v>1.5707963267948966</v>
      </c>
      <c r="M68" s="1">
        <f t="shared" ca="1" si="1"/>
        <v>-1.6083873059598401</v>
      </c>
      <c r="N68" s="1" t="str">
        <f t="shared" ca="1" si="2"/>
        <v>0.0768282910695087-0.120749195198816i</v>
      </c>
      <c r="O68" s="1" t="str">
        <f t="shared" ca="1" si="3"/>
        <v>-0.224116315985807-0.70075382661523i</v>
      </c>
      <c r="P68" s="1" t="str">
        <f t="shared" ca="1" si="4"/>
        <v>0.0768282910695087+0.120749195198816i</v>
      </c>
      <c r="Q68" s="1">
        <f t="shared" ca="1" si="5"/>
        <v>-1.1116828250911681</v>
      </c>
      <c r="R68" s="1" t="str">
        <f t="shared" ca="1" si="6"/>
        <v>0.713273950318556-0.626941186618708i</v>
      </c>
      <c r="S68" s="1" t="str">
        <f t="shared" ca="1" si="7"/>
        <v>-0.224116315985807+0.70075382661523i</v>
      </c>
      <c r="T68" s="1" t="str">
        <f t="shared" ca="1" si="8"/>
        <v>0.713273950318556+0.626941186618708i</v>
      </c>
      <c r="U68" s="1">
        <f t="shared" ca="1" si="9"/>
        <v>-1.9923188493336812</v>
      </c>
      <c r="V68" s="1" t="str">
        <f t="shared" ca="1" si="10"/>
        <v>-3.56229906379108</v>
      </c>
      <c r="W68" s="1" t="str">
        <f t="shared" ca="1" si="11"/>
        <v>0.0987917962147227+0.0154496186489479i</v>
      </c>
      <c r="X68" s="1" t="str">
        <f t="shared" ca="1" si="12"/>
        <v>0.0987917962147226-0.0154496186489479i</v>
      </c>
      <c r="Y68" s="1" t="str">
        <f t="shared" ca="1" si="13"/>
        <v>-3.36471547136163</v>
      </c>
      <c r="Z68" s="1" t="str">
        <f t="shared" ca="1" si="14"/>
        <v>-0.601736180332146</v>
      </c>
      <c r="AA68" s="1" t="str">
        <f t="shared" ca="1" si="15"/>
        <v>-1.45046776564482</v>
      </c>
      <c r="AB68" s="1" t="str">
        <f t="shared" ca="1" si="16"/>
        <v>-0.0408085762404254</v>
      </c>
      <c r="AC68" s="1" t="str">
        <f t="shared" ca="1" si="17"/>
        <v>-2.09301252221739</v>
      </c>
    </row>
    <row r="69" spans="9:29" x14ac:dyDescent="0.15">
      <c r="I69" s="1">
        <f t="shared" si="18"/>
        <v>95</v>
      </c>
      <c r="J69" s="1">
        <f ca="1">IMABS(IMSUB(Y69,AC69))</f>
        <v>1.80948518717049</v>
      </c>
      <c r="K69" s="1"/>
      <c r="L69" s="1">
        <f>PI()/180*I69</f>
        <v>1.6580627893946132</v>
      </c>
      <c r="M69" s="1">
        <f t="shared" ca="1" si="1"/>
        <v>-1.6956537685595567</v>
      </c>
      <c r="N69" s="1" t="str">
        <f t="shared" ca="1" si="2"/>
        <v>0.0768282910695087-0.120749195198816i</v>
      </c>
      <c r="O69" s="1" t="str">
        <f t="shared" ca="1" si="3"/>
        <v>-0.224116315985807-0.70075382661523i</v>
      </c>
      <c r="P69" s="1" t="str">
        <f t="shared" ca="1" si="4"/>
        <v>0.0768282910695087+0.120749195198816i</v>
      </c>
      <c r="Q69" s="1">
        <f t="shared" ca="1" si="5"/>
        <v>-1.1989492876908847</v>
      </c>
      <c r="R69" s="1" t="str">
        <f t="shared" ca="1" si="6"/>
        <v>0.713273950318556-0.626941186618708i</v>
      </c>
      <c r="S69" s="1" t="str">
        <f t="shared" ca="1" si="7"/>
        <v>-0.224116315985807+0.70075382661523i</v>
      </c>
      <c r="T69" s="1" t="str">
        <f t="shared" ca="1" si="8"/>
        <v>0.713273950318556+0.626941186618708i</v>
      </c>
      <c r="U69" s="1">
        <f t="shared" ca="1" si="9"/>
        <v>-2.079585311933398</v>
      </c>
      <c r="V69" s="1" t="str">
        <f t="shared" ca="1" si="10"/>
        <v>-4.22780292417561</v>
      </c>
      <c r="W69" s="1" t="str">
        <f t="shared" ca="1" si="11"/>
        <v>0.0987917962147227+0.0154496186489479i</v>
      </c>
      <c r="X69" s="1" t="str">
        <f t="shared" ca="1" si="12"/>
        <v>0.0987917962147226-0.0154496186489479i</v>
      </c>
      <c r="Y69" s="1" t="str">
        <f t="shared" ca="1" si="13"/>
        <v>-4.03021933174616</v>
      </c>
      <c r="Z69" s="1" t="str">
        <f t="shared" ca="1" si="14"/>
        <v>-0.648972124515726</v>
      </c>
      <c r="AA69" s="1" t="str">
        <f t="shared" ca="1" si="15"/>
        <v>-1.52916596884109</v>
      </c>
      <c r="AB69" s="1" t="str">
        <f t="shared" ca="1" si="16"/>
        <v>-0.0425960512188526</v>
      </c>
      <c r="AC69" s="1" t="str">
        <f t="shared" ca="1" si="17"/>
        <v>-2.22073414457567</v>
      </c>
    </row>
    <row r="70" spans="9:29" x14ac:dyDescent="0.15">
      <c r="I70" s="1">
        <f t="shared" si="18"/>
        <v>100</v>
      </c>
      <c r="J70" s="1">
        <f ca="1">IMABS(IMSUB(Y70,AC70))</f>
        <v>2.4230286465091901</v>
      </c>
      <c r="K70" s="1"/>
      <c r="L70" s="1">
        <f>PI()/180*I70</f>
        <v>1.7453292519943295</v>
      </c>
      <c r="M70" s="1">
        <f t="shared" ca="1" si="1"/>
        <v>-1.7829202311592731</v>
      </c>
      <c r="N70" s="1" t="str">
        <f t="shared" ca="1" si="2"/>
        <v>0.0768282910695087-0.120749195198816i</v>
      </c>
      <c r="O70" s="1" t="str">
        <f t="shared" ca="1" si="3"/>
        <v>-0.224116315985807-0.70075382661523i</v>
      </c>
      <c r="P70" s="1" t="str">
        <f t="shared" ca="1" si="4"/>
        <v>0.0768282910695087+0.120749195198816i</v>
      </c>
      <c r="Q70" s="1">
        <f t="shared" ca="1" si="5"/>
        <v>-1.2862157502906011</v>
      </c>
      <c r="R70" s="1" t="str">
        <f t="shared" ca="1" si="6"/>
        <v>0.713273950318556-0.626941186618708i</v>
      </c>
      <c r="S70" s="1" t="str">
        <f t="shared" ca="1" si="7"/>
        <v>-0.224116315985807+0.70075382661523i</v>
      </c>
      <c r="T70" s="1" t="str">
        <f t="shared" ca="1" si="8"/>
        <v>0.713273950318556+0.626941186618708i</v>
      </c>
      <c r="U70" s="1">
        <f t="shared" ca="1" si="9"/>
        <v>-2.1668517745331144</v>
      </c>
      <c r="V70" s="1" t="str">
        <f t="shared" ca="1" si="10"/>
        <v>-4.9690680058726</v>
      </c>
      <c r="W70" s="1" t="str">
        <f t="shared" ca="1" si="11"/>
        <v>0.0987917962147227+0.0154496186489479i</v>
      </c>
      <c r="X70" s="1" t="str">
        <f t="shared" ca="1" si="12"/>
        <v>0.0987917962147226-0.0154496186489479i</v>
      </c>
      <c r="Y70" s="1" t="str">
        <f t="shared" ca="1" si="13"/>
        <v>-4.77148441344315</v>
      </c>
      <c r="Z70" s="1" t="str">
        <f t="shared" ca="1" si="14"/>
        <v>-0.696208068699307</v>
      </c>
      <c r="AA70" s="1" t="str">
        <f t="shared" ca="1" si="15"/>
        <v>-1.60786417203737-1.11022302462516E-16i</v>
      </c>
      <c r="AB70" s="1" t="str">
        <f t="shared" ca="1" si="16"/>
        <v>-0.0443835261972797</v>
      </c>
      <c r="AC70" s="1" t="str">
        <f t="shared" ca="1" si="17"/>
        <v>-2.34845576693396-1.11022302462516E-16i</v>
      </c>
    </row>
    <row r="71" spans="9:29" x14ac:dyDescent="0.15">
      <c r="I71" s="1">
        <f t="shared" si="18"/>
        <v>105</v>
      </c>
      <c r="J71" s="1">
        <f ca="1">IMABS(IMSUB(Y71,AC71))</f>
        <v>3.1163207598610199</v>
      </c>
      <c r="K71" s="1"/>
      <c r="L71" s="1">
        <f>PI()/180*I71</f>
        <v>1.8325957145940461</v>
      </c>
      <c r="M71" s="1">
        <f t="shared" ca="1" si="1"/>
        <v>-1.8701866937589897</v>
      </c>
      <c r="N71" s="1" t="str">
        <f t="shared" ca="1" si="2"/>
        <v>0.0768282910695087-0.120749195198816i</v>
      </c>
      <c r="O71" s="1" t="str">
        <f t="shared" ca="1" si="3"/>
        <v>-0.224116315985807-0.70075382661523i</v>
      </c>
      <c r="P71" s="1" t="str">
        <f t="shared" ca="1" si="4"/>
        <v>0.0768282910695087+0.120749195198816i</v>
      </c>
      <c r="Q71" s="1">
        <f t="shared" ca="1" si="5"/>
        <v>-1.3734822128903177</v>
      </c>
      <c r="R71" s="1" t="str">
        <f t="shared" ca="1" si="6"/>
        <v>0.713273950318556-0.626941186618708i</v>
      </c>
      <c r="S71" s="1" t="str">
        <f t="shared" ca="1" si="7"/>
        <v>-0.224116315985807+0.70075382661523i</v>
      </c>
      <c r="T71" s="1" t="str">
        <f t="shared" ca="1" si="8"/>
        <v>0.713273950318556+0.626941186618708i</v>
      </c>
      <c r="U71" s="1">
        <f t="shared" ca="1" si="9"/>
        <v>-2.2541182371328308</v>
      </c>
      <c r="V71" s="1" t="str">
        <f t="shared" ca="1" si="10"/>
        <v>-5.7900817415827</v>
      </c>
      <c r="W71" s="1" t="str">
        <f t="shared" ca="1" si="11"/>
        <v>0.0987917962147227+0.0154496186489479i</v>
      </c>
      <c r="X71" s="1" t="str">
        <f t="shared" ca="1" si="12"/>
        <v>0.0987917962147226-0.0154496186489479i</v>
      </c>
      <c r="Y71" s="1" t="str">
        <f t="shared" ca="1" si="13"/>
        <v>-5.59249814915325</v>
      </c>
      <c r="Z71" s="1" t="str">
        <f t="shared" ca="1" si="14"/>
        <v>-0.743444012882887</v>
      </c>
      <c r="AA71" s="1" t="str">
        <f t="shared" ca="1" si="15"/>
        <v>-1.68656237523364</v>
      </c>
      <c r="AB71" s="1" t="str">
        <f t="shared" ca="1" si="16"/>
        <v>-0.0461710011757069</v>
      </c>
      <c r="AC71" s="1" t="str">
        <f t="shared" ca="1" si="17"/>
        <v>-2.47617738929223</v>
      </c>
    </row>
    <row r="72" spans="9:29" x14ac:dyDescent="0.15">
      <c r="I72" s="1">
        <f t="shared" si="18"/>
        <v>110</v>
      </c>
      <c r="J72" s="1">
        <f ca="1">IMABS(IMSUB(Y72,AC72))</f>
        <v>3.8933489599266098</v>
      </c>
      <c r="K72" s="1"/>
      <c r="L72" s="1">
        <f>PI()/180*I72</f>
        <v>1.9198621771937625</v>
      </c>
      <c r="M72" s="1">
        <f t="shared" ca="1" si="1"/>
        <v>-1.9574531563587061</v>
      </c>
      <c r="N72" s="1" t="str">
        <f t="shared" ca="1" si="2"/>
        <v>0.0768282910695087-0.120749195198816i</v>
      </c>
      <c r="O72" s="1" t="str">
        <f t="shared" ca="1" si="3"/>
        <v>-0.224116315985807-0.70075382661523i</v>
      </c>
      <c r="P72" s="1" t="str">
        <f t="shared" ca="1" si="4"/>
        <v>0.0768282910695087+0.120749195198816i</v>
      </c>
      <c r="Q72" s="1">
        <f t="shared" ca="1" si="5"/>
        <v>-1.4607486754900341</v>
      </c>
      <c r="R72" s="1" t="str">
        <f t="shared" ca="1" si="6"/>
        <v>0.713273950318556-0.626941186618708i</v>
      </c>
      <c r="S72" s="1" t="str">
        <f t="shared" ca="1" si="7"/>
        <v>-0.224116315985807+0.70075382661523i</v>
      </c>
      <c r="T72" s="1" t="str">
        <f t="shared" ca="1" si="8"/>
        <v>0.713273950318556+0.626941186618708i</v>
      </c>
      <c r="U72" s="1">
        <f t="shared" ca="1" si="9"/>
        <v>-2.3413846997325471</v>
      </c>
      <c r="V72" s="1" t="str">
        <f t="shared" ca="1" si="10"/>
        <v>-6.69483156400658</v>
      </c>
      <c r="W72" s="1" t="str">
        <f t="shared" ca="1" si="11"/>
        <v>0.0987917962147227+0.0154496186489479i</v>
      </c>
      <c r="X72" s="1" t="str">
        <f t="shared" ca="1" si="12"/>
        <v>0.0987917962147226-0.0154496186489479i</v>
      </c>
      <c r="Y72" s="1" t="str">
        <f t="shared" ca="1" si="13"/>
        <v>-6.49724797157713</v>
      </c>
      <c r="Z72" s="1" t="str">
        <f t="shared" ca="1" si="14"/>
        <v>-0.790679957066468+5.55111512312578E-17i</v>
      </c>
      <c r="AA72" s="1" t="str">
        <f t="shared" ca="1" si="15"/>
        <v>-1.76526057842992</v>
      </c>
      <c r="AB72" s="1" t="str">
        <f t="shared" ca="1" si="16"/>
        <v>-0.0479584761541341</v>
      </c>
      <c r="AC72" s="1" t="str">
        <f t="shared" ca="1" si="17"/>
        <v>-2.60389901165052+5.55111512312578E-17i</v>
      </c>
    </row>
    <row r="73" spans="9:29" x14ac:dyDescent="0.15">
      <c r="I73" s="1">
        <f t="shared" si="18"/>
        <v>115</v>
      </c>
      <c r="J73" s="1">
        <f ca="1">IMABS(IMSUB(Y73,AC73))</f>
        <v>4.7581006794066196</v>
      </c>
      <c r="K73" s="1"/>
      <c r="L73" s="1">
        <f>PI()/180*I73</f>
        <v>2.0071286397934789</v>
      </c>
      <c r="M73" s="1">
        <f t="shared" ca="1" si="1"/>
        <v>-2.0447196189584225</v>
      </c>
      <c r="N73" s="1" t="str">
        <f t="shared" ca="1" si="2"/>
        <v>0.0768282910695087-0.120749195198816i</v>
      </c>
      <c r="O73" s="1" t="str">
        <f t="shared" ca="1" si="3"/>
        <v>-0.224116315985807-0.70075382661523i</v>
      </c>
      <c r="P73" s="1" t="str">
        <f t="shared" ca="1" si="4"/>
        <v>0.0768282910695087+0.120749195198816i</v>
      </c>
      <c r="Q73" s="1">
        <f t="shared" ca="1" si="5"/>
        <v>-1.5480151380897504</v>
      </c>
      <c r="R73" s="1" t="str">
        <f t="shared" ca="1" si="6"/>
        <v>0.713273950318556-0.626941186618708i</v>
      </c>
      <c r="S73" s="1" t="str">
        <f t="shared" ca="1" si="7"/>
        <v>-0.224116315985807+0.70075382661523i</v>
      </c>
      <c r="T73" s="1" t="str">
        <f t="shared" ca="1" si="8"/>
        <v>0.713273950318556+0.626941186618708i</v>
      </c>
      <c r="U73" s="1">
        <f t="shared" ca="1" si="9"/>
        <v>-2.4286511623322635</v>
      </c>
      <c r="V73" s="1" t="str">
        <f t="shared" ca="1" si="10"/>
        <v>-7.68730490584488</v>
      </c>
      <c r="W73" s="1" t="str">
        <f t="shared" ca="1" si="11"/>
        <v>0.0987917962147227+0.0154496186489479i</v>
      </c>
      <c r="X73" s="1" t="str">
        <f t="shared" ca="1" si="12"/>
        <v>0.0987917962147226-0.0154496186489479i</v>
      </c>
      <c r="Y73" s="1" t="str">
        <f t="shared" ca="1" si="13"/>
        <v>-7.48972131341543</v>
      </c>
      <c r="Z73" s="1" t="str">
        <f t="shared" ca="1" si="14"/>
        <v>-0.837915901250048-2.77555756156289E-17i</v>
      </c>
      <c r="AA73" s="1" t="str">
        <f t="shared" ca="1" si="15"/>
        <v>-1.8439587816262+1.11022302462516E-16i</v>
      </c>
      <c r="AB73" s="1" t="str">
        <f t="shared" ca="1" si="16"/>
        <v>-0.0497459511325612</v>
      </c>
      <c r="AC73" s="1" t="str">
        <f t="shared" ca="1" si="17"/>
        <v>-2.73162063400881+8.32667268468871E-17i</v>
      </c>
    </row>
    <row r="74" spans="9:29" x14ac:dyDescent="0.15">
      <c r="I74" s="1">
        <f t="shared" si="18"/>
        <v>120</v>
      </c>
      <c r="J74" s="1">
        <f ca="1">IMABS(IMSUB(Y74,AC74))</f>
        <v>5.71456335100173</v>
      </c>
      <c r="K74" s="1"/>
      <c r="L74" s="1">
        <f>PI()/180*I74</f>
        <v>2.0943951023931953</v>
      </c>
      <c r="M74" s="1">
        <f t="shared" ca="1" si="1"/>
        <v>-2.1319860815581388</v>
      </c>
      <c r="N74" s="1" t="str">
        <f t="shared" ca="1" si="2"/>
        <v>0.0768282910695087-0.120749195198816i</v>
      </c>
      <c r="O74" s="1" t="str">
        <f t="shared" ca="1" si="3"/>
        <v>-0.224116315985807-0.70075382661523i</v>
      </c>
      <c r="P74" s="1" t="str">
        <f t="shared" ca="1" si="4"/>
        <v>0.0768282910695087+0.120749195198816i</v>
      </c>
      <c r="Q74" s="1">
        <f t="shared" ca="1" si="5"/>
        <v>-1.6352816006894668</v>
      </c>
      <c r="R74" s="1" t="str">
        <f t="shared" ca="1" si="6"/>
        <v>0.713273950318556-0.626941186618708i</v>
      </c>
      <c r="S74" s="1" t="str">
        <f t="shared" ca="1" si="7"/>
        <v>-0.224116315985807+0.70075382661523i</v>
      </c>
      <c r="T74" s="1" t="str">
        <f t="shared" ca="1" si="8"/>
        <v>0.713273950318556+0.626941186618708i</v>
      </c>
      <c r="U74" s="1">
        <f t="shared" ca="1" si="9"/>
        <v>-2.5159176249319799</v>
      </c>
      <c r="V74" s="1" t="str">
        <f t="shared" ca="1" si="10"/>
        <v>-8.77148919979827</v>
      </c>
      <c r="W74" s="1" t="str">
        <f t="shared" ca="1" si="11"/>
        <v>0.0987917962147227+0.0154496186489479i</v>
      </c>
      <c r="X74" s="1" t="str">
        <f t="shared" ca="1" si="12"/>
        <v>0.0987917962147226-0.0154496186489479i</v>
      </c>
      <c r="Y74" s="1" t="str">
        <f t="shared" ca="1" si="13"/>
        <v>-8.57390560736882</v>
      </c>
      <c r="Z74" s="1" t="str">
        <f t="shared" ca="1" si="14"/>
        <v>-0.885151845433629</v>
      </c>
      <c r="AA74" s="1" t="str">
        <f t="shared" ca="1" si="15"/>
        <v>-1.92265698482247-1.11022302462516E-16i</v>
      </c>
      <c r="AB74" s="1" t="str">
        <f t="shared" ca="1" si="16"/>
        <v>-0.0515334261109884</v>
      </c>
      <c r="AC74" s="1" t="str">
        <f t="shared" ca="1" si="17"/>
        <v>-2.85934225636709-1.11022302462516E-16i</v>
      </c>
    </row>
    <row r="75" spans="9:29" x14ac:dyDescent="0.15">
      <c r="I75" s="1">
        <f t="shared" si="18"/>
        <v>125</v>
      </c>
      <c r="J75" s="1">
        <f ca="1">IMABS(IMSUB(Y75,AC75))</f>
        <v>6.7667244074125898</v>
      </c>
      <c r="K75" s="1"/>
      <c r="L75" s="1">
        <f>PI()/180*I75</f>
        <v>2.1816615649929121</v>
      </c>
      <c r="M75" s="1">
        <f t="shared" ca="1" si="1"/>
        <v>-2.2192525441578557</v>
      </c>
      <c r="N75" s="1" t="str">
        <f t="shared" ca="1" si="2"/>
        <v>0.0768282910695087-0.120749195198816i</v>
      </c>
      <c r="O75" s="1" t="str">
        <f t="shared" ca="1" si="3"/>
        <v>-0.224116315985807-0.70075382661523i</v>
      </c>
      <c r="P75" s="1" t="str">
        <f t="shared" ca="1" si="4"/>
        <v>0.0768282910695087+0.120749195198816i</v>
      </c>
      <c r="Q75" s="1">
        <f t="shared" ca="1" si="5"/>
        <v>-1.7225480632891836</v>
      </c>
      <c r="R75" s="1" t="str">
        <f t="shared" ca="1" si="6"/>
        <v>0.713273950318556-0.626941186618708i</v>
      </c>
      <c r="S75" s="1" t="str">
        <f t="shared" ca="1" si="7"/>
        <v>-0.224116315985807+0.70075382661523i</v>
      </c>
      <c r="T75" s="1" t="str">
        <f t="shared" ca="1" si="8"/>
        <v>0.713273950318556+0.626941186618708i</v>
      </c>
      <c r="U75" s="1">
        <f t="shared" ca="1" si="9"/>
        <v>-2.6031840875316967</v>
      </c>
      <c r="V75" s="1" t="str">
        <f t="shared" ca="1" si="10"/>
        <v>-9.95137187856741</v>
      </c>
      <c r="W75" s="1" t="str">
        <f t="shared" ca="1" si="11"/>
        <v>0.0987917962147227+0.0154496186489479i</v>
      </c>
      <c r="X75" s="1" t="str">
        <f t="shared" ca="1" si="12"/>
        <v>0.0987917962147226-0.0154496186489479i</v>
      </c>
      <c r="Y75" s="1" t="str">
        <f t="shared" ca="1" si="13"/>
        <v>-9.75378828613797</v>
      </c>
      <c r="Z75" s="1" t="str">
        <f t="shared" ca="1" si="14"/>
        <v>-0.932387789617209</v>
      </c>
      <c r="AA75" s="1" t="str">
        <f t="shared" ca="1" si="15"/>
        <v>-2.00135518801875+1.11022302462516E-16i</v>
      </c>
      <c r="AB75" s="1" t="str">
        <f t="shared" ca="1" si="16"/>
        <v>-0.0533209010894156</v>
      </c>
      <c r="AC75" s="1" t="str">
        <f t="shared" ca="1" si="17"/>
        <v>-2.98706387872538+1.11022302462516E-16i</v>
      </c>
    </row>
    <row r="76" spans="9:29" x14ac:dyDescent="0.15">
      <c r="I76" s="1">
        <f t="shared" si="18"/>
        <v>130</v>
      </c>
      <c r="J76" s="1">
        <f ca="1">IMABS(IMSUB(Y76,AC76))</f>
        <v>7.9185712813398501</v>
      </c>
      <c r="K76" s="1"/>
      <c r="L76" s="1">
        <f>PI()/180*I76</f>
        <v>2.2689280275926285</v>
      </c>
      <c r="M76" s="1">
        <f t="shared" ca="1" si="1"/>
        <v>-2.306519006757572</v>
      </c>
      <c r="N76" s="1" t="str">
        <f t="shared" ca="1" si="2"/>
        <v>0.0768282910695087-0.120749195198816i</v>
      </c>
      <c r="O76" s="1" t="str">
        <f t="shared" ca="1" si="3"/>
        <v>-0.224116315985807-0.70075382661523i</v>
      </c>
      <c r="P76" s="1" t="str">
        <f t="shared" ca="1" si="4"/>
        <v>0.0768282910695087+0.120749195198816i</v>
      </c>
      <c r="Q76" s="1">
        <f t="shared" ca="1" si="5"/>
        <v>-1.8098145258889</v>
      </c>
      <c r="R76" s="1" t="str">
        <f t="shared" ca="1" si="6"/>
        <v>0.713273950318556-0.626941186618708i</v>
      </c>
      <c r="S76" s="1" t="str">
        <f t="shared" ca="1" si="7"/>
        <v>-0.224116315985807+0.70075382661523i</v>
      </c>
      <c r="T76" s="1" t="str">
        <f t="shared" ca="1" si="8"/>
        <v>0.713273950318556+0.626941186618708i</v>
      </c>
      <c r="U76" s="1">
        <f t="shared" ca="1" si="9"/>
        <v>-2.6904505501314131</v>
      </c>
      <c r="V76" s="1" t="str">
        <f t="shared" ca="1" si="10"/>
        <v>-11.2309403748529</v>
      </c>
      <c r="W76" s="1" t="str">
        <f t="shared" ca="1" si="11"/>
        <v>0.0987917962147227+0.0154496186489479i</v>
      </c>
      <c r="X76" s="1" t="str">
        <f t="shared" ca="1" si="12"/>
        <v>0.0987917962147226-0.0154496186489479i</v>
      </c>
      <c r="Y76" s="1" t="str">
        <f t="shared" ca="1" si="13"/>
        <v>-11.0333567824235</v>
      </c>
      <c r="Z76" s="1" t="str">
        <f t="shared" ca="1" si="14"/>
        <v>-0.97962373380079+5.55111512312578E-17i</v>
      </c>
      <c r="AA76" s="1" t="str">
        <f t="shared" ca="1" si="15"/>
        <v>-2.08005339121502</v>
      </c>
      <c r="AB76" s="1" t="str">
        <f t="shared" ca="1" si="16"/>
        <v>-0.0551083760678428</v>
      </c>
      <c r="AC76" s="1" t="str">
        <f t="shared" ca="1" si="17"/>
        <v>-3.11478550108365+5.55111512312578E-17i</v>
      </c>
    </row>
    <row r="77" spans="9:29" x14ac:dyDescent="0.15">
      <c r="I77" s="1">
        <f t="shared" si="18"/>
        <v>135</v>
      </c>
      <c r="J77" s="1">
        <f ca="1">IMABS(IMSUB(Y77,AC77))</f>
        <v>9.1740914054841607</v>
      </c>
      <c r="K77" s="1"/>
      <c r="L77" s="1">
        <f>PI()/180*I77</f>
        <v>2.3561944901923448</v>
      </c>
      <c r="M77" s="1">
        <f t="shared" ca="1" si="1"/>
        <v>-2.3937854693572884</v>
      </c>
      <c r="N77" s="1" t="str">
        <f t="shared" ca="1" si="2"/>
        <v>0.0768282910695087-0.120749195198816i</v>
      </c>
      <c r="O77" s="1" t="str">
        <f t="shared" ca="1" si="3"/>
        <v>-0.224116315985807-0.70075382661523i</v>
      </c>
      <c r="P77" s="1" t="str">
        <f t="shared" ca="1" si="4"/>
        <v>0.0768282910695087+0.120749195198816i</v>
      </c>
      <c r="Q77" s="1">
        <f t="shared" ca="1" si="5"/>
        <v>-1.8970809884886164</v>
      </c>
      <c r="R77" s="1" t="str">
        <f t="shared" ca="1" si="6"/>
        <v>0.713273950318556-0.626941186618708i</v>
      </c>
      <c r="S77" s="1" t="str">
        <f t="shared" ca="1" si="7"/>
        <v>-0.224116315985807+0.70075382661523i</v>
      </c>
      <c r="T77" s="1" t="str">
        <f t="shared" ca="1" si="8"/>
        <v>0.713273950318556+0.626941186618708i</v>
      </c>
      <c r="U77" s="1">
        <f t="shared" ca="1" si="9"/>
        <v>-2.7777170127311295</v>
      </c>
      <c r="V77" s="1" t="str">
        <f t="shared" ca="1" si="10"/>
        <v>-12.6141821213555</v>
      </c>
      <c r="W77" s="1" t="str">
        <f t="shared" ca="1" si="11"/>
        <v>0.0987917962147227+0.0154496186489479i</v>
      </c>
      <c r="X77" s="1" t="str">
        <f t="shared" ca="1" si="12"/>
        <v>0.0987917962147226-0.0154496186489479i</v>
      </c>
      <c r="Y77" s="1" t="str">
        <f t="shared" ca="1" si="13"/>
        <v>-12.4165985289261</v>
      </c>
      <c r="Z77" s="1" t="str">
        <f t="shared" ca="1" si="14"/>
        <v>-1.02685967798437-5.55111512312578E-17i</v>
      </c>
      <c r="AA77" s="1" t="str">
        <f t="shared" ca="1" si="15"/>
        <v>-2.1587515944113</v>
      </c>
      <c r="AB77" s="1" t="str">
        <f t="shared" ca="1" si="16"/>
        <v>-0.0568958510462699</v>
      </c>
      <c r="AC77" s="1" t="str">
        <f t="shared" ca="1" si="17"/>
        <v>-3.24250712344194-5.55111512312578E-17i</v>
      </c>
    </row>
    <row r="78" spans="9:29" x14ac:dyDescent="0.15">
      <c r="I78" s="1">
        <f t="shared" si="18"/>
        <v>140</v>
      </c>
      <c r="J78" s="1">
        <f ca="1">IMABS(IMSUB(Y78,AC78))</f>
        <v>10.537272212546201</v>
      </c>
      <c r="K78" s="1"/>
      <c r="L78" s="1">
        <f>PI()/180*I78</f>
        <v>2.4434609527920612</v>
      </c>
      <c r="M78" s="1">
        <f t="shared" ca="1" si="1"/>
        <v>-2.4810519319570048</v>
      </c>
      <c r="N78" s="1" t="str">
        <f t="shared" ca="1" si="2"/>
        <v>0.0768282910695087-0.120749195198816i</v>
      </c>
      <c r="O78" s="1" t="str">
        <f t="shared" ca="1" si="3"/>
        <v>-0.224116315985807-0.70075382661523i</v>
      </c>
      <c r="P78" s="1" t="str">
        <f t="shared" ca="1" si="4"/>
        <v>0.0768282910695087+0.120749195198816i</v>
      </c>
      <c r="Q78" s="1">
        <f t="shared" ca="1" si="5"/>
        <v>-1.9843474510883328</v>
      </c>
      <c r="R78" s="1" t="str">
        <f t="shared" ca="1" si="6"/>
        <v>0.713273950318556-0.626941186618708i</v>
      </c>
      <c r="S78" s="1" t="str">
        <f t="shared" ca="1" si="7"/>
        <v>-0.224116315985807+0.70075382661523i</v>
      </c>
      <c r="T78" s="1" t="str">
        <f t="shared" ca="1" si="8"/>
        <v>0.713273950318556+0.626941186618708i</v>
      </c>
      <c r="U78" s="1">
        <f t="shared" ca="1" si="9"/>
        <v>-2.8649834753308459</v>
      </c>
      <c r="V78" s="1" t="str">
        <f t="shared" ca="1" si="10"/>
        <v>-14.1050845507758</v>
      </c>
      <c r="W78" s="1" t="str">
        <f t="shared" ca="1" si="11"/>
        <v>0.0987917962147227+0.0154496186489479i</v>
      </c>
      <c r="X78" s="1" t="str">
        <f t="shared" ca="1" si="12"/>
        <v>0.0987917962147226-0.0154496186489479i</v>
      </c>
      <c r="Y78" s="1" t="str">
        <f t="shared" ca="1" si="13"/>
        <v>-13.9075009583464</v>
      </c>
      <c r="Z78" s="1" t="str">
        <f t="shared" ca="1" si="14"/>
        <v>-1.07409562216795</v>
      </c>
      <c r="AA78" s="1" t="str">
        <f t="shared" ca="1" si="15"/>
        <v>-2.23744979760757-2.22044604925031E-16i</v>
      </c>
      <c r="AB78" s="1" t="str">
        <f t="shared" ca="1" si="16"/>
        <v>-0.0586833260246971</v>
      </c>
      <c r="AC78" s="1" t="str">
        <f t="shared" ca="1" si="17"/>
        <v>-3.37022874580022-2.22044604925031E-16i</v>
      </c>
    </row>
    <row r="79" spans="9:29" x14ac:dyDescent="0.15">
      <c r="I79" s="1">
        <f t="shared" si="18"/>
        <v>145</v>
      </c>
      <c r="J79" s="1">
        <f ca="1">IMABS(IMSUB(Y79,AC79))</f>
        <v>12.0121011352265</v>
      </c>
      <c r="K79" s="1"/>
      <c r="L79" s="1">
        <f>PI()/180*I79</f>
        <v>2.530727415391778</v>
      </c>
      <c r="M79" s="1">
        <f t="shared" ref="M79:M86" ca="1" si="19">$G$16+$G$22-L79</f>
        <v>-2.5683183945567216</v>
      </c>
      <c r="N79" s="1" t="str">
        <f t="shared" ref="N79:N86" ca="1" si="20">IMCONJUGATE(P79)</f>
        <v>0.0768282910695087-0.120749195198816i</v>
      </c>
      <c r="O79" s="1" t="str">
        <f t="shared" ref="O79:O86" ca="1" si="21">IMCONJUGATE(S79)</f>
        <v>-0.224116315985807-0.70075382661523i</v>
      </c>
      <c r="P79" s="1" t="str">
        <f t="shared" ref="P79:P86" ca="1" si="22">COMPLEX($G$14,$G$15)</f>
        <v>0.0768282910695087+0.120749195198816i</v>
      </c>
      <c r="Q79" s="1">
        <f t="shared" ref="Q79:Q86" ca="1" si="23">-$G$16+$G$22-L79</f>
        <v>-2.0716139136880498</v>
      </c>
      <c r="R79" s="1" t="str">
        <f t="shared" ref="R79:R86" ca="1" si="24">IMCONJUGATE(T79)</f>
        <v>0.713273950318556-0.626941186618708i</v>
      </c>
      <c r="S79" s="1" t="str">
        <f t="shared" ref="S79:S86" ca="1" si="25">COMPLEX($G$17,$G$18)</f>
        <v>-0.224116315985807+0.70075382661523i</v>
      </c>
      <c r="T79" s="1" t="str">
        <f t="shared" ref="T79:T86" ca="1" si="26">COMPLEX($G$19,$G$20)</f>
        <v>0.713273950318556+0.626941186618708i</v>
      </c>
      <c r="U79" s="1">
        <f t="shared" ref="U79:U86" ca="1" si="27">-2*$G$22-L79</f>
        <v>-2.9522499379305627</v>
      </c>
      <c r="V79" s="1" t="str">
        <f t="shared" ref="V79:V86" ca="1" si="28">IMPRODUCT(M79,Q79,U79)</f>
        <v>-15.7076350958144</v>
      </c>
      <c r="W79" s="1" t="str">
        <f t="shared" ref="W79:W86" ca="1" si="29">IMPRODUCT(N79,R79,S79)</f>
        <v>0.0987917962147227+0.0154496186489479i</v>
      </c>
      <c r="X79" s="1" t="str">
        <f t="shared" ref="X79:X86" ca="1" si="30">IMPRODUCT(O79,P79,T79)</f>
        <v>0.0987917962147226-0.0154496186489479i</v>
      </c>
      <c r="Y79" s="1" t="str">
        <f t="shared" ref="Y79:Y86" ca="1" si="31">IMSUM(V79:X79)</f>
        <v>-15.510051503385</v>
      </c>
      <c r="Z79" s="1" t="str">
        <f t="shared" ref="Z79:Z86" ca="1" si="32">IMPRODUCT(O79,Q79,S79)</f>
        <v>-1.12133156635153</v>
      </c>
      <c r="AA79" s="1" t="str">
        <f t="shared" ref="AA79:AA86" ca="1" si="33">IMPRODUCT(M79,R79,T79)</f>
        <v>-2.31614800080385</v>
      </c>
      <c r="AB79" s="1" t="str">
        <f t="shared" ref="AB79:AB86" ca="1" si="34">IMPRODUCT(N79,P79,U79)</f>
        <v>-0.0604708010031243</v>
      </c>
      <c r="AC79" s="1" t="str">
        <f t="shared" ref="AC79:AC86" ca="1" si="35">IMSUM(Z79:AB79)</f>
        <v>-3.4979503681585</v>
      </c>
    </row>
    <row r="80" spans="9:29" x14ac:dyDescent="0.15">
      <c r="I80" s="1">
        <f t="shared" ref="I80:I86" si="36">I79+5</f>
        <v>150</v>
      </c>
      <c r="J80" s="1">
        <f ca="1">IMABS(IMSUB(Y80,AC80))</f>
        <v>13.6025656062259</v>
      </c>
      <c r="K80" s="1"/>
      <c r="L80" s="1">
        <f>PI()/180*I80</f>
        <v>2.6179938779914944</v>
      </c>
      <c r="M80" s="1">
        <f t="shared" ca="1" si="19"/>
        <v>-2.655584857156438</v>
      </c>
      <c r="N80" s="1" t="str">
        <f t="shared" ca="1" si="20"/>
        <v>0.0768282910695087-0.120749195198816i</v>
      </c>
      <c r="O80" s="1" t="str">
        <f t="shared" ca="1" si="21"/>
        <v>-0.224116315985807-0.70075382661523i</v>
      </c>
      <c r="P80" s="1" t="str">
        <f t="shared" ca="1" si="22"/>
        <v>0.0768282910695087+0.120749195198816i</v>
      </c>
      <c r="Q80" s="1">
        <f t="shared" ca="1" si="23"/>
        <v>-2.1588803762877662</v>
      </c>
      <c r="R80" s="1" t="str">
        <f t="shared" ca="1" si="24"/>
        <v>0.713273950318556-0.626941186618708i</v>
      </c>
      <c r="S80" s="1" t="str">
        <f t="shared" ca="1" si="25"/>
        <v>-0.224116315985807+0.70075382661523i</v>
      </c>
      <c r="T80" s="1" t="str">
        <f t="shared" ca="1" si="26"/>
        <v>0.713273950318556+0.626941186618708i</v>
      </c>
      <c r="U80" s="1">
        <f t="shared" ca="1" si="27"/>
        <v>-3.039516400530279</v>
      </c>
      <c r="V80" s="1" t="str">
        <f t="shared" ca="1" si="28"/>
        <v>-17.4258211891721</v>
      </c>
      <c r="W80" s="1" t="str">
        <f t="shared" ca="1" si="29"/>
        <v>0.0987917962147227+0.0154496186489479i</v>
      </c>
      <c r="X80" s="1" t="str">
        <f t="shared" ca="1" si="30"/>
        <v>0.0987917962147226-0.0154496186489479i</v>
      </c>
      <c r="Y80" s="1" t="str">
        <f t="shared" ca="1" si="31"/>
        <v>-17.2282375967427</v>
      </c>
      <c r="Z80" s="1" t="str">
        <f t="shared" ca="1" si="32"/>
        <v>-1.16856751053511</v>
      </c>
      <c r="AA80" s="1" t="str">
        <f t="shared" ca="1" si="33"/>
        <v>-2.39484620400013</v>
      </c>
      <c r="AB80" s="1" t="str">
        <f t="shared" ca="1" si="34"/>
        <v>-0.0622582759815514</v>
      </c>
      <c r="AC80" s="1" t="str">
        <f t="shared" ca="1" si="35"/>
        <v>-3.62567199051679</v>
      </c>
    </row>
    <row r="81" spans="8:29" x14ac:dyDescent="0.15">
      <c r="I81" s="1">
        <f t="shared" si="36"/>
        <v>155</v>
      </c>
      <c r="J81" s="1">
        <f ca="1">IMABS(IMSUB(Y81,AC81))</f>
        <v>15.312653058244999</v>
      </c>
      <c r="K81" s="1"/>
      <c r="L81" s="1">
        <f>PI()/180*I81</f>
        <v>2.7052603405912108</v>
      </c>
      <c r="M81" s="1">
        <f t="shared" ca="1" si="19"/>
        <v>-2.7428513197561544</v>
      </c>
      <c r="N81" s="1" t="str">
        <f t="shared" ca="1" si="20"/>
        <v>0.0768282910695087-0.120749195198816i</v>
      </c>
      <c r="O81" s="1" t="str">
        <f t="shared" ca="1" si="21"/>
        <v>-0.224116315985807-0.70075382661523i</v>
      </c>
      <c r="P81" s="1" t="str">
        <f t="shared" ca="1" si="22"/>
        <v>0.0768282910695087+0.120749195198816i</v>
      </c>
      <c r="Q81" s="1">
        <f t="shared" ca="1" si="23"/>
        <v>-2.2461468388874826</v>
      </c>
      <c r="R81" s="1" t="str">
        <f t="shared" ca="1" si="24"/>
        <v>0.713273950318556-0.626941186618708i</v>
      </c>
      <c r="S81" s="1" t="str">
        <f t="shared" ca="1" si="25"/>
        <v>-0.224116315985807+0.70075382661523i</v>
      </c>
      <c r="T81" s="1" t="str">
        <f t="shared" ca="1" si="26"/>
        <v>0.713273950318556+0.626941186618708i</v>
      </c>
      <c r="U81" s="1">
        <f t="shared" ca="1" si="27"/>
        <v>-3.1267828631299954</v>
      </c>
      <c r="V81" s="1" t="str">
        <f t="shared" ca="1" si="28"/>
        <v>-19.2636302635495</v>
      </c>
      <c r="W81" s="1" t="str">
        <f t="shared" ca="1" si="29"/>
        <v>0.0987917962147227+0.0154496186489479i</v>
      </c>
      <c r="X81" s="1" t="str">
        <f t="shared" ca="1" si="30"/>
        <v>0.0987917962147226-0.0154496186489479i</v>
      </c>
      <c r="Y81" s="1" t="str">
        <f t="shared" ca="1" si="31"/>
        <v>-19.0660466711201</v>
      </c>
      <c r="Z81" s="1" t="str">
        <f t="shared" ca="1" si="32"/>
        <v>-1.21580345471869</v>
      </c>
      <c r="AA81" s="1" t="str">
        <f t="shared" ca="1" si="33"/>
        <v>-2.4735444071964-2.22044604925031E-16i</v>
      </c>
      <c r="AB81" s="1" t="str">
        <f t="shared" ca="1" si="34"/>
        <v>-0.0640457509599786</v>
      </c>
      <c r="AC81" s="1" t="str">
        <f t="shared" ca="1" si="35"/>
        <v>-3.75339361287507-2.22044604925031E-16i</v>
      </c>
    </row>
    <row r="82" spans="8:29" x14ac:dyDescent="0.15">
      <c r="I82" s="1">
        <f t="shared" si="36"/>
        <v>160</v>
      </c>
      <c r="J82" s="1">
        <f ca="1">IMABS(IMSUB(Y82,AC82))</f>
        <v>17.146350923984301</v>
      </c>
      <c r="K82" s="1"/>
      <c r="L82" s="1">
        <f>PI()/180*I82</f>
        <v>2.7925268031909272</v>
      </c>
      <c r="M82" s="1">
        <f t="shared" ca="1" si="19"/>
        <v>-2.8301177823558707</v>
      </c>
      <c r="N82" s="1" t="str">
        <f t="shared" ca="1" si="20"/>
        <v>0.0768282910695087-0.120749195198816i</v>
      </c>
      <c r="O82" s="1" t="str">
        <f t="shared" ca="1" si="21"/>
        <v>-0.224116315985807-0.70075382661523i</v>
      </c>
      <c r="P82" s="1" t="str">
        <f t="shared" ca="1" si="22"/>
        <v>0.0768282910695087+0.120749195198816i</v>
      </c>
      <c r="Q82" s="1">
        <f t="shared" ca="1" si="23"/>
        <v>-2.3334133014871989</v>
      </c>
      <c r="R82" s="1" t="str">
        <f t="shared" ca="1" si="24"/>
        <v>0.713273950318556-0.626941186618708i</v>
      </c>
      <c r="S82" s="1" t="str">
        <f t="shared" ca="1" si="25"/>
        <v>-0.224116315985807+0.70075382661523i</v>
      </c>
      <c r="T82" s="1" t="str">
        <f t="shared" ca="1" si="26"/>
        <v>0.713273950318556+0.626941186618708i</v>
      </c>
      <c r="U82" s="1">
        <f t="shared" ca="1" si="27"/>
        <v>-3.2140493257297118</v>
      </c>
      <c r="V82" s="1" t="str">
        <f t="shared" ca="1" si="28"/>
        <v>-21.2250497516471</v>
      </c>
      <c r="W82" s="1" t="str">
        <f t="shared" ca="1" si="29"/>
        <v>0.0987917962147227+0.0154496186489479i</v>
      </c>
      <c r="X82" s="1" t="str">
        <f t="shared" ca="1" si="30"/>
        <v>0.0987917962147226-0.0154496186489479i</v>
      </c>
      <c r="Y82" s="1" t="str">
        <f t="shared" ca="1" si="31"/>
        <v>-21.0274661592177</v>
      </c>
      <c r="Z82" s="1" t="str">
        <f t="shared" ca="1" si="32"/>
        <v>-1.26303939890227</v>
      </c>
      <c r="AA82" s="1" t="str">
        <f t="shared" ca="1" si="33"/>
        <v>-2.55224261039268</v>
      </c>
      <c r="AB82" s="1" t="str">
        <f t="shared" ca="1" si="34"/>
        <v>-0.0658332259384058</v>
      </c>
      <c r="AC82" s="1" t="str">
        <f t="shared" ca="1" si="35"/>
        <v>-3.88111523523336</v>
      </c>
    </row>
    <row r="83" spans="8:29" x14ac:dyDescent="0.15">
      <c r="I83" s="1">
        <f t="shared" si="36"/>
        <v>165</v>
      </c>
      <c r="J83" s="1">
        <f ca="1">IMABS(IMSUB(Y83,AC83))</f>
        <v>19.1076466361448</v>
      </c>
      <c r="K83" s="1"/>
      <c r="L83" s="1">
        <f>PI()/180*I83</f>
        <v>2.8797932657906435</v>
      </c>
      <c r="M83" s="1">
        <f t="shared" ca="1" si="19"/>
        <v>-2.9173842449555871</v>
      </c>
      <c r="N83" s="1" t="str">
        <f t="shared" ca="1" si="20"/>
        <v>0.0768282910695087-0.120749195198816i</v>
      </c>
      <c r="O83" s="1" t="str">
        <f t="shared" ca="1" si="21"/>
        <v>-0.224116315985807-0.70075382661523i</v>
      </c>
      <c r="P83" s="1" t="str">
        <f t="shared" ca="1" si="22"/>
        <v>0.0768282910695087+0.120749195198816i</v>
      </c>
      <c r="Q83" s="1">
        <f t="shared" ca="1" si="23"/>
        <v>-2.4206797640869153</v>
      </c>
      <c r="R83" s="1" t="str">
        <f t="shared" ca="1" si="24"/>
        <v>0.713273950318556-0.626941186618708i</v>
      </c>
      <c r="S83" s="1" t="str">
        <f t="shared" ca="1" si="25"/>
        <v>-0.224116315985807+0.70075382661523i</v>
      </c>
      <c r="T83" s="1" t="str">
        <f t="shared" ca="1" si="26"/>
        <v>0.713273950318556+0.626941186618708i</v>
      </c>
      <c r="U83" s="1">
        <f t="shared" ca="1" si="27"/>
        <v>-3.3013157883294282</v>
      </c>
      <c r="V83" s="1" t="str">
        <f t="shared" ca="1" si="28"/>
        <v>-23.3140670861658</v>
      </c>
      <c r="W83" s="1" t="str">
        <f t="shared" ca="1" si="29"/>
        <v>0.0987917962147227+0.0154496186489479i</v>
      </c>
      <c r="X83" s="1" t="str">
        <f t="shared" ca="1" si="30"/>
        <v>0.0987917962147226-0.0154496186489479i</v>
      </c>
      <c r="Y83" s="1" t="str">
        <f t="shared" ca="1" si="31"/>
        <v>-23.1164834937364</v>
      </c>
      <c r="Z83" s="1" t="str">
        <f t="shared" ca="1" si="32"/>
        <v>-1.31027534308585</v>
      </c>
      <c r="AA83" s="1" t="str">
        <f t="shared" ca="1" si="33"/>
        <v>-2.63094081358895</v>
      </c>
      <c r="AB83" s="1" t="str">
        <f t="shared" ca="1" si="34"/>
        <v>-0.0676207009168329</v>
      </c>
      <c r="AC83" s="1" t="str">
        <f t="shared" ca="1" si="35"/>
        <v>-4.00883685759163</v>
      </c>
    </row>
    <row r="84" spans="8:29" x14ac:dyDescent="0.15">
      <c r="I84" s="1">
        <f t="shared" si="36"/>
        <v>170</v>
      </c>
      <c r="J84" s="1">
        <f ca="1">IMABS(IMSUB(Y84,AC84))</f>
        <v>21.200527627426801</v>
      </c>
      <c r="K84" s="1"/>
      <c r="L84" s="1">
        <f>PI()/180*I84</f>
        <v>2.9670597283903604</v>
      </c>
      <c r="M84" s="1">
        <f t="shared" ca="1" si="19"/>
        <v>-3.0046507075553039</v>
      </c>
      <c r="N84" s="1" t="str">
        <f t="shared" ca="1" si="20"/>
        <v>0.0768282910695087-0.120749195198816i</v>
      </c>
      <c r="O84" s="1" t="str">
        <f t="shared" ca="1" si="21"/>
        <v>-0.224116315985807-0.70075382661523i</v>
      </c>
      <c r="P84" s="1" t="str">
        <f t="shared" ca="1" si="22"/>
        <v>0.0768282910695087+0.120749195198816i</v>
      </c>
      <c r="Q84" s="1">
        <f t="shared" ca="1" si="23"/>
        <v>-2.5079462266866317</v>
      </c>
      <c r="R84" s="1" t="str">
        <f t="shared" ca="1" si="24"/>
        <v>0.713273950318556-0.626941186618708i</v>
      </c>
      <c r="S84" s="1" t="str">
        <f t="shared" ca="1" si="25"/>
        <v>-0.224116315985807+0.70075382661523i</v>
      </c>
      <c r="T84" s="1" t="str">
        <f t="shared" ca="1" si="26"/>
        <v>0.713273950318556+0.626941186618708i</v>
      </c>
      <c r="U84" s="1">
        <f t="shared" ca="1" si="27"/>
        <v>-3.388582250929145</v>
      </c>
      <c r="V84" s="1" t="str">
        <f t="shared" ca="1" si="28"/>
        <v>-25.5346696998061</v>
      </c>
      <c r="W84" s="1" t="str">
        <f t="shared" ca="1" si="29"/>
        <v>0.0987917962147227+0.0154496186489479i</v>
      </c>
      <c r="X84" s="1" t="str">
        <f t="shared" ca="1" si="30"/>
        <v>0.0987917962147226-0.0154496186489479i</v>
      </c>
      <c r="Y84" s="1" t="str">
        <f t="shared" ca="1" si="31"/>
        <v>-25.3370861073767</v>
      </c>
      <c r="Z84" s="1" t="str">
        <f t="shared" ca="1" si="32"/>
        <v>-1.35751128726943</v>
      </c>
      <c r="AA84" s="1" t="str">
        <f t="shared" ca="1" si="33"/>
        <v>-2.70963901678523-2.22044604925031E-16i</v>
      </c>
      <c r="AB84" s="1" t="str">
        <f t="shared" ca="1" si="34"/>
        <v>-0.0694081758952601</v>
      </c>
      <c r="AC84" s="1" t="str">
        <f t="shared" ca="1" si="35"/>
        <v>-4.13655847994992-2.22044604925031E-16i</v>
      </c>
    </row>
    <row r="85" spans="8:29" x14ac:dyDescent="0.15">
      <c r="I85" s="1">
        <f t="shared" si="36"/>
        <v>175</v>
      </c>
      <c r="J85" s="1">
        <f ca="1">IMABS(IMSUB(Y85,AC85))</f>
        <v>23.428981330531101</v>
      </c>
      <c r="K85" s="1"/>
      <c r="L85" s="1">
        <f>PI()/180*I85</f>
        <v>3.0543261909900767</v>
      </c>
      <c r="M85" s="1">
        <f t="shared" ca="1" si="19"/>
        <v>-3.0919171701550203</v>
      </c>
      <c r="N85" s="1" t="str">
        <f t="shared" ca="1" si="20"/>
        <v>0.0768282910695087-0.120749195198816i</v>
      </c>
      <c r="O85" s="1" t="str">
        <f t="shared" ca="1" si="21"/>
        <v>-0.224116315985807-0.70075382661523i</v>
      </c>
      <c r="P85" s="1" t="str">
        <f t="shared" ca="1" si="22"/>
        <v>0.0768282910695087+0.120749195198816i</v>
      </c>
      <c r="Q85" s="1">
        <f t="shared" ca="1" si="23"/>
        <v>-2.5952126892863481</v>
      </c>
      <c r="R85" s="1" t="str">
        <f t="shared" ca="1" si="24"/>
        <v>0.713273950318556-0.626941186618708i</v>
      </c>
      <c r="S85" s="1" t="str">
        <f t="shared" ca="1" si="25"/>
        <v>-0.224116315985807+0.70075382661523i</v>
      </c>
      <c r="T85" s="1" t="str">
        <f t="shared" ca="1" si="26"/>
        <v>0.713273950318556+0.626941186618708i</v>
      </c>
      <c r="U85" s="1">
        <f t="shared" ca="1" si="27"/>
        <v>-3.4758487135288614</v>
      </c>
      <c r="V85" s="1" t="str">
        <f t="shared" ca="1" si="28"/>
        <v>-27.8908450252687</v>
      </c>
      <c r="W85" s="1" t="str">
        <f t="shared" ca="1" si="29"/>
        <v>0.0987917962147227+0.0154496186489479i</v>
      </c>
      <c r="X85" s="1" t="str">
        <f t="shared" ca="1" si="30"/>
        <v>0.0987917962147226-0.0154496186489479i</v>
      </c>
      <c r="Y85" s="1" t="str">
        <f t="shared" ca="1" si="31"/>
        <v>-27.6932614328393</v>
      </c>
      <c r="Z85" s="1" t="str">
        <f t="shared" ca="1" si="32"/>
        <v>-1.40474723145301+5.55111512312578E-17i</v>
      </c>
      <c r="AA85" s="1" t="str">
        <f t="shared" ca="1" si="33"/>
        <v>-2.7883372199815</v>
      </c>
      <c r="AB85" s="1" t="str">
        <f t="shared" ca="1" si="34"/>
        <v>-0.0711956508736873</v>
      </c>
      <c r="AC85" s="1" t="str">
        <f t="shared" ca="1" si="35"/>
        <v>-4.2642801023082+5.55111512312578E-17i</v>
      </c>
    </row>
    <row r="86" spans="8:29" x14ac:dyDescent="0.15">
      <c r="I86" s="1">
        <f t="shared" si="36"/>
        <v>180</v>
      </c>
      <c r="J86" s="1">
        <f ca="1">IMABS(IMSUB(Y86,AC86))</f>
        <v>25.796995178158401</v>
      </c>
      <c r="K86" s="1"/>
      <c r="L86" s="1">
        <f>PI()/180*I86</f>
        <v>3.1415926535897931</v>
      </c>
      <c r="M86" s="1">
        <f t="shared" ca="1" si="19"/>
        <v>-3.1791836327547367</v>
      </c>
      <c r="N86" s="1" t="str">
        <f t="shared" ca="1" si="20"/>
        <v>0.0768282910695087-0.120749195198816i</v>
      </c>
      <c r="O86" s="1" t="str">
        <f t="shared" ca="1" si="21"/>
        <v>-0.224116315985807-0.70075382661523i</v>
      </c>
      <c r="P86" s="1" t="str">
        <f t="shared" ca="1" si="22"/>
        <v>0.0768282910695087+0.120749195198816i</v>
      </c>
      <c r="Q86" s="1">
        <f t="shared" ca="1" si="23"/>
        <v>-2.6824791518860645</v>
      </c>
      <c r="R86" s="1" t="str">
        <f t="shared" ca="1" si="24"/>
        <v>0.713273950318556-0.626941186618708i</v>
      </c>
      <c r="S86" s="1" t="str">
        <f t="shared" ca="1" si="25"/>
        <v>-0.224116315985807+0.70075382661523i</v>
      </c>
      <c r="T86" s="1" t="str">
        <f t="shared" ca="1" si="26"/>
        <v>0.713273950318556+0.626941186618708i</v>
      </c>
      <c r="U86" s="1">
        <f t="shared" ca="1" si="27"/>
        <v>-3.5631151761285778</v>
      </c>
      <c r="V86" s="1" t="str">
        <f t="shared" ca="1" si="28"/>
        <v>-30.3865804952543</v>
      </c>
      <c r="W86" s="1" t="str">
        <f t="shared" ca="1" si="29"/>
        <v>0.0987917962147227+0.0154496186489479i</v>
      </c>
      <c r="X86" s="1" t="str">
        <f t="shared" ca="1" si="30"/>
        <v>0.0987917962147226-0.0154496186489479i</v>
      </c>
      <c r="Y86" s="1" t="str">
        <f t="shared" ca="1" si="31"/>
        <v>-30.1889969028249</v>
      </c>
      <c r="Z86" s="1" t="str">
        <f t="shared" ca="1" si="32"/>
        <v>-1.45198317563659</v>
      </c>
      <c r="AA86" s="1" t="str">
        <f t="shared" ca="1" si="33"/>
        <v>-2.86703542317778</v>
      </c>
      <c r="AB86" s="1" t="str">
        <f t="shared" ca="1" si="34"/>
        <v>-0.0729831258521144</v>
      </c>
      <c r="AC86" s="1" t="str">
        <f t="shared" ca="1" si="35"/>
        <v>-4.39200172466648</v>
      </c>
    </row>
    <row r="87" spans="8:29" x14ac:dyDescent="0.15"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8:29" x14ac:dyDescent="0.15">
      <c r="H88" s="1">
        <f ca="1">MOD(180/PI()*L88,180)</f>
        <v>73.642167020290444</v>
      </c>
      <c r="I88" s="1">
        <f ca="1">IF(H88&gt;90,H88-180,H88)</f>
        <v>73.642167020290444</v>
      </c>
      <c r="J88" s="1"/>
      <c r="K88" s="1">
        <v>0</v>
      </c>
      <c r="L88" s="1">
        <f ca="1">IMREAL(G44)</f>
        <v>1.28529828280765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8:29" x14ac:dyDescent="0.15"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8:29" x14ac:dyDescent="0.15">
      <c r="H90" s="1">
        <f ca="1">MOD(180/PI()*L90,180)</f>
        <v>106.06787842518827</v>
      </c>
      <c r="I90" s="1">
        <f ca="1">IF(H90&gt;90,H90-180,H90)</f>
        <v>-73.932121574811731</v>
      </c>
      <c r="J90" s="1"/>
      <c r="K90" s="1">
        <v>0</v>
      </c>
      <c r="L90" s="1">
        <f ca="1">IMREAL(G45)</f>
        <v>-1.2903589444651999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8:29" x14ac:dyDescent="0.15"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8:29" x14ac:dyDescent="0.15">
      <c r="H92" s="1">
        <f ca="1">MOD(180/PI()*L92,180)</f>
        <v>0.289954554521691</v>
      </c>
      <c r="I92" s="1">
        <f ca="1">IF(H92&gt;90,H92-180,H92)</f>
        <v>0.289954554521691</v>
      </c>
      <c r="J92" s="1"/>
      <c r="K92" s="1">
        <v>0</v>
      </c>
      <c r="L92" s="1">
        <f ca="1">IMREAL(G46)</f>
        <v>5.0606616575569197E-3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quansoq</dc:creator>
  <cp:lastModifiedBy>quansoq</cp:lastModifiedBy>
  <dcterms:created xsi:type="dcterms:W3CDTF">2015-12-15T01:24:30Z</dcterms:created>
  <dcterms:modified xsi:type="dcterms:W3CDTF">2015-12-15T04:11:16Z</dcterms:modified>
</cp:coreProperties>
</file>