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showInkAnnotation="0" codeName="ThisWorkbook" autoCompressPictures="0"/>
  <mc:AlternateContent xmlns:mc="http://schemas.openxmlformats.org/markup-compatibility/2006">
    <mc:Choice Requires="x15">
      <x15ac:absPath xmlns:x15ac="http://schemas.microsoft.com/office/spreadsheetml/2010/11/ac" url="G:\一真\三隅大会\R6\HP\三隅大会\"/>
    </mc:Choice>
  </mc:AlternateContent>
  <xr:revisionPtr revIDLastSave="0" documentId="13_ncr:1_{8B76D0F9-72A3-4FA4-AAB3-D7E0D1D818E6}" xr6:coauthVersionLast="47" xr6:coauthVersionMax="47" xr10:uidLastSave="{00000000-0000-0000-0000-000000000000}"/>
  <bookViews>
    <workbookView xWindow="-108" yWindow="-108" windowWidth="23256" windowHeight="12576" tabRatio="500" xr2:uid="{00000000-000D-0000-FFFF-FFFF00000000}"/>
  </bookViews>
  <sheets>
    <sheet name="説明" sheetId="5" r:id="rId1"/>
    <sheet name="入力シート" sheetId="1" r:id="rId2"/>
    <sheet name="団体" sheetId="8" r:id="rId3"/>
    <sheet name="個人" sheetId="3" r:id="rId4"/>
    <sheet name="人数" sheetId="6" r:id="rId5"/>
    <sheet name="審判" sheetId="9" r:id="rId6"/>
  </sheets>
  <definedNames>
    <definedName name="_xlnm._FilterDatabase" localSheetId="3" hidden="1">個人!$E$3:$E$31</definedName>
    <definedName name="_xlnm.Print_Area" localSheetId="1">入力シート!$A$1:$X$56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 i="6" l="1"/>
  <c r="B2" i="8"/>
  <c r="H3" i="8"/>
  <c r="AC2" i="6"/>
  <c r="C6" i="8"/>
  <c r="D6" i="8"/>
  <c r="E6" i="8"/>
  <c r="C7" i="8"/>
  <c r="D7" i="8"/>
  <c r="E7" i="8"/>
  <c r="C8" i="8"/>
  <c r="D8" i="8"/>
  <c r="E8" i="8"/>
  <c r="C9" i="8"/>
  <c r="D9" i="8"/>
  <c r="E9" i="8"/>
  <c r="C10" i="8"/>
  <c r="D10" i="8"/>
  <c r="E10" i="8"/>
  <c r="C11" i="8"/>
  <c r="D11" i="8"/>
  <c r="E11" i="8"/>
  <c r="H6" i="8"/>
  <c r="I6" i="8"/>
  <c r="J6" i="8"/>
  <c r="H7" i="8"/>
  <c r="I7" i="8"/>
  <c r="J7" i="8"/>
  <c r="H8" i="8"/>
  <c r="I8" i="8"/>
  <c r="J8" i="8"/>
  <c r="H9" i="8"/>
  <c r="I9" i="8"/>
  <c r="J9" i="8"/>
  <c r="J5" i="8"/>
  <c r="I5" i="8"/>
  <c r="C5" i="8"/>
  <c r="H5" i="8"/>
  <c r="G2" i="8"/>
  <c r="I2" i="8"/>
  <c r="D2" i="8"/>
  <c r="E5" i="8"/>
  <c r="D5" i="8"/>
  <c r="C3" i="8"/>
  <c r="C3" i="9"/>
  <c r="C4" i="9"/>
  <c r="C5" i="9"/>
  <c r="C2" i="9"/>
  <c r="B3" i="9"/>
  <c r="D3" i="9"/>
  <c r="B4" i="9"/>
  <c r="D4" i="9"/>
  <c r="B5" i="9"/>
  <c r="D5" i="9"/>
  <c r="D2" i="9"/>
  <c r="B2" i="9"/>
  <c r="AH20" i="1"/>
  <c r="AI20" i="1"/>
  <c r="AH21" i="1"/>
  <c r="AI21" i="1"/>
  <c r="AH22" i="1"/>
  <c r="L22" i="1" s="1"/>
  <c r="AI22" i="1"/>
  <c r="AH23" i="1"/>
  <c r="L23" i="1" s="1"/>
  <c r="AI23" i="1"/>
  <c r="AH24" i="1"/>
  <c r="L24" i="1" s="1"/>
  <c r="AI24" i="1"/>
  <c r="AH25" i="1"/>
  <c r="L25" i="1" s="1"/>
  <c r="AI25" i="1"/>
  <c r="AH26" i="1"/>
  <c r="L26" i="1" s="1"/>
  <c r="AI26" i="1"/>
  <c r="AH27" i="1"/>
  <c r="L27" i="1" s="1"/>
  <c r="AI27" i="1"/>
  <c r="AH28" i="1"/>
  <c r="AI28" i="1"/>
  <c r="AH29" i="1"/>
  <c r="L29" i="1" s="1"/>
  <c r="AI29" i="1"/>
  <c r="AH30" i="1"/>
  <c r="AI30" i="1"/>
  <c r="AH31" i="1"/>
  <c r="L31" i="1" s="1"/>
  <c r="AI31" i="1"/>
  <c r="AH32" i="1"/>
  <c r="AI32" i="1"/>
  <c r="AH33" i="1"/>
  <c r="L33" i="1" s="1"/>
  <c r="AI33" i="1"/>
  <c r="AH34" i="1"/>
  <c r="AI34" i="1"/>
  <c r="AI19" i="1"/>
  <c r="AH41" i="1"/>
  <c r="L41" i="1" s="1"/>
  <c r="AI41" i="1"/>
  <c r="AH42" i="1"/>
  <c r="L42" i="1" s="1"/>
  <c r="AI42" i="1"/>
  <c r="AH43" i="1"/>
  <c r="L43" i="1" s="1"/>
  <c r="AI43" i="1"/>
  <c r="AH44" i="1"/>
  <c r="L44" i="1" s="1"/>
  <c r="AI44" i="1"/>
  <c r="AH45" i="1"/>
  <c r="L45" i="1" s="1"/>
  <c r="AI45" i="1"/>
  <c r="AH46" i="1"/>
  <c r="L46" i="1" s="1"/>
  <c r="Y2" i="6" s="1"/>
  <c r="AI46" i="1"/>
  <c r="AH47" i="1"/>
  <c r="L47" i="1" s="1"/>
  <c r="AI47" i="1"/>
  <c r="AH48" i="1"/>
  <c r="L48" i="1" s="1"/>
  <c r="AI48" i="1"/>
  <c r="AH49" i="1"/>
  <c r="L49" i="1" s="1"/>
  <c r="AI49" i="1"/>
  <c r="AH50" i="1"/>
  <c r="L50" i="1" s="1"/>
  <c r="AI50" i="1"/>
  <c r="AH51" i="1"/>
  <c r="L51" i="1" s="1"/>
  <c r="AI51" i="1"/>
  <c r="AH52" i="1"/>
  <c r="L52" i="1" s="1"/>
  <c r="AI52" i="1"/>
  <c r="AI40" i="1"/>
  <c r="AH40" i="1"/>
  <c r="L28" i="1"/>
  <c r="L30" i="1"/>
  <c r="L32" i="1"/>
  <c r="L34" i="1"/>
  <c r="L20" i="1"/>
  <c r="L21" i="1"/>
  <c r="AH19" i="1"/>
  <c r="X2" i="6" l="1"/>
  <c r="L19" i="1"/>
  <c r="L40" i="1"/>
  <c r="G11" i="1"/>
  <c r="K11" i="1" s="1"/>
  <c r="N2" i="6" l="1"/>
  <c r="M2" i="6"/>
  <c r="L2" i="6"/>
  <c r="F20" i="3"/>
  <c r="F21" i="3"/>
  <c r="F22" i="3"/>
  <c r="F23" i="3"/>
  <c r="F24" i="3"/>
  <c r="F25" i="3"/>
  <c r="F26" i="3"/>
  <c r="F27" i="3"/>
  <c r="F28" i="3"/>
  <c r="F29" i="3"/>
  <c r="F30" i="3"/>
  <c r="F31" i="3"/>
  <c r="D56" i="1"/>
  <c r="P56" i="1"/>
  <c r="A2" i="6"/>
  <c r="A4" i="3"/>
  <c r="A5" i="3"/>
  <c r="A6" i="3"/>
  <c r="A7" i="3"/>
  <c r="A8" i="3"/>
  <c r="A9" i="3"/>
  <c r="A10" i="3"/>
  <c r="A11" i="3"/>
  <c r="A12" i="3"/>
  <c r="A13" i="3"/>
  <c r="A14" i="3"/>
  <c r="A15" i="3"/>
  <c r="A16" i="3"/>
  <c r="A17" i="3"/>
  <c r="A18" i="3"/>
  <c r="A19" i="3"/>
  <c r="A20" i="3"/>
  <c r="A21" i="3"/>
  <c r="A22" i="3"/>
  <c r="A23" i="3"/>
  <c r="A24" i="3"/>
  <c r="A25" i="3"/>
  <c r="A26" i="3"/>
  <c r="A27" i="3"/>
  <c r="A28" i="3"/>
  <c r="A29" i="3"/>
  <c r="A30" i="3"/>
  <c r="A31" i="3"/>
  <c r="A3" i="3"/>
  <c r="K13" i="1"/>
  <c r="AD2" i="6" s="1"/>
  <c r="B4" i="3"/>
  <c r="B5" i="3"/>
  <c r="B6" i="3"/>
  <c r="B7" i="3"/>
  <c r="B8" i="3"/>
  <c r="B9" i="3"/>
  <c r="B10" i="3"/>
  <c r="B11" i="3"/>
  <c r="B12" i="3"/>
  <c r="B13" i="3"/>
  <c r="B14" i="3"/>
  <c r="B15" i="3"/>
  <c r="B16" i="3"/>
  <c r="B17" i="3"/>
  <c r="B18" i="3"/>
  <c r="B19" i="3"/>
  <c r="B20" i="3"/>
  <c r="B21" i="3"/>
  <c r="B22" i="3"/>
  <c r="B23" i="3"/>
  <c r="B24" i="3"/>
  <c r="B25" i="3"/>
  <c r="B26" i="3"/>
  <c r="B27" i="3"/>
  <c r="B28" i="3"/>
  <c r="B29" i="3"/>
  <c r="B30" i="3"/>
  <c r="B31" i="3"/>
  <c r="B3" i="3"/>
  <c r="D2" i="6" l="1"/>
  <c r="C2" i="6"/>
  <c r="B2" i="6"/>
  <c r="G31" i="3"/>
  <c r="E31" i="3"/>
  <c r="J31" i="3" s="1"/>
  <c r="H31" i="3"/>
  <c r="I31" i="3" s="1"/>
  <c r="G30" i="3"/>
  <c r="E30" i="3"/>
  <c r="J30" i="3" s="1"/>
  <c r="H30" i="3"/>
  <c r="I30" i="3" s="1"/>
  <c r="G29" i="3"/>
  <c r="E29" i="3"/>
  <c r="J29" i="3" s="1"/>
  <c r="H29" i="3"/>
  <c r="I29" i="3" s="1"/>
  <c r="G28" i="3"/>
  <c r="E28" i="3"/>
  <c r="J28" i="3" s="1"/>
  <c r="H28" i="3"/>
  <c r="I28" i="3" s="1"/>
  <c r="G27" i="3"/>
  <c r="E27" i="3"/>
  <c r="J27" i="3" s="1"/>
  <c r="H27" i="3"/>
  <c r="I27" i="3" s="1"/>
  <c r="G26" i="3"/>
  <c r="E26" i="3"/>
  <c r="J26" i="3" s="1"/>
  <c r="H26" i="3"/>
  <c r="I26" i="3" s="1"/>
  <c r="G25" i="3"/>
  <c r="E25" i="3"/>
  <c r="J25" i="3" s="1"/>
  <c r="H25" i="3"/>
  <c r="I25" i="3" s="1"/>
  <c r="G24" i="3"/>
  <c r="E24" i="3"/>
  <c r="J24" i="3" s="1"/>
  <c r="H24" i="3"/>
  <c r="I24" i="3" s="1"/>
  <c r="G23" i="3"/>
  <c r="E23" i="3"/>
  <c r="J23" i="3" s="1"/>
  <c r="H23" i="3"/>
  <c r="I23" i="3" s="1"/>
  <c r="G22" i="3"/>
  <c r="E22" i="3"/>
  <c r="J22" i="3" s="1"/>
  <c r="H22" i="3"/>
  <c r="I22" i="3" s="1"/>
  <c r="G21" i="3"/>
  <c r="E21" i="3"/>
  <c r="J21" i="3" s="1"/>
  <c r="H21" i="3"/>
  <c r="I21" i="3" s="1"/>
  <c r="G20" i="3"/>
  <c r="E20" i="3"/>
  <c r="J20" i="3" s="1"/>
  <c r="H20" i="3"/>
  <c r="I20" i="3" s="1"/>
  <c r="G19" i="3"/>
  <c r="F19" i="3"/>
  <c r="E19" i="3"/>
  <c r="J19" i="3" s="1"/>
  <c r="H19" i="3"/>
  <c r="I19" i="3" s="1"/>
  <c r="G18" i="3"/>
  <c r="F18" i="3"/>
  <c r="E18" i="3"/>
  <c r="J18" i="3" s="1"/>
  <c r="H18" i="3"/>
  <c r="G17" i="3"/>
  <c r="F17" i="3"/>
  <c r="E17" i="3"/>
  <c r="J17" i="3" s="1"/>
  <c r="H17" i="3"/>
  <c r="G16" i="3"/>
  <c r="F16" i="3"/>
  <c r="E16" i="3"/>
  <c r="J16" i="3" s="1"/>
  <c r="H16" i="3"/>
  <c r="G15" i="3"/>
  <c r="F15" i="3"/>
  <c r="E15" i="3"/>
  <c r="J15" i="3" s="1"/>
  <c r="H15" i="3"/>
  <c r="G14" i="3"/>
  <c r="F14" i="3"/>
  <c r="E14" i="3"/>
  <c r="J14" i="3" s="1"/>
  <c r="H14" i="3"/>
  <c r="G13" i="3"/>
  <c r="F13" i="3"/>
  <c r="E13" i="3"/>
  <c r="J13" i="3" s="1"/>
  <c r="H13" i="3"/>
  <c r="G12" i="3"/>
  <c r="F12" i="3"/>
  <c r="E12" i="3"/>
  <c r="J12" i="3" s="1"/>
  <c r="H12" i="3"/>
  <c r="G11" i="3"/>
  <c r="F11" i="3"/>
  <c r="E11" i="3"/>
  <c r="J11" i="3" s="1"/>
  <c r="H11" i="3"/>
  <c r="G10" i="3"/>
  <c r="F10" i="3"/>
  <c r="E10" i="3"/>
  <c r="J10" i="3" s="1"/>
  <c r="H10" i="3"/>
  <c r="G9" i="3"/>
  <c r="F9" i="3"/>
  <c r="E9" i="3"/>
  <c r="J9" i="3" s="1"/>
  <c r="H9" i="3"/>
  <c r="G8" i="3"/>
  <c r="F8" i="3"/>
  <c r="E8" i="3"/>
  <c r="J8" i="3" s="1"/>
  <c r="H8" i="3"/>
  <c r="G7" i="3"/>
  <c r="F7" i="3"/>
  <c r="E7" i="3"/>
  <c r="J7" i="3" s="1"/>
  <c r="H7" i="3"/>
  <c r="G6" i="3"/>
  <c r="F6" i="3"/>
  <c r="E6" i="3"/>
  <c r="J6" i="3" s="1"/>
  <c r="H6" i="3"/>
  <c r="G5" i="3"/>
  <c r="F5" i="3"/>
  <c r="E5" i="3"/>
  <c r="J5" i="3" s="1"/>
  <c r="H5" i="3"/>
  <c r="I5" i="3" s="1"/>
  <c r="G4" i="3"/>
  <c r="F4" i="3"/>
  <c r="E4" i="3"/>
  <c r="J4" i="3" s="1"/>
  <c r="H4" i="3"/>
  <c r="G3" i="3"/>
  <c r="F3" i="3"/>
  <c r="E3" i="3"/>
  <c r="J3" i="3" s="1"/>
  <c r="H3" i="3"/>
  <c r="D31" i="3"/>
  <c r="C31" i="3" s="1"/>
  <c r="D30" i="3"/>
  <c r="C30" i="3" s="1"/>
  <c r="D29" i="3"/>
  <c r="C29" i="3" s="1"/>
  <c r="D28" i="3"/>
  <c r="C28" i="3" s="1"/>
  <c r="D27" i="3"/>
  <c r="C27" i="3" s="1"/>
  <c r="D26" i="3"/>
  <c r="C26" i="3" s="1"/>
  <c r="D25" i="3"/>
  <c r="C25" i="3" s="1"/>
  <c r="D24" i="3"/>
  <c r="C24" i="3" s="1"/>
  <c r="D23" i="3"/>
  <c r="C23" i="3" s="1"/>
  <c r="D22" i="3"/>
  <c r="C22" i="3" s="1"/>
  <c r="D21" i="3"/>
  <c r="C21" i="3" s="1"/>
  <c r="D20" i="3"/>
  <c r="C20" i="3" s="1"/>
  <c r="D18" i="3"/>
  <c r="C18" i="3" s="1"/>
  <c r="D17" i="3"/>
  <c r="C17" i="3" s="1"/>
  <c r="D16" i="3"/>
  <c r="C16" i="3" s="1"/>
  <c r="D15" i="3"/>
  <c r="C15" i="3" s="1"/>
  <c r="D14" i="3"/>
  <c r="C14" i="3" s="1"/>
  <c r="D13" i="3"/>
  <c r="C13" i="3" s="1"/>
  <c r="D12" i="3"/>
  <c r="C12" i="3" s="1"/>
  <c r="D11" i="3"/>
  <c r="C11" i="3" s="1"/>
  <c r="D10" i="3"/>
  <c r="C10" i="3" s="1"/>
  <c r="D9" i="3"/>
  <c r="C9" i="3" s="1"/>
  <c r="D8" i="3"/>
  <c r="C8" i="3" s="1"/>
  <c r="D7" i="3"/>
  <c r="C7" i="3" s="1"/>
  <c r="D6" i="3"/>
  <c r="C6" i="3" s="1"/>
  <c r="D5" i="3"/>
  <c r="C5" i="3" s="1"/>
  <c r="D3" i="3" l="1"/>
  <c r="C3" i="3" s="1"/>
  <c r="E2" i="6"/>
  <c r="K14" i="1"/>
  <c r="AE2" i="6" s="1"/>
  <c r="AB2" i="6"/>
  <c r="W2" i="6"/>
  <c r="U2" i="6"/>
  <c r="S2" i="6"/>
  <c r="Q2" i="6"/>
  <c r="V2" i="6"/>
  <c r="T2" i="6"/>
  <c r="R2" i="6"/>
  <c r="P2" i="6"/>
  <c r="D19" i="3"/>
  <c r="C19" i="3" s="1"/>
  <c r="J2" i="6"/>
  <c r="H2" i="6"/>
  <c r="F2" i="6"/>
  <c r="K2" i="6"/>
  <c r="I2" i="6"/>
  <c r="G2" i="6"/>
  <c r="D4" i="3"/>
  <c r="C4" i="3" s="1"/>
  <c r="I3" i="3"/>
  <c r="I4" i="3"/>
  <c r="I11" i="3"/>
  <c r="I12" i="3"/>
  <c r="I7" i="3"/>
  <c r="I8" i="3"/>
  <c r="I15" i="3"/>
  <c r="I16" i="3"/>
  <c r="I6" i="3"/>
  <c r="I9" i="3"/>
  <c r="I10" i="3"/>
  <c r="I13" i="3"/>
  <c r="I14" i="3"/>
  <c r="I17" i="3"/>
  <c r="I18" i="3"/>
  <c r="Z2" i="6" l="1"/>
  <c r="O2" i="6"/>
</calcChain>
</file>

<file path=xl/sharedStrings.xml><?xml version="1.0" encoding="utf-8"?>
<sst xmlns="http://schemas.openxmlformats.org/spreadsheetml/2006/main" count="162" uniqueCount="136">
  <si>
    <t>団体名</t>
    <rPh sb="0" eb="3">
      <t>ダンタ</t>
    </rPh>
    <phoneticPr fontId="2"/>
  </si>
  <si>
    <t>住所</t>
    <rPh sb="0" eb="2">
      <t>10sy</t>
    </rPh>
    <phoneticPr fontId="2"/>
  </si>
  <si>
    <t>〒</t>
    <phoneticPr fontId="2"/>
  </si>
  <si>
    <t>団体責任者</t>
    <rPh sb="0" eb="5">
      <t>ダンタ</t>
    </rPh>
    <phoneticPr fontId="2"/>
  </si>
  <si>
    <t>TEL</t>
    <phoneticPr fontId="2"/>
  </si>
  <si>
    <t>mail</t>
    <phoneticPr fontId="2"/>
  </si>
  <si>
    <t>コーチ</t>
    <phoneticPr fontId="2"/>
  </si>
  <si>
    <t>鳥取県</t>
    <rPh sb="0" eb="3">
      <t>トットr</t>
    </rPh>
    <phoneticPr fontId="2"/>
  </si>
  <si>
    <t>島根県</t>
    <rPh sb="0" eb="3">
      <t>シマン</t>
    </rPh>
    <phoneticPr fontId="2"/>
  </si>
  <si>
    <t>山口県</t>
    <rPh sb="0" eb="3">
      <t>ヤマグt</t>
    </rPh>
    <phoneticPr fontId="2"/>
  </si>
  <si>
    <t>福岡県</t>
    <rPh sb="0" eb="3">
      <t>フクオk</t>
    </rPh>
    <phoneticPr fontId="2"/>
  </si>
  <si>
    <t>大分県</t>
    <rPh sb="0" eb="3">
      <t>オオ</t>
    </rPh>
    <phoneticPr fontId="2"/>
  </si>
  <si>
    <t>その他</t>
    <rPh sb="2" eb="3">
      <t>t</t>
    </rPh>
    <phoneticPr fontId="2"/>
  </si>
  <si>
    <t>携帯</t>
    <rPh sb="0" eb="2">
      <t>ケイt</t>
    </rPh>
    <phoneticPr fontId="2"/>
  </si>
  <si>
    <t>携帯</t>
    <rPh sb="0" eb="2">
      <t>ケイタ</t>
    </rPh>
    <phoneticPr fontId="2"/>
  </si>
  <si>
    <t>参加料</t>
    <rPh sb="0" eb="3">
      <t>サンk</t>
    </rPh>
    <phoneticPr fontId="2"/>
  </si>
  <si>
    <t>×</t>
    <phoneticPr fontId="2"/>
  </si>
  <si>
    <t>円</t>
    <rPh sb="0" eb="1">
      <t>エン</t>
    </rPh>
    <phoneticPr fontId="2"/>
  </si>
  <si>
    <t>円</t>
    <rPh sb="0" eb="1">
      <t>エン</t>
    </rPh>
    <phoneticPr fontId="3"/>
  </si>
  <si>
    <t>弁当の申込み</t>
    <rPh sb="0" eb="2">
      <t>ベントウ</t>
    </rPh>
    <rPh sb="3" eb="5">
      <t>モウシコミ</t>
    </rPh>
    <phoneticPr fontId="3"/>
  </si>
  <si>
    <t>×</t>
    <phoneticPr fontId="3"/>
  </si>
  <si>
    <t>参加料＋弁当代　合計</t>
    <phoneticPr fontId="2"/>
  </si>
  <si>
    <t>個      ＝</t>
    <rPh sb="0" eb="1">
      <t>コ</t>
    </rPh>
    <phoneticPr fontId="3"/>
  </si>
  <si>
    <r>
      <t xml:space="preserve">氏 </t>
    </r>
    <r>
      <rPr>
        <sz val="12"/>
        <color theme="1"/>
        <rFont val="ＭＳ Ｐゴシック"/>
        <family val="2"/>
        <charset val="128"/>
        <scheme val="minor"/>
      </rPr>
      <t xml:space="preserve"> </t>
    </r>
    <r>
      <rPr>
        <sz val="11"/>
        <rFont val="ＭＳ Ｐゴシック"/>
        <family val="3"/>
        <charset val="128"/>
      </rPr>
      <t>名</t>
    </r>
    <rPh sb="0" eb="1">
      <t>シ</t>
    </rPh>
    <rPh sb="3" eb="4">
      <t>メイ</t>
    </rPh>
    <phoneticPr fontId="3"/>
  </si>
  <si>
    <t>先鋒</t>
    <rPh sb="0" eb="2">
      <t>センポウ</t>
    </rPh>
    <phoneticPr fontId="3"/>
  </si>
  <si>
    <t>次鋒</t>
    <rPh sb="0" eb="1">
      <t>ツギ</t>
    </rPh>
    <rPh sb="1" eb="2">
      <t>ホウ</t>
    </rPh>
    <phoneticPr fontId="3"/>
  </si>
  <si>
    <t>中堅</t>
    <rPh sb="0" eb="2">
      <t>チュウケン</t>
    </rPh>
    <phoneticPr fontId="3"/>
  </si>
  <si>
    <t>副将</t>
    <rPh sb="0" eb="2">
      <t>フクショウ</t>
    </rPh>
    <phoneticPr fontId="3"/>
  </si>
  <si>
    <t>大将</t>
    <rPh sb="0" eb="2">
      <t>タイショウ</t>
    </rPh>
    <phoneticPr fontId="3"/>
  </si>
  <si>
    <t>選手①</t>
    <rPh sb="0" eb="2">
      <t>センシュ</t>
    </rPh>
    <phoneticPr fontId="3"/>
  </si>
  <si>
    <t>選手②</t>
    <rPh sb="0" eb="2">
      <t>センシュ</t>
    </rPh>
    <phoneticPr fontId="3"/>
  </si>
  <si>
    <t>姓</t>
    <rPh sb="0" eb="1">
      <t>セイ</t>
    </rPh>
    <phoneticPr fontId="2"/>
  </si>
  <si>
    <t>名</t>
    <rPh sb="0" eb="1">
      <t>メイ</t>
    </rPh>
    <phoneticPr fontId="2"/>
  </si>
  <si>
    <t xml:space="preserve">体重
(kg) </t>
    <rPh sb="0" eb="2">
      <t>タイジュウ</t>
    </rPh>
    <phoneticPr fontId="3"/>
  </si>
  <si>
    <t>メールアドレス</t>
    <phoneticPr fontId="3"/>
  </si>
  <si>
    <t>○「監督携帯番号」はケガ等緊急時連絡時に使用しますので御協力ください。</t>
    <rPh sb="2" eb="4">
      <t>カントク</t>
    </rPh>
    <rPh sb="4" eb="6">
      <t>ケイタイ</t>
    </rPh>
    <rPh sb="6" eb="8">
      <t>バンゴウ</t>
    </rPh>
    <rPh sb="12" eb="13">
      <t>トウ</t>
    </rPh>
    <rPh sb="13" eb="16">
      <t>キンキュウジ</t>
    </rPh>
    <rPh sb="16" eb="18">
      <t>レンラク</t>
    </rPh>
    <rPh sb="18" eb="19">
      <t>ジ</t>
    </rPh>
    <rPh sb="20" eb="22">
      <t>シヨウ</t>
    </rPh>
    <rPh sb="27" eb="30">
      <t>ゴキョウリョク</t>
    </rPh>
    <phoneticPr fontId="3"/>
  </si>
  <si>
    <t xml:space="preserve">本年度も三隅大会にお申し込みいただき誠にありがとうございます。
</t>
    <rPh sb="0" eb="3">
      <t>ホンネンド</t>
    </rPh>
    <rPh sb="4" eb="6">
      <t>ミスミ</t>
    </rPh>
    <rPh sb="6" eb="8">
      <t>タイカイ</t>
    </rPh>
    <rPh sb="10" eb="11">
      <t>モウ</t>
    </rPh>
    <rPh sb="12" eb="13">
      <t>コ</t>
    </rPh>
    <rPh sb="18" eb="19">
      <t>マコト</t>
    </rPh>
    <phoneticPr fontId="2"/>
  </si>
  <si>
    <t>　その場合は入力シートを増やさず、このファイルを複製し、別のチームとして</t>
    <rPh sb="3" eb="5">
      <t>バアイ</t>
    </rPh>
    <rPh sb="28" eb="29">
      <t>ベツ</t>
    </rPh>
    <phoneticPr fontId="2"/>
  </si>
  <si>
    <t>　申し込みしてください。</t>
    <phoneticPr fontId="2"/>
  </si>
  <si>
    <t>　変えて(例：○○中学校A、B…)申し込みすることができます。</t>
    <phoneticPr fontId="2"/>
  </si>
  <si>
    <t>○入力シートを超える数の団体、個人の申し込みをご希望される場合、チーム名を</t>
    <rPh sb="1" eb="6">
      <t>ニュウry</t>
    </rPh>
    <rPh sb="7" eb="10">
      <t>コエr</t>
    </rPh>
    <rPh sb="10" eb="12">
      <t>カz</t>
    </rPh>
    <rPh sb="12" eb="14">
      <t>ダンタイ</t>
    </rPh>
    <rPh sb="15" eb="17">
      <t>コジン</t>
    </rPh>
    <rPh sb="18" eb="19">
      <t>モウ</t>
    </rPh>
    <rPh sb="20" eb="21">
      <t>コ</t>
    </rPh>
    <rPh sb="24" eb="26">
      <t>キボウ</t>
    </rPh>
    <rPh sb="29" eb="31">
      <t>バアイ</t>
    </rPh>
    <phoneticPr fontId="2"/>
  </si>
  <si>
    <t>　※個人戦は組み合わせの関係上、同じチーム名で登録させていただきます。</t>
    <rPh sb="2" eb="6">
      <t>コジン</t>
    </rPh>
    <rPh sb="6" eb="7">
      <t>ク</t>
    </rPh>
    <rPh sb="8" eb="12">
      <t>アワs</t>
    </rPh>
    <rPh sb="12" eb="15">
      <t>カンケ</t>
    </rPh>
    <rPh sb="16" eb="18">
      <t>オナj</t>
    </rPh>
    <rPh sb="21" eb="23">
      <t>メ</t>
    </rPh>
    <rPh sb="23" eb="25">
      <t>トウロk</t>
    </rPh>
    <phoneticPr fontId="2"/>
  </si>
  <si>
    <t>○申し込み後、選手の欠場・変更等は以下のメールアドレスにご連絡ください。</t>
    <rPh sb="1" eb="2">
      <t>モウ</t>
    </rPh>
    <rPh sb="3" eb="4">
      <t>コ</t>
    </rPh>
    <rPh sb="5" eb="6">
      <t>ゴ</t>
    </rPh>
    <rPh sb="7" eb="9">
      <t>センシュ</t>
    </rPh>
    <rPh sb="10" eb="12">
      <t>ケツジョウ</t>
    </rPh>
    <rPh sb="13" eb="15">
      <t>ヘンコウ</t>
    </rPh>
    <rPh sb="15" eb="16">
      <t>トウ</t>
    </rPh>
    <rPh sb="17" eb="19">
      <t>イカ</t>
    </rPh>
    <rPh sb="29" eb="31">
      <t>レンラク</t>
    </rPh>
    <phoneticPr fontId="2"/>
  </si>
  <si>
    <t>省略名</t>
    <rPh sb="0" eb="2">
      <t>ショウリャク</t>
    </rPh>
    <rPh sb="2" eb="3">
      <t>メイ</t>
    </rPh>
    <phoneticPr fontId="2"/>
  </si>
  <si>
    <t>県名</t>
    <rPh sb="0" eb="2">
      <t>ケンメイ</t>
    </rPh>
    <phoneticPr fontId="2"/>
  </si>
  <si>
    <t>学校名</t>
    <rPh sb="0" eb="3">
      <t>ガッコウメイ</t>
    </rPh>
    <phoneticPr fontId="2"/>
  </si>
  <si>
    <t>階級</t>
    <rPh sb="0" eb="2">
      <t>カイキュウ</t>
    </rPh>
    <phoneticPr fontId="2"/>
  </si>
  <si>
    <t>氏名</t>
    <rPh sb="0" eb="2">
      <t>シメイ</t>
    </rPh>
    <phoneticPr fontId="2"/>
  </si>
  <si>
    <t>県</t>
    <rPh sb="0" eb="1">
      <t>ケン</t>
    </rPh>
    <phoneticPr fontId="2"/>
  </si>
  <si>
    <t>記載</t>
    <rPh sb="0" eb="2">
      <t>キサイ</t>
    </rPh>
    <phoneticPr fontId="2"/>
  </si>
  <si>
    <t>記載名</t>
    <rPh sb="0" eb="2">
      <t>キサイ</t>
    </rPh>
    <rPh sb="2" eb="3">
      <t>メイ</t>
    </rPh>
    <phoneticPr fontId="2"/>
  </si>
  <si>
    <t>申し込みについて、いくつか注意点がありますので、ご確認の上申し込みをお願いします。</t>
    <phoneticPr fontId="2"/>
  </si>
  <si>
    <r>
      <t>○</t>
    </r>
    <r>
      <rPr>
        <b/>
        <sz val="14"/>
        <color theme="1"/>
        <rFont val="ＭＳ Ｐゴシック"/>
        <family val="3"/>
        <charset val="128"/>
        <scheme val="minor"/>
      </rPr>
      <t>入力シート</t>
    </r>
    <r>
      <rPr>
        <sz val="14"/>
        <color theme="1"/>
        <rFont val="ＭＳ Ｐゴシック"/>
        <family val="3"/>
        <charset val="128"/>
        <scheme val="minor"/>
      </rPr>
      <t>の黄色いセルへ必要事項を記入してください。</t>
    </r>
    <rPh sb="1" eb="3">
      <t>ニュウリョク</t>
    </rPh>
    <rPh sb="7" eb="9">
      <t>キイロ</t>
    </rPh>
    <rPh sb="13" eb="15">
      <t>ヒツヨ</t>
    </rPh>
    <rPh sb="15" eb="18">
      <t>ジコ</t>
    </rPh>
    <rPh sb="18" eb="27">
      <t>キニュ</t>
    </rPh>
    <phoneticPr fontId="2"/>
  </si>
  <si>
    <t>階級</t>
    <rPh sb="0" eb="2">
      <t>カイキュウ</t>
    </rPh>
    <phoneticPr fontId="2"/>
  </si>
  <si>
    <t>学年</t>
    <rPh sb="0" eb="2">
      <t>ガクネン</t>
    </rPh>
    <phoneticPr fontId="2"/>
  </si>
  <si>
    <t>備考</t>
    <rPh sb="0" eb="2">
      <t>ビコウ</t>
    </rPh>
    <phoneticPr fontId="2"/>
  </si>
  <si>
    <t>男　　　子</t>
    <rPh sb="0" eb="1">
      <t>オトコ</t>
    </rPh>
    <rPh sb="4" eb="5">
      <t>コ</t>
    </rPh>
    <phoneticPr fontId="3"/>
  </si>
  <si>
    <t>女　　　子</t>
    <rPh sb="0" eb="1">
      <t>ジョ</t>
    </rPh>
    <rPh sb="4" eb="5">
      <t>コ</t>
    </rPh>
    <phoneticPr fontId="3"/>
  </si>
  <si>
    <t>　個人のみ出場の
　選手はこちらに記入</t>
    <rPh sb="1" eb="3">
      <t>コジン</t>
    </rPh>
    <rPh sb="5" eb="7">
      <t>シュツジョウ</t>
    </rPh>
    <rPh sb="10" eb="12">
      <t>センシュ</t>
    </rPh>
    <rPh sb="17" eb="19">
      <t>キニュウ</t>
    </rPh>
    <phoneticPr fontId="2"/>
  </si>
  <si>
    <t>性別</t>
    <rPh sb="0" eb="1">
      <t>セイ</t>
    </rPh>
    <rPh sb="1" eb="2">
      <t>ベツ</t>
    </rPh>
    <phoneticPr fontId="2"/>
  </si>
  <si>
    <t>備考</t>
    <rPh sb="0" eb="2">
      <t>ビコウ</t>
    </rPh>
    <phoneticPr fontId="2"/>
  </si>
  <si>
    <t>愛媛県</t>
    <rPh sb="0" eb="3">
      <t>エヒメケン</t>
    </rPh>
    <phoneticPr fontId="2"/>
  </si>
  <si>
    <t>男子監督</t>
    <rPh sb="0" eb="2">
      <t>ダンシ</t>
    </rPh>
    <rPh sb="2" eb="4">
      <t>カントク</t>
    </rPh>
    <phoneticPr fontId="2"/>
  </si>
  <si>
    <t>女子監督</t>
    <rPh sb="0" eb="2">
      <t>ジョシ</t>
    </rPh>
    <rPh sb="2" eb="4">
      <t>カントク</t>
    </rPh>
    <phoneticPr fontId="2"/>
  </si>
  <si>
    <t>）</t>
    <phoneticPr fontId="2"/>
  </si>
  <si>
    <t>　訂正されたファイルを添付していただきますようお願いします。</t>
    <rPh sb="1" eb="3">
      <t>テイセイ</t>
    </rPh>
    <rPh sb="11" eb="13">
      <t>テンプ</t>
    </rPh>
    <rPh sb="24" eb="25">
      <t>ネガ</t>
    </rPh>
    <phoneticPr fontId="2"/>
  </si>
  <si>
    <t>○これまでの大会成績を、該当の大会の欄に入力してください。（欄からはみ出しても構いません）</t>
    <rPh sb="6" eb="8">
      <t>タイカイ</t>
    </rPh>
    <rPh sb="8" eb="10">
      <t>セイセキ</t>
    </rPh>
    <rPh sb="12" eb="14">
      <t>ガイトウ</t>
    </rPh>
    <rPh sb="15" eb="17">
      <t>タイカイ</t>
    </rPh>
    <rPh sb="18" eb="19">
      <t>ラン</t>
    </rPh>
    <rPh sb="20" eb="22">
      <t>ニュウリョク</t>
    </rPh>
    <rPh sb="30" eb="31">
      <t>ラン</t>
    </rPh>
    <phoneticPr fontId="2"/>
  </si>
  <si>
    <t>※宿泊の申込は別シートでの申込とさせていただきます。</t>
    <rPh sb="1" eb="3">
      <t>シュクハク</t>
    </rPh>
    <rPh sb="4" eb="6">
      <t>モウシコミ</t>
    </rPh>
    <rPh sb="7" eb="8">
      <t>ベツ</t>
    </rPh>
    <rPh sb="13" eb="15">
      <t>モウシコミ</t>
    </rPh>
    <phoneticPr fontId="2"/>
  </si>
  <si>
    <r>
      <t>○個人戦は、階級ごとに</t>
    </r>
    <r>
      <rPr>
        <b/>
        <sz val="14"/>
        <color theme="1"/>
        <rFont val="ＭＳ Ｐゴシック"/>
        <family val="3"/>
        <charset val="128"/>
        <scheme val="minor"/>
      </rPr>
      <t>チーム内の実力順</t>
    </r>
    <r>
      <rPr>
        <sz val="14"/>
        <color theme="1"/>
        <rFont val="ＭＳ Ｐゴシック"/>
        <family val="3"/>
        <charset val="128"/>
        <scheme val="minor"/>
      </rPr>
      <t>に並べてください。</t>
    </r>
    <rPh sb="1" eb="4">
      <t>コジン</t>
    </rPh>
    <rPh sb="6" eb="8">
      <t>カイキュウ</t>
    </rPh>
    <rPh sb="14" eb="15">
      <t>ナイ</t>
    </rPh>
    <rPh sb="16" eb="18">
      <t>ジツリョク</t>
    </rPh>
    <rPh sb="18" eb="19">
      <t>ジュン</t>
    </rPh>
    <rPh sb="20" eb="21">
      <t>ナラ</t>
    </rPh>
    <phoneticPr fontId="2"/>
  </si>
  <si>
    <t>misumitaikai@yahoo.co.jp</t>
    <phoneticPr fontId="2"/>
  </si>
  <si>
    <t>中学校柔道三隅大会実行委員会事務局　　谷口　一真</t>
    <rPh sb="9" eb="11">
      <t>ジッコウ</t>
    </rPh>
    <rPh sb="11" eb="14">
      <t>イインカイ</t>
    </rPh>
    <rPh sb="14" eb="17">
      <t>ジムキョク</t>
    </rPh>
    <rPh sb="19" eb="21">
      <t>タニグチ</t>
    </rPh>
    <rPh sb="22" eb="24">
      <t>カズシン</t>
    </rPh>
    <phoneticPr fontId="3"/>
  </si>
  <si>
    <t>〒６９９－３２２５　島根県浜田市三隅町古市場１９９１　浜田市立三隅中学校内</t>
    <rPh sb="10" eb="13">
      <t>シマネケン</t>
    </rPh>
    <rPh sb="13" eb="16">
      <t>ハマダシ</t>
    </rPh>
    <rPh sb="16" eb="18">
      <t>ミスミ</t>
    </rPh>
    <rPh sb="18" eb="19">
      <t>チョウ</t>
    </rPh>
    <rPh sb="19" eb="22">
      <t>フルイチバ</t>
    </rPh>
    <rPh sb="27" eb="31">
      <t>ハマダシリツ</t>
    </rPh>
    <rPh sb="31" eb="36">
      <t>ミスミチュウガッコウ</t>
    </rPh>
    <rPh sb="36" eb="37">
      <t>コウナイ</t>
    </rPh>
    <phoneticPr fontId="3"/>
  </si>
  <si>
    <t>広島県</t>
    <rPh sb="0" eb="3">
      <t>ヒロシマケン</t>
    </rPh>
    <phoneticPr fontId="2"/>
  </si>
  <si>
    <t>岡山県</t>
    <rPh sb="0" eb="3">
      <t>オカヤマケン</t>
    </rPh>
    <phoneticPr fontId="2"/>
  </si>
  <si>
    <t>700円</t>
    <rPh sb="3" eb="4">
      <t>エン</t>
    </rPh>
    <phoneticPr fontId="2"/>
  </si>
  <si>
    <t>※チームあたり1人以上の審判員をお願いします。</t>
    <rPh sb="8" eb="11">
      <t>ニンイジョウ</t>
    </rPh>
    <rPh sb="12" eb="15">
      <t>シンパンイン</t>
    </rPh>
    <rPh sb="17" eb="18">
      <t>ネガ</t>
    </rPh>
    <phoneticPr fontId="3"/>
  </si>
  <si>
    <t>※審判員の方の昼食は当方で準備します。</t>
    <phoneticPr fontId="2"/>
  </si>
  <si>
    <t>※上記の生徒は、本大会の参加について保護者の同意を得ているので、参加を申し込みます。また、本大会プログラム作成における氏名、学校名、学年等の個人情報の記載について本人及び保護者の同意を得ています。
（記載の同意が得られていない場合は、備考欄に「否」を記入すること。）</t>
    <phoneticPr fontId="3"/>
  </si>
  <si>
    <t>令和</t>
    <rPh sb="0" eb="2">
      <t>レイワ</t>
    </rPh>
    <phoneticPr fontId="2"/>
  </si>
  <si>
    <t>年</t>
    <rPh sb="0" eb="1">
      <t>ネン</t>
    </rPh>
    <phoneticPr fontId="2"/>
  </si>
  <si>
    <t>月</t>
    <rPh sb="0" eb="1">
      <t>ガツ</t>
    </rPh>
    <phoneticPr fontId="2"/>
  </si>
  <si>
    <t>日</t>
    <rPh sb="0" eb="1">
      <t>ニチ</t>
    </rPh>
    <phoneticPr fontId="2"/>
  </si>
  <si>
    <t>責任者氏名</t>
    <rPh sb="0" eb="2">
      <t>セキニン</t>
    </rPh>
    <rPh sb="2" eb="3">
      <t>シャ</t>
    </rPh>
    <rPh sb="3" eb="5">
      <t>シメイ</t>
    </rPh>
    <phoneticPr fontId="2"/>
  </si>
  <si>
    <t>印</t>
    <rPh sb="0" eb="1">
      <t>イン</t>
    </rPh>
    <phoneticPr fontId="2"/>
  </si>
  <si>
    <t>審判員
氏名</t>
    <rPh sb="0" eb="3">
      <t>シンパンイン</t>
    </rPh>
    <rPh sb="4" eb="6">
      <t>シメイ</t>
    </rPh>
    <phoneticPr fontId="3"/>
  </si>
  <si>
    <t>戦績</t>
    <rPh sb="0" eb="2">
      <t>センセキ</t>
    </rPh>
    <phoneticPr fontId="2"/>
  </si>
  <si>
    <t>※学校の場合団体責任者は校長先生になります。</t>
    <rPh sb="1" eb="3">
      <t>ガッコウ</t>
    </rPh>
    <rPh sb="4" eb="6">
      <t>バアイ</t>
    </rPh>
    <rPh sb="6" eb="8">
      <t>ダンタイ</t>
    </rPh>
    <rPh sb="8" eb="11">
      <t>セキニンシャ</t>
    </rPh>
    <phoneticPr fontId="2"/>
  </si>
  <si>
    <t>県（</t>
    <rPh sb="0" eb="1">
      <t>ケン</t>
    </rPh>
    <phoneticPr fontId="2"/>
  </si>
  <si>
    <t>第３５回　中学校柔道三隅大会　　申し込みについて</t>
    <rPh sb="0" eb="1">
      <t>ダイ</t>
    </rPh>
    <rPh sb="3" eb="4">
      <t>カイ</t>
    </rPh>
    <rPh sb="16" eb="17">
      <t>モウ</t>
    </rPh>
    <rPh sb="18" eb="19">
      <t>コ</t>
    </rPh>
    <phoneticPr fontId="2"/>
  </si>
  <si>
    <t>1,000円</t>
    <rPh sb="5" eb="6">
      <t>エン</t>
    </rPh>
    <phoneticPr fontId="2"/>
  </si>
  <si>
    <t>自宅住所を入力してください
※保険に加入する際に必要です</t>
    <rPh sb="0" eb="4">
      <t>ジタクジュウショ</t>
    </rPh>
    <rPh sb="5" eb="7">
      <t>ニュウリョク</t>
    </rPh>
    <rPh sb="15" eb="17">
      <t>ホケン</t>
    </rPh>
    <rPh sb="18" eb="20">
      <t>カニュウ</t>
    </rPh>
    <rPh sb="22" eb="23">
      <t>サイ</t>
    </rPh>
    <rPh sb="24" eb="26">
      <t>ヒツヨウ</t>
    </rPh>
    <phoneticPr fontId="2"/>
  </si>
  <si>
    <t>第３５回　中学校柔道三隅大会　参加申込書</t>
    <rPh sb="0" eb="1">
      <t>ダイ</t>
    </rPh>
    <rPh sb="3" eb="4">
      <t>カイ</t>
    </rPh>
    <rPh sb="5" eb="8">
      <t>チュ</t>
    </rPh>
    <rPh sb="8" eb="10">
      <t>ジュ</t>
    </rPh>
    <rPh sb="10" eb="12">
      <t>ミスm</t>
    </rPh>
    <rPh sb="12" eb="14">
      <t>タイカ</t>
    </rPh>
    <rPh sb="15" eb="20">
      <t>サンカモウシコミ</t>
    </rPh>
    <phoneticPr fontId="2"/>
  </si>
  <si>
    <r>
      <t>○団体戦は体重の軽い順番に記名してください。</t>
    </r>
    <r>
      <rPr>
        <u/>
        <sz val="14"/>
        <rFont val="ＭＳ Ｐゴシック"/>
        <family val="3"/>
        <charset val="128"/>
        <scheme val="minor"/>
      </rPr>
      <t>後ろ詰め</t>
    </r>
    <r>
      <rPr>
        <sz val="14"/>
        <rFont val="ＭＳ Ｐゴシック"/>
        <family val="3"/>
        <charset val="128"/>
        <scheme val="minor"/>
      </rPr>
      <t>でお願いします</t>
    </r>
    <rPh sb="1" eb="4">
      <t>ダンタイセン</t>
    </rPh>
    <rPh sb="5" eb="7">
      <t>タイジュウ</t>
    </rPh>
    <rPh sb="8" eb="9">
      <t>カル</t>
    </rPh>
    <rPh sb="10" eb="12">
      <t>ジュンバン</t>
    </rPh>
    <rPh sb="13" eb="15">
      <t>キメイ</t>
    </rPh>
    <rPh sb="22" eb="23">
      <t>ウシ</t>
    </rPh>
    <rPh sb="24" eb="25">
      <t>ツ</t>
    </rPh>
    <rPh sb="28" eb="29">
      <t>ネガ</t>
    </rPh>
    <phoneticPr fontId="3"/>
  </si>
  <si>
    <t>人　　　　＝</t>
    <rPh sb="0" eb="1">
      <t>ニン</t>
    </rPh>
    <phoneticPr fontId="2"/>
  </si>
  <si>
    <t>　また、選手の主な戦績を記入してください。（欄からはみ出しても構いません）</t>
    <rPh sb="4" eb="6">
      <t>センシュ</t>
    </rPh>
    <phoneticPr fontId="2"/>
  </si>
  <si>
    <t>90超</t>
    <rPh sb="2" eb="3">
      <t>チョウ</t>
    </rPh>
    <phoneticPr fontId="2"/>
  </si>
  <si>
    <t>初60</t>
    <rPh sb="0" eb="1">
      <t>ショ</t>
    </rPh>
    <phoneticPr fontId="2"/>
  </si>
  <si>
    <t>初60超</t>
    <rPh sb="0" eb="1">
      <t>ショ</t>
    </rPh>
    <rPh sb="3" eb="4">
      <t>チョウ</t>
    </rPh>
    <phoneticPr fontId="2"/>
  </si>
  <si>
    <t>70超</t>
    <rPh sb="2" eb="3">
      <t>チョウ</t>
    </rPh>
    <phoneticPr fontId="2"/>
  </si>
  <si>
    <t>初52</t>
    <rPh sb="0" eb="1">
      <t>ショ</t>
    </rPh>
    <phoneticPr fontId="2"/>
  </si>
  <si>
    <t>初52超</t>
    <rPh sb="0" eb="1">
      <t>ショ</t>
    </rPh>
    <rPh sb="3" eb="4">
      <t>チョウ</t>
    </rPh>
    <phoneticPr fontId="2"/>
  </si>
  <si>
    <t>令和６年度の主な戦績があれば入力してください
その他何かあれば記載してください。</t>
    <rPh sb="0" eb="2">
      <t>レイワ</t>
    </rPh>
    <rPh sb="3" eb="5">
      <t>ネンド</t>
    </rPh>
    <rPh sb="6" eb="7">
      <t>オモ</t>
    </rPh>
    <rPh sb="8" eb="10">
      <t>センセキ</t>
    </rPh>
    <rPh sb="14" eb="16">
      <t>ニュウリョク</t>
    </rPh>
    <rPh sb="25" eb="27">
      <t>タナニ</t>
    </rPh>
    <rPh sb="31" eb="33">
      <t>キサイ</t>
    </rPh>
    <phoneticPr fontId="2"/>
  </si>
  <si>
    <t>審判員</t>
    <rPh sb="0" eb="3">
      <t>シンパンイン</t>
    </rPh>
    <phoneticPr fontId="2"/>
  </si>
  <si>
    <t>順</t>
    <rPh sb="0" eb="1">
      <t>ジュン</t>
    </rPh>
    <phoneticPr fontId="3"/>
  </si>
  <si>
    <t>選手氏名</t>
    <rPh sb="0" eb="2">
      <t>センシュ</t>
    </rPh>
    <rPh sb="2" eb="4">
      <t>シメイ</t>
    </rPh>
    <phoneticPr fontId="3"/>
  </si>
  <si>
    <t>体重</t>
    <rPh sb="0" eb="2">
      <t>タイジュウ</t>
    </rPh>
    <phoneticPr fontId="3"/>
  </si>
  <si>
    <t>学年</t>
    <rPh sb="0" eb="2">
      <t>ガクネン</t>
    </rPh>
    <phoneticPr fontId="3"/>
  </si>
  <si>
    <t>先</t>
    <rPh sb="0" eb="1">
      <t>サキ</t>
    </rPh>
    <phoneticPr fontId="3"/>
  </si>
  <si>
    <t>次</t>
    <rPh sb="0" eb="1">
      <t>ツギ</t>
    </rPh>
    <phoneticPr fontId="3"/>
  </si>
  <si>
    <t>中</t>
    <rPh sb="0" eb="1">
      <t>ナカ</t>
    </rPh>
    <phoneticPr fontId="3"/>
  </si>
  <si>
    <t>副</t>
    <rPh sb="0" eb="1">
      <t>フク</t>
    </rPh>
    <phoneticPr fontId="3"/>
  </si>
  <si>
    <t>大</t>
    <rPh sb="0" eb="1">
      <t>ダイ</t>
    </rPh>
    <phoneticPr fontId="3"/>
  </si>
  <si>
    <t>①</t>
    <phoneticPr fontId="3"/>
  </si>
  <si>
    <t>②</t>
    <phoneticPr fontId="3"/>
  </si>
  <si>
    <t>監督</t>
    <rPh sb="0" eb="2">
      <t>カントク</t>
    </rPh>
    <phoneticPr fontId="2"/>
  </si>
  <si>
    <t>鳥取</t>
    <rPh sb="0" eb="2">
      <t>トットリ</t>
    </rPh>
    <phoneticPr fontId="2"/>
  </si>
  <si>
    <t>島根</t>
    <rPh sb="0" eb="2">
      <t>シマネ</t>
    </rPh>
    <phoneticPr fontId="2"/>
  </si>
  <si>
    <t>山口</t>
    <rPh sb="0" eb="2">
      <t>ヤマグチ</t>
    </rPh>
    <phoneticPr fontId="2"/>
  </si>
  <si>
    <t>広島</t>
    <rPh sb="0" eb="2">
      <t>ヒロシマ</t>
    </rPh>
    <phoneticPr fontId="2"/>
  </si>
  <si>
    <t>岡山</t>
    <rPh sb="0" eb="2">
      <t>オカヤマ</t>
    </rPh>
    <phoneticPr fontId="2"/>
  </si>
  <si>
    <t>福岡</t>
    <rPh sb="0" eb="2">
      <t>フクオカ</t>
    </rPh>
    <phoneticPr fontId="2"/>
  </si>
  <si>
    <t>大分</t>
    <rPh sb="0" eb="2">
      <t>オオイタ</t>
    </rPh>
    <phoneticPr fontId="2"/>
  </si>
  <si>
    <t>愛媛</t>
    <rPh sb="0" eb="2">
      <t>エヒメ</t>
    </rPh>
    <phoneticPr fontId="2"/>
  </si>
  <si>
    <t>その他</t>
    <rPh sb="2" eb="3">
      <t>タ</t>
    </rPh>
    <phoneticPr fontId="2"/>
  </si>
  <si>
    <t>○弁当申込は１つのファイルにまとめて記入してください。</t>
    <rPh sb="1" eb="3">
      <t>ベントウ</t>
    </rPh>
    <rPh sb="3" eb="5">
      <t>モウシコミ</t>
    </rPh>
    <rPh sb="18" eb="26">
      <t>キニュ</t>
    </rPh>
    <phoneticPr fontId="2"/>
  </si>
  <si>
    <t>　※合同チームで団体に出場する際には、個人出場チームを記載してください。</t>
    <rPh sb="2" eb="4">
      <t>ゴウドウ</t>
    </rPh>
    <rPh sb="8" eb="10">
      <t>ダンタイ</t>
    </rPh>
    <rPh sb="11" eb="13">
      <t>シュツジョウ</t>
    </rPh>
    <rPh sb="15" eb="16">
      <t>サイ</t>
    </rPh>
    <rPh sb="19" eb="21">
      <t>コジン</t>
    </rPh>
    <rPh sb="21" eb="23">
      <t>シュツジョウ</t>
    </rPh>
    <rPh sb="27" eb="29">
      <t>キサイ</t>
    </rPh>
    <phoneticPr fontId="2"/>
  </si>
  <si>
    <t>○審判員の派遣を各チーム1名以上お願いしております。保険を掛けますので</t>
    <rPh sb="1" eb="4">
      <t>シンパンイン</t>
    </rPh>
    <rPh sb="5" eb="7">
      <t>ハケン</t>
    </rPh>
    <rPh sb="8" eb="9">
      <t>カク</t>
    </rPh>
    <rPh sb="13" eb="14">
      <t>メイ</t>
    </rPh>
    <rPh sb="14" eb="16">
      <t>イジョウ</t>
    </rPh>
    <rPh sb="17" eb="18">
      <t>ネガ</t>
    </rPh>
    <rPh sb="26" eb="28">
      <t>ホケン</t>
    </rPh>
    <rPh sb="29" eb="30">
      <t>カ</t>
    </rPh>
    <phoneticPr fontId="2"/>
  </si>
  <si>
    <t>　自宅住所の入力をお願いします。</t>
    <rPh sb="1" eb="3">
      <t>ジタク</t>
    </rPh>
    <rPh sb="3" eb="5">
      <t>ジュウショ</t>
    </rPh>
    <rPh sb="6" eb="8">
      <t>ニュウリョク</t>
    </rPh>
    <rPh sb="10" eb="11">
      <t>ネガ</t>
    </rPh>
    <phoneticPr fontId="2"/>
  </si>
  <si>
    <t>　※大会後に電話番号・住所データは破棄します。</t>
    <rPh sb="11" eb="13">
      <t>ジュウショ</t>
    </rPh>
    <phoneticPr fontId="3"/>
  </si>
  <si>
    <t>※省略名はプログラム記載のため４文字以内</t>
    <rPh sb="1" eb="3">
      <t>ショウリャク</t>
    </rPh>
    <rPh sb="3" eb="4">
      <t>メイ</t>
    </rPh>
    <rPh sb="10" eb="12">
      <t>キサイ</t>
    </rPh>
    <rPh sb="16" eb="18">
      <t>モジ</t>
    </rPh>
    <rPh sb="18" eb="20">
      <t>イナイ</t>
    </rPh>
    <phoneticPr fontId="2"/>
  </si>
  <si>
    <t>※団体戦は後ろ詰めでお願いします。</t>
    <rPh sb="1" eb="4">
      <t>ダンタイセン</t>
    </rPh>
    <rPh sb="5" eb="6">
      <t>ウシ</t>
    </rPh>
    <rPh sb="7" eb="8">
      <t>ヅ</t>
    </rPh>
    <rPh sb="11" eb="12">
      <t>ネガ</t>
    </rPh>
    <phoneticPr fontId="2"/>
  </si>
  <si>
    <t>初心者
の部</t>
    <rPh sb="0" eb="3">
      <t>ショシンシャ</t>
    </rPh>
    <rPh sb="5" eb="6">
      <t>ブ</t>
    </rPh>
    <phoneticPr fontId="2"/>
  </si>
  <si>
    <t>領収書の金額等、何かあれば
以下に記入をお願いします。</t>
    <rPh sb="0" eb="3">
      <t>リョウシュウショ</t>
    </rPh>
    <rPh sb="4" eb="6">
      <t>キンガク</t>
    </rPh>
    <rPh sb="6" eb="7">
      <t>トウ</t>
    </rPh>
    <rPh sb="8" eb="9">
      <t>ナニ</t>
    </rPh>
    <rPh sb="14" eb="16">
      <t>イカ</t>
    </rPh>
    <rPh sb="17" eb="19">
      <t>キニュウ</t>
    </rPh>
    <rPh sb="21" eb="22">
      <t>ネガ</t>
    </rPh>
    <phoneticPr fontId="2"/>
  </si>
  <si>
    <r>
      <t>　</t>
    </r>
    <r>
      <rPr>
        <b/>
        <sz val="14"/>
        <rFont val="ＭＳ Ｐゴシック"/>
        <family val="3"/>
        <charset val="128"/>
        <scheme val="minor"/>
      </rPr>
      <t>※団体・個人・人数シートへの入力等はしないでください！！</t>
    </r>
    <phoneticPr fontId="2"/>
  </si>
  <si>
    <t>　　初心者の部に出場する際は、初心者の部欄に〇を入力してください。</t>
    <rPh sb="2" eb="5">
      <t>ショシンシャ</t>
    </rPh>
    <rPh sb="6" eb="7">
      <t>ブ</t>
    </rPh>
    <rPh sb="8" eb="10">
      <t>シュツジョウ</t>
    </rPh>
    <rPh sb="12" eb="13">
      <t>サイ</t>
    </rPh>
    <rPh sb="15" eb="18">
      <t>ショシンシャ</t>
    </rPh>
    <rPh sb="19" eb="20">
      <t>ブ</t>
    </rPh>
    <rPh sb="20" eb="21">
      <t>ラン</t>
    </rPh>
    <rPh sb="24" eb="26">
      <t>ニュウリョク</t>
    </rPh>
    <phoneticPr fontId="2"/>
  </si>
  <si>
    <t>　※4月から始めた生徒向けに、初心者向けの階級を用意しています。</t>
    <rPh sb="3" eb="4">
      <t>ガツ</t>
    </rPh>
    <rPh sb="6" eb="7">
      <t>ハジ</t>
    </rPh>
    <rPh sb="9" eb="11">
      <t>セイト</t>
    </rPh>
    <rPh sb="11" eb="12">
      <t>ム</t>
    </rPh>
    <rPh sb="15" eb="18">
      <t>ショシンシャ</t>
    </rPh>
    <rPh sb="18" eb="19">
      <t>ム</t>
    </rPh>
    <rPh sb="21" eb="23">
      <t>カイキュウ</t>
    </rPh>
    <rPh sb="24" eb="26">
      <t>ヨウイ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</si>
</sst>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5" x14ac:knownFonts="1">
    <font>
      <sz val="12"/>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u/>
      <sz val="12"/>
      <color theme="10"/>
      <name val="ＭＳ Ｐゴシック"/>
      <family val="2"/>
      <charset val="128"/>
      <scheme val="minor"/>
    </font>
    <font>
      <u/>
      <sz val="12"/>
      <color theme="11"/>
      <name val="ＭＳ Ｐゴシック"/>
      <family val="2"/>
      <charset val="128"/>
      <scheme val="minor"/>
    </font>
    <font>
      <sz val="10"/>
      <color theme="1"/>
      <name val="ＭＳ Ｐゴシック"/>
      <family val="3"/>
      <charset val="128"/>
      <scheme val="minor"/>
    </font>
    <font>
      <b/>
      <sz val="14"/>
      <color theme="1"/>
      <name val="ＭＳ Ｐゴシック"/>
      <family val="3"/>
      <charset val="128"/>
      <scheme val="minor"/>
    </font>
    <font>
      <sz val="10"/>
      <name val="ＭＳ Ｐゴシック"/>
      <family val="3"/>
      <charset val="128"/>
    </font>
    <font>
      <sz val="12"/>
      <name val="ＭＳ Ｐゴシック"/>
      <family val="3"/>
      <charset val="128"/>
    </font>
    <font>
      <sz val="9"/>
      <name val="ＭＳ Ｐゴシック"/>
      <family val="3"/>
      <charset val="128"/>
    </font>
    <font>
      <sz val="10.5"/>
      <name val="ＭＳ Ｐゴシック"/>
      <family val="3"/>
      <charset val="128"/>
    </font>
    <font>
      <sz val="9"/>
      <color theme="1"/>
      <name val="ＭＳ Ｐゴシック"/>
      <family val="3"/>
      <charset val="128"/>
      <scheme val="minor"/>
    </font>
    <font>
      <u/>
      <sz val="11"/>
      <color theme="10"/>
      <name val="ＭＳ Ｐゴシック"/>
      <family val="3"/>
      <charset val="128"/>
    </font>
    <font>
      <b/>
      <sz val="16"/>
      <color rgb="FFFF0000"/>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u/>
      <sz val="14"/>
      <color theme="10"/>
      <name val="ＭＳ Ｐゴシック"/>
      <family val="3"/>
      <charset val="128"/>
      <scheme val="minor"/>
    </font>
    <font>
      <sz val="12"/>
      <color theme="1"/>
      <name val="ＭＳ Ｐゴシック"/>
      <family val="3"/>
      <charset val="128"/>
      <scheme val="minor"/>
    </font>
    <font>
      <b/>
      <sz val="10"/>
      <color theme="1"/>
      <name val="ＭＳ Ｐゴシック"/>
      <family val="3"/>
      <charset val="128"/>
      <scheme val="minor"/>
    </font>
    <font>
      <sz val="10"/>
      <color theme="1"/>
      <name val="ＭＳ Ｐゴシック"/>
      <family val="2"/>
      <charset val="128"/>
      <scheme val="minor"/>
    </font>
    <font>
      <b/>
      <sz val="11"/>
      <name val="ＭＳ Ｐゴシック"/>
      <family val="3"/>
      <charset val="128"/>
    </font>
    <font>
      <b/>
      <sz val="18"/>
      <color rgb="FFFF0000"/>
      <name val="ＭＳ Ｐゴシック"/>
      <family val="3"/>
      <charset val="128"/>
      <scheme val="minor"/>
    </font>
    <font>
      <b/>
      <sz val="10"/>
      <name val="ＭＳ Ｐゴシック"/>
      <family val="3"/>
      <charset val="128"/>
    </font>
    <font>
      <sz val="11"/>
      <name val="ＭＳ Ｐゴシック"/>
      <family val="3"/>
      <charset val="128"/>
      <scheme val="minor"/>
    </font>
    <font>
      <sz val="10"/>
      <name val="ＭＳ Ｐゴシック"/>
      <family val="3"/>
      <charset val="128"/>
      <scheme val="minor"/>
    </font>
    <font>
      <u/>
      <sz val="14"/>
      <name val="ＭＳ Ｐゴシック"/>
      <family val="3"/>
      <charset val="128"/>
      <scheme val="minor"/>
    </font>
    <font>
      <sz val="8"/>
      <name val="ＭＳ Ｐゴシック"/>
      <family val="3"/>
      <charset val="128"/>
    </font>
    <font>
      <b/>
      <sz val="11"/>
      <color theme="1"/>
      <name val="ＭＳ Ｐゴシック"/>
      <family val="3"/>
      <charset val="128"/>
      <scheme val="minor"/>
    </font>
    <font>
      <b/>
      <sz val="12"/>
      <color theme="1"/>
      <name val="ＭＳ Ｐゴシック"/>
      <family val="3"/>
      <charset val="128"/>
      <scheme val="minor"/>
    </font>
    <font>
      <sz val="6"/>
      <color theme="1"/>
      <name val="ＭＳ Ｐゴシック"/>
      <family val="3"/>
      <charset val="128"/>
      <scheme val="minor"/>
    </font>
    <font>
      <b/>
      <sz val="14"/>
      <name val="ＭＳ Ｐゴシック"/>
      <family val="3"/>
      <charset val="128"/>
      <scheme val="minor"/>
    </font>
    <font>
      <b/>
      <sz val="20"/>
      <color theme="1"/>
      <name val="ＭＳ Ｐゴシック"/>
      <family val="3"/>
      <charset val="128"/>
      <scheme val="minor"/>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s>
  <borders count="78">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right style="thin">
        <color auto="1"/>
      </right>
      <top/>
      <bottom/>
      <diagonal/>
    </border>
    <border>
      <left/>
      <right style="thin">
        <color auto="1"/>
      </right>
      <top style="thin">
        <color auto="1"/>
      </top>
      <bottom/>
      <diagonal/>
    </border>
    <border>
      <left style="medium">
        <color auto="1"/>
      </left>
      <right/>
      <top style="thin">
        <color auto="1"/>
      </top>
      <bottom/>
      <diagonal/>
    </border>
    <border>
      <left style="medium">
        <color auto="1"/>
      </left>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right/>
      <top/>
      <bottom style="thin">
        <color auto="1"/>
      </bottom>
      <diagonal/>
    </border>
    <border>
      <left/>
      <right style="hair">
        <color auto="1"/>
      </right>
      <top style="thin">
        <color auto="1"/>
      </top>
      <bottom style="thin">
        <color auto="1"/>
      </bottom>
      <diagonal/>
    </border>
    <border>
      <left/>
      <right style="hair">
        <color auto="1"/>
      </right>
      <top style="thin">
        <color auto="1"/>
      </top>
      <bottom style="medium">
        <color auto="1"/>
      </bottom>
      <diagonal/>
    </border>
    <border>
      <left style="hair">
        <color auto="1"/>
      </left>
      <right/>
      <top style="thin">
        <color auto="1"/>
      </top>
      <bottom style="thin">
        <color auto="1"/>
      </bottom>
      <diagonal/>
    </border>
    <border>
      <left style="thin">
        <color auto="1"/>
      </left>
      <right style="hair">
        <color auto="1"/>
      </right>
      <top style="thin">
        <color auto="1"/>
      </top>
      <bottom style="medium">
        <color auto="1"/>
      </bottom>
      <diagonal/>
    </border>
    <border>
      <left/>
      <right style="hair">
        <color auto="1"/>
      </right>
      <top/>
      <bottom style="medium">
        <color auto="1"/>
      </bottom>
      <diagonal/>
    </border>
    <border>
      <left style="hair">
        <color auto="1"/>
      </left>
      <right/>
      <top style="thin">
        <color auto="1"/>
      </top>
      <bottom style="medium">
        <color auto="1"/>
      </bottom>
      <diagonal/>
    </border>
    <border>
      <left/>
      <right style="hair">
        <color auto="1"/>
      </right>
      <top/>
      <bottom/>
      <diagonal/>
    </border>
    <border>
      <left style="hair">
        <color auto="1"/>
      </left>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right style="hair">
        <color auto="1"/>
      </right>
      <top/>
      <bottom style="thin">
        <color auto="1"/>
      </bottom>
      <diagonal/>
    </border>
    <border>
      <left/>
      <right style="double">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right style="thin">
        <color auto="1"/>
      </right>
      <top/>
      <bottom style="medium">
        <color auto="1"/>
      </bottom>
      <diagonal/>
    </border>
    <border>
      <left style="thin">
        <color auto="1"/>
      </left>
      <right style="hair">
        <color indexed="64"/>
      </right>
      <top style="thin">
        <color auto="1"/>
      </top>
      <bottom style="thin">
        <color auto="1"/>
      </bottom>
      <diagonal/>
    </border>
    <border>
      <left style="thin">
        <color auto="1"/>
      </left>
      <right style="hair">
        <color indexed="64"/>
      </right>
      <top/>
      <bottom style="thin">
        <color auto="1"/>
      </bottom>
      <diagonal/>
    </border>
    <border>
      <left style="thin">
        <color auto="1"/>
      </left>
      <right style="hair">
        <color indexed="64"/>
      </right>
      <top style="thin">
        <color indexed="64"/>
      </top>
      <bottom style="double">
        <color indexed="64"/>
      </bottom>
      <diagonal/>
    </border>
    <border>
      <left/>
      <right style="thin">
        <color auto="1"/>
      </right>
      <top style="thin">
        <color indexed="64"/>
      </top>
      <bottom style="double">
        <color indexed="64"/>
      </bottom>
      <diagonal/>
    </border>
    <border>
      <left style="thin">
        <color auto="1"/>
      </left>
      <right/>
      <top style="thin">
        <color indexed="64"/>
      </top>
      <bottom style="double">
        <color indexed="64"/>
      </bottom>
      <diagonal/>
    </border>
    <border>
      <left/>
      <right/>
      <top style="thin">
        <color indexed="64"/>
      </top>
      <bottom style="double">
        <color indexed="64"/>
      </bottom>
      <diagonal/>
    </border>
    <border>
      <left/>
      <right style="hair">
        <color auto="1"/>
      </right>
      <top style="thin">
        <color indexed="64"/>
      </top>
      <bottom style="double">
        <color indexed="64"/>
      </bottom>
      <diagonal/>
    </border>
    <border>
      <left style="hair">
        <color auto="1"/>
      </left>
      <right style="hair">
        <color auto="1"/>
      </right>
      <top style="thin">
        <color auto="1"/>
      </top>
      <bottom style="hair">
        <color auto="1"/>
      </bottom>
      <diagonal/>
    </border>
    <border>
      <left/>
      <right style="hair">
        <color auto="1"/>
      </right>
      <top style="thin">
        <color auto="1"/>
      </top>
      <bottom style="hair">
        <color auto="1"/>
      </bottom>
      <diagonal/>
    </border>
    <border>
      <left style="hair">
        <color auto="1"/>
      </left>
      <right/>
      <top/>
      <bottom style="thin">
        <color auto="1"/>
      </bottom>
      <diagonal/>
    </border>
    <border>
      <left style="hair">
        <color auto="1"/>
      </left>
      <right/>
      <top/>
      <bottom/>
      <diagonal/>
    </border>
    <border>
      <left/>
      <right style="medium">
        <color indexed="64"/>
      </right>
      <top style="thin">
        <color auto="1"/>
      </top>
      <bottom style="medium">
        <color indexed="64"/>
      </bottom>
      <diagonal/>
    </border>
    <border>
      <left style="thin">
        <color auto="1"/>
      </left>
      <right/>
      <top style="medium">
        <color auto="1"/>
      </top>
      <bottom/>
      <diagonal/>
    </border>
    <border>
      <left/>
      <right style="medium">
        <color auto="1"/>
      </right>
      <top style="medium">
        <color auto="1"/>
      </top>
      <bottom/>
      <diagonal/>
    </border>
    <border>
      <left/>
      <right style="medium">
        <color auto="1"/>
      </right>
      <top/>
      <bottom/>
      <diagonal/>
    </border>
    <border>
      <left/>
      <right style="medium">
        <color auto="1"/>
      </right>
      <top style="thin">
        <color auto="1"/>
      </top>
      <bottom style="double">
        <color indexed="64"/>
      </bottom>
      <diagonal/>
    </border>
    <border>
      <left style="thin">
        <color auto="1"/>
      </left>
      <right/>
      <top style="double">
        <color indexed="64"/>
      </top>
      <bottom style="thin">
        <color auto="1"/>
      </bottom>
      <diagonal/>
    </border>
    <border>
      <left/>
      <right/>
      <top style="double">
        <color indexed="64"/>
      </top>
      <bottom style="thin">
        <color auto="1"/>
      </bottom>
      <diagonal/>
    </border>
    <border>
      <left/>
      <right style="medium">
        <color auto="1"/>
      </right>
      <top style="double">
        <color indexed="64"/>
      </top>
      <bottom style="thin">
        <color auto="1"/>
      </bottom>
      <diagonal/>
    </border>
    <border>
      <left/>
      <right style="thin">
        <color auto="1"/>
      </right>
      <top style="medium">
        <color auto="1"/>
      </top>
      <bottom/>
      <diagonal/>
    </border>
    <border>
      <left style="hair">
        <color auto="1"/>
      </left>
      <right/>
      <top style="medium">
        <color auto="1"/>
      </top>
      <bottom style="thin">
        <color auto="1"/>
      </bottom>
      <diagonal/>
    </border>
    <border>
      <left style="thin">
        <color auto="1"/>
      </left>
      <right style="thin">
        <color auto="1"/>
      </right>
      <top/>
      <bottom/>
      <diagonal/>
    </border>
    <border>
      <left style="medium">
        <color auto="1"/>
      </left>
      <right style="thin">
        <color auto="1"/>
      </right>
      <top/>
      <bottom style="thin">
        <color auto="1"/>
      </bottom>
      <diagonal/>
    </border>
    <border>
      <left/>
      <right style="thin">
        <color indexed="64"/>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s>
  <cellStyleXfs count="12">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40" fontId="1" fillId="0" borderId="0" applyFont="0" applyFill="0" applyBorder="0" applyAlignment="0" applyProtection="0"/>
    <xf numFmtId="38"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15" fillId="0" borderId="0" applyNumberFormat="0" applyFill="0" applyBorder="0" applyAlignment="0" applyProtection="0">
      <alignment vertical="top"/>
      <protection locked="0"/>
    </xf>
  </cellStyleXfs>
  <cellXfs count="261">
    <xf numFmtId="0" fontId="0" fillId="0" borderId="0" xfId="0"/>
    <xf numFmtId="0" fontId="4" fillId="0" borderId="26" xfId="0" applyFont="1" applyBorder="1" applyAlignment="1">
      <alignment horizontal="center" vertical="center" shrinkToFit="1"/>
    </xf>
    <xf numFmtId="0" fontId="4" fillId="0" borderId="27" xfId="0" applyFont="1" applyBorder="1" applyAlignment="1">
      <alignment vertical="center"/>
    </xf>
    <xf numFmtId="0" fontId="4" fillId="0" borderId="6" xfId="0" applyFont="1" applyBorder="1" applyAlignment="1">
      <alignment vertical="center"/>
    </xf>
    <xf numFmtId="0" fontId="4" fillId="0" borderId="0" xfId="0" applyFont="1" applyAlignment="1">
      <alignment horizontal="left" vertical="center"/>
    </xf>
    <xf numFmtId="0" fontId="4" fillId="0" borderId="0" xfId="0" applyFont="1" applyAlignment="1">
      <alignment vertical="center"/>
    </xf>
    <xf numFmtId="0" fontId="0" fillId="0" borderId="0" xfId="0"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right"/>
    </xf>
    <xf numFmtId="176" fontId="4" fillId="0" borderId="1" xfId="0" applyNumberFormat="1" applyFont="1" applyBorder="1" applyAlignment="1">
      <alignment vertical="center"/>
    </xf>
    <xf numFmtId="176" fontId="4" fillId="0" borderId="14" xfId="0" applyNumberFormat="1" applyFont="1" applyBorder="1"/>
    <xf numFmtId="176" fontId="4" fillId="0" borderId="47" xfId="6" applyNumberFormat="1" applyFont="1" applyFill="1" applyBorder="1"/>
    <xf numFmtId="176" fontId="4" fillId="0" borderId="12" xfId="6" applyNumberFormat="1" applyFont="1" applyFill="1" applyBorder="1"/>
    <xf numFmtId="0" fontId="0" fillId="0" borderId="0" xfId="0" applyAlignment="1">
      <alignment horizontal="center" vertical="center"/>
    </xf>
    <xf numFmtId="0" fontId="17" fillId="0" borderId="0" xfId="0" applyFont="1" applyAlignment="1">
      <alignment horizontal="left" vertical="center"/>
    </xf>
    <xf numFmtId="0" fontId="18" fillId="0" borderId="0" xfId="0" applyFont="1" applyAlignment="1">
      <alignment vertical="center"/>
    </xf>
    <xf numFmtId="0" fontId="19" fillId="0" borderId="0" xfId="11" applyFont="1" applyAlignment="1" applyProtection="1">
      <alignment vertical="center"/>
    </xf>
    <xf numFmtId="0" fontId="18" fillId="0" borderId="0" xfId="0" applyFont="1" applyAlignment="1">
      <alignment horizontal="left" vertical="center" wrapText="1"/>
    </xf>
    <xf numFmtId="0" fontId="18" fillId="0" borderId="0" xfId="0" applyFont="1" applyAlignment="1">
      <alignment vertical="center" wrapText="1"/>
    </xf>
    <xf numFmtId="0" fontId="16" fillId="0" borderId="0" xfId="0" applyFont="1" applyAlignment="1">
      <alignment horizontal="left" vertical="center"/>
    </xf>
    <xf numFmtId="0" fontId="0" fillId="0" borderId="1" xfId="0" applyBorder="1"/>
    <xf numFmtId="0" fontId="15" fillId="0" borderId="0" xfId="11" applyAlignment="1" applyProtection="1">
      <alignment vertical="center"/>
    </xf>
    <xf numFmtId="0" fontId="21" fillId="0" borderId="0" xfId="0" applyFont="1" applyAlignment="1">
      <alignment vertical="center"/>
    </xf>
    <xf numFmtId="0" fontId="0" fillId="0" borderId="1" xfId="0" applyBorder="1" applyAlignment="1">
      <alignment horizontal="center" vertical="center"/>
    </xf>
    <xf numFmtId="0" fontId="0" fillId="3" borderId="11" xfId="0" applyFill="1" applyBorder="1" applyAlignment="1" applyProtection="1">
      <alignment vertical="center"/>
      <protection locked="0"/>
    </xf>
    <xf numFmtId="0" fontId="0" fillId="3" borderId="8" xfId="0" applyFill="1" applyBorder="1" applyAlignment="1" applyProtection="1">
      <alignment vertical="center"/>
      <protection locked="0"/>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38" fontId="0" fillId="0" borderId="0" xfId="5" applyNumberFormat="1" applyFont="1" applyBorder="1" applyAlignment="1">
      <alignment horizontal="center" vertical="center"/>
    </xf>
    <xf numFmtId="0" fontId="0" fillId="3" borderId="48" xfId="0" applyFill="1" applyBorder="1" applyAlignment="1" applyProtection="1">
      <alignment vertical="center"/>
      <protection locked="0"/>
    </xf>
    <xf numFmtId="0" fontId="0" fillId="3" borderId="56" xfId="0" applyFill="1" applyBorder="1" applyAlignment="1" applyProtection="1">
      <alignment vertical="center"/>
      <protection locked="0"/>
    </xf>
    <xf numFmtId="176" fontId="0" fillId="0" borderId="1" xfId="0" applyNumberFormat="1" applyBorder="1" applyAlignment="1">
      <alignment horizontal="center" vertical="center"/>
    </xf>
    <xf numFmtId="0" fontId="0" fillId="0" borderId="1" xfId="0" applyBorder="1" applyAlignment="1">
      <alignment horizontal="right"/>
    </xf>
    <xf numFmtId="0" fontId="0" fillId="3" borderId="1" xfId="0" applyFill="1" applyBorder="1" applyAlignment="1" applyProtection="1">
      <alignment horizontal="left" vertical="center"/>
      <protection locked="0"/>
    </xf>
    <xf numFmtId="0" fontId="0" fillId="3" borderId="50" xfId="0" applyFill="1" applyBorder="1" applyAlignment="1" applyProtection="1">
      <alignment horizontal="left" vertical="center"/>
      <protection locked="0"/>
    </xf>
    <xf numFmtId="0" fontId="0" fillId="3" borderId="22" xfId="0" applyFill="1" applyBorder="1" applyAlignment="1" applyProtection="1">
      <alignment horizontal="left" vertical="center"/>
      <protection locked="0"/>
    </xf>
    <xf numFmtId="0" fontId="0" fillId="3" borderId="18" xfId="0" applyFill="1" applyBorder="1" applyAlignment="1" applyProtection="1">
      <alignment horizontal="left" vertical="center"/>
      <protection locked="0"/>
    </xf>
    <xf numFmtId="0" fontId="0" fillId="3" borderId="1" xfId="0" applyFill="1" applyBorder="1" applyAlignment="1" applyProtection="1">
      <alignment horizontal="center" vertical="center"/>
      <protection locked="0"/>
    </xf>
    <xf numFmtId="0" fontId="0" fillId="3" borderId="50" xfId="0" applyFill="1" applyBorder="1" applyAlignment="1" applyProtection="1">
      <alignment horizontal="center" vertical="center"/>
      <protection locked="0"/>
    </xf>
    <xf numFmtId="0" fontId="0" fillId="3" borderId="22" xfId="0" applyFill="1" applyBorder="1" applyAlignment="1" applyProtection="1">
      <alignment horizontal="center" vertical="center"/>
      <protection locked="0"/>
    </xf>
    <xf numFmtId="0" fontId="0" fillId="3" borderId="18" xfId="0" applyFill="1" applyBorder="1" applyAlignment="1" applyProtection="1">
      <alignment horizontal="center" vertical="center"/>
      <protection locked="0"/>
    </xf>
    <xf numFmtId="0" fontId="0" fillId="0" borderId="59" xfId="0" applyBorder="1" applyAlignment="1">
      <alignment horizontal="right" vertical="center"/>
    </xf>
    <xf numFmtId="0" fontId="0" fillId="0" borderId="34" xfId="0" applyBorder="1" applyAlignment="1">
      <alignment vertical="center"/>
    </xf>
    <xf numFmtId="0" fontId="0" fillId="0" borderId="9" xfId="0" applyBorder="1" applyAlignment="1">
      <alignment horizontal="center" vertical="center"/>
    </xf>
    <xf numFmtId="0" fontId="24" fillId="0" borderId="0" xfId="0" applyFont="1" applyAlignment="1">
      <alignment horizontal="left" vertical="center"/>
    </xf>
    <xf numFmtId="0" fontId="0" fillId="0" borderId="63" xfId="0" applyBorder="1" applyAlignment="1">
      <alignment vertical="center"/>
    </xf>
    <xf numFmtId="0" fontId="25" fillId="0" borderId="0" xfId="0" applyFont="1" applyAlignment="1">
      <alignment vertical="center"/>
    </xf>
    <xf numFmtId="0" fontId="8" fillId="0" borderId="0" xfId="0" applyFont="1" applyAlignment="1">
      <alignment vertical="center"/>
    </xf>
    <xf numFmtId="0" fontId="8" fillId="3" borderId="35" xfId="0" applyFont="1" applyFill="1" applyBorder="1" applyAlignment="1" applyProtection="1">
      <alignment vertical="center"/>
      <protection locked="0"/>
    </xf>
    <xf numFmtId="38" fontId="0" fillId="0" borderId="0" xfId="0" applyNumberFormat="1"/>
    <xf numFmtId="0" fontId="22" fillId="0" borderId="2" xfId="0" applyFont="1" applyBorder="1" applyAlignment="1">
      <alignment vertical="center"/>
    </xf>
    <xf numFmtId="0" fontId="27" fillId="0" borderId="0" xfId="0" applyFont="1" applyAlignment="1" applyProtection="1">
      <alignment vertical="center"/>
      <protection locked="0"/>
    </xf>
    <xf numFmtId="0" fontId="20" fillId="0" borderId="0" xfId="0" applyFont="1"/>
    <xf numFmtId="0" fontId="20" fillId="0" borderId="0" xfId="0" applyFont="1" applyAlignment="1">
      <alignment horizontal="center" vertical="center"/>
    </xf>
    <xf numFmtId="0" fontId="22" fillId="0" borderId="0" xfId="0" applyFont="1" applyAlignment="1">
      <alignment horizontal="right" vertical="center"/>
    </xf>
    <xf numFmtId="0" fontId="0" fillId="0" borderId="11" xfId="0" applyBorder="1" applyAlignment="1">
      <alignment horizontal="center" vertical="center"/>
    </xf>
    <xf numFmtId="0" fontId="0" fillId="0" borderId="22" xfId="0" applyBorder="1" applyAlignment="1">
      <alignment horizontal="center" vertical="center"/>
    </xf>
    <xf numFmtId="0" fontId="0" fillId="0" borderId="50" xfId="0" applyBorder="1" applyAlignment="1">
      <alignment horizontal="center" vertical="center"/>
    </xf>
    <xf numFmtId="0" fontId="0" fillId="0" borderId="11" xfId="0" applyBorder="1" applyAlignment="1">
      <alignment horizontal="distributed" shrinkToFit="1"/>
    </xf>
    <xf numFmtId="0" fontId="20" fillId="0" borderId="1" xfId="0" applyFont="1" applyBorder="1" applyAlignment="1">
      <alignment horizontal="center"/>
    </xf>
    <xf numFmtId="0" fontId="0" fillId="0" borderId="1" xfId="0" applyBorder="1" applyAlignment="1">
      <alignment horizontal="center" vertical="distributed"/>
    </xf>
    <xf numFmtId="0" fontId="0" fillId="0" borderId="1" xfId="0" applyBorder="1" applyAlignment="1">
      <alignment horizontal="center" vertical="center" shrinkToFit="1"/>
    </xf>
    <xf numFmtId="0" fontId="31" fillId="0" borderId="0" xfId="0" applyFont="1" applyAlignment="1">
      <alignment vertical="center"/>
    </xf>
    <xf numFmtId="0" fontId="0" fillId="0" borderId="18"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3" borderId="65" xfId="0" applyFill="1" applyBorder="1" applyAlignment="1" applyProtection="1">
      <alignment horizontal="left" vertical="top"/>
      <protection locked="0"/>
    </xf>
    <xf numFmtId="0" fontId="0" fillId="3" borderId="4" xfId="0" applyFill="1" applyBorder="1" applyAlignment="1" applyProtection="1">
      <alignment horizontal="left" vertical="top"/>
      <protection locked="0"/>
    </xf>
    <xf numFmtId="0" fontId="0" fillId="3" borderId="0" xfId="0" applyFill="1" applyAlignment="1" applyProtection="1">
      <alignment horizontal="left" vertical="top"/>
      <protection locked="0"/>
    </xf>
    <xf numFmtId="0" fontId="0" fillId="3" borderId="66" xfId="0" applyFill="1" applyBorder="1" applyAlignment="1" applyProtection="1">
      <alignment horizontal="left" vertical="top"/>
      <protection locked="0"/>
    </xf>
    <xf numFmtId="0" fontId="0" fillId="3" borderId="7" xfId="0" applyFill="1" applyBorder="1" applyAlignment="1" applyProtection="1">
      <alignment horizontal="left" vertical="top"/>
      <protection locked="0"/>
    </xf>
    <xf numFmtId="0" fontId="0" fillId="3" borderId="5" xfId="0" applyFill="1" applyBorder="1" applyAlignment="1" applyProtection="1">
      <alignment horizontal="left" vertical="top"/>
      <protection locked="0"/>
    </xf>
    <xf numFmtId="0" fontId="0" fillId="3" borderId="6" xfId="0" applyFill="1" applyBorder="1" applyAlignment="1" applyProtection="1">
      <alignment horizontal="left" vertical="top"/>
      <protection locked="0"/>
    </xf>
    <xf numFmtId="0" fontId="0" fillId="3" borderId="76" xfId="0" applyFill="1" applyBorder="1" applyAlignment="1" applyProtection="1">
      <alignment horizontal="center" vertical="center"/>
      <protection locked="0"/>
    </xf>
    <xf numFmtId="0" fontId="0" fillId="3" borderId="20" xfId="0" applyFill="1" applyBorder="1" applyAlignment="1" applyProtection="1">
      <alignment horizontal="center" vertical="center"/>
      <protection locked="0"/>
    </xf>
    <xf numFmtId="0" fontId="0" fillId="3" borderId="23" xfId="0" applyFill="1" applyBorder="1" applyAlignment="1" applyProtection="1">
      <alignment horizontal="center" vertical="center"/>
      <protection locked="0"/>
    </xf>
    <xf numFmtId="0" fontId="0" fillId="3" borderId="15"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0" fillId="3" borderId="13" xfId="0" applyFill="1" applyBorder="1" applyAlignment="1" applyProtection="1">
      <alignment horizontal="center" vertical="center"/>
      <protection locked="0"/>
    </xf>
    <xf numFmtId="0" fontId="0" fillId="3" borderId="77" xfId="0" applyFill="1" applyBorder="1" applyAlignment="1" applyProtection="1">
      <alignment horizontal="center" vertical="center"/>
      <protection locked="0"/>
    </xf>
    <xf numFmtId="0" fontId="0" fillId="3" borderId="18" xfId="0" applyFill="1" applyBorder="1" applyAlignment="1" applyProtection="1">
      <alignment horizontal="center" vertical="center"/>
      <protection locked="0"/>
    </xf>
    <xf numFmtId="0" fontId="0" fillId="3" borderId="19" xfId="0" applyFill="1" applyBorder="1" applyAlignment="1" applyProtection="1">
      <alignment horizontal="center" vertical="center"/>
      <protection locked="0"/>
    </xf>
    <xf numFmtId="0" fontId="30" fillId="0" borderId="0" xfId="0" applyFont="1" applyAlignment="1">
      <alignment horizontal="center" vertical="center" wrapText="1"/>
    </xf>
    <xf numFmtId="0" fontId="30" fillId="0" borderId="0" xfId="0" applyFont="1" applyAlignment="1">
      <alignment horizontal="center" vertical="center"/>
    </xf>
    <xf numFmtId="0" fontId="0" fillId="3" borderId="8" xfId="0" applyFill="1" applyBorder="1" applyAlignment="1" applyProtection="1">
      <alignment horizontal="left" vertical="center"/>
      <protection locked="0"/>
    </xf>
    <xf numFmtId="0" fontId="0" fillId="3" borderId="9" xfId="0" applyFill="1" applyBorder="1" applyAlignment="1" applyProtection="1">
      <alignment horizontal="left" vertical="center"/>
      <protection locked="0"/>
    </xf>
    <xf numFmtId="0" fontId="0" fillId="3" borderId="63" xfId="0" applyFill="1" applyBorder="1" applyAlignment="1" applyProtection="1">
      <alignment horizontal="left" vertical="center"/>
      <protection locked="0"/>
    </xf>
    <xf numFmtId="0" fontId="26" fillId="0" borderId="0" xfId="0" applyFont="1" applyAlignment="1">
      <alignment horizontal="left" vertical="center" wrapText="1"/>
    </xf>
    <xf numFmtId="0" fontId="0" fillId="0" borderId="35" xfId="0" applyBorder="1" applyAlignment="1">
      <alignment horizontal="center" vertical="center"/>
    </xf>
    <xf numFmtId="0" fontId="4" fillId="0" borderId="2" xfId="0" applyFont="1" applyBorder="1" applyAlignment="1">
      <alignment horizontal="center" vertical="center" wrapText="1"/>
    </xf>
    <xf numFmtId="0" fontId="4" fillId="0" borderId="71" xfId="0" applyFont="1" applyBorder="1" applyAlignment="1">
      <alignment horizontal="center" vertical="center"/>
    </xf>
    <xf numFmtId="0" fontId="4" fillId="0" borderId="4" xfId="0" applyFont="1" applyBorder="1" applyAlignment="1">
      <alignment horizontal="center" vertical="center"/>
    </xf>
    <xf numFmtId="0" fontId="4" fillId="0" borderId="29" xfId="0" applyFont="1" applyBorder="1" applyAlignment="1">
      <alignment horizontal="center" vertical="center"/>
    </xf>
    <xf numFmtId="0" fontId="4" fillId="0" borderId="7" xfId="0" applyFont="1" applyBorder="1" applyAlignment="1">
      <alignment horizontal="center" vertical="center"/>
    </xf>
    <xf numFmtId="0" fontId="4" fillId="0" borderId="51" xfId="0" applyFont="1" applyBorder="1" applyAlignment="1">
      <alignment horizontal="center" vertical="center"/>
    </xf>
    <xf numFmtId="0" fontId="0" fillId="3" borderId="11" xfId="0" applyFill="1" applyBorder="1" applyAlignment="1" applyProtection="1">
      <alignment horizontal="left" vertical="center"/>
      <protection locked="0"/>
    </xf>
    <xf numFmtId="0" fontId="0" fillId="3" borderId="14" xfId="0" applyFill="1" applyBorder="1" applyAlignment="1" applyProtection="1">
      <alignment horizontal="left" vertical="center"/>
      <protection locked="0"/>
    </xf>
    <xf numFmtId="0" fontId="0" fillId="3" borderId="24" xfId="0" applyFill="1" applyBorder="1" applyAlignment="1" applyProtection="1">
      <alignment horizontal="left" vertical="center"/>
      <protection locked="0"/>
    </xf>
    <xf numFmtId="0" fontId="0" fillId="3" borderId="56" xfId="0" applyFill="1" applyBorder="1" applyAlignment="1" applyProtection="1">
      <alignment horizontal="left" vertical="center"/>
      <protection locked="0"/>
    </xf>
    <xf numFmtId="0" fontId="0" fillId="3" borderId="57" xfId="0" applyFill="1" applyBorder="1" applyAlignment="1" applyProtection="1">
      <alignment horizontal="left" vertical="center"/>
      <protection locked="0"/>
    </xf>
    <xf numFmtId="0" fontId="0" fillId="3" borderId="67" xfId="0" applyFill="1" applyBorder="1" applyAlignment="1" applyProtection="1">
      <alignment horizontal="left" vertical="center"/>
      <protection locked="0"/>
    </xf>
    <xf numFmtId="0" fontId="4" fillId="0" borderId="64" xfId="0" applyFont="1" applyBorder="1" applyAlignment="1">
      <alignment horizontal="center" vertical="center" wrapText="1"/>
    </xf>
    <xf numFmtId="0" fontId="4" fillId="0" borderId="3" xfId="0" applyFont="1" applyBorder="1" applyAlignment="1">
      <alignment horizontal="center" vertical="center"/>
    </xf>
    <xf numFmtId="0" fontId="4" fillId="0" borderId="65" xfId="0" applyFont="1" applyBorder="1" applyAlignment="1">
      <alignment horizontal="center" vertical="center"/>
    </xf>
    <xf numFmtId="0" fontId="4" fillId="0" borderId="28" xfId="0" applyFont="1" applyBorder="1" applyAlignment="1">
      <alignment horizontal="center" vertical="center"/>
    </xf>
    <xf numFmtId="0" fontId="4" fillId="0" borderId="0" xfId="0" applyFont="1" applyAlignment="1">
      <alignment horizontal="center" vertical="center"/>
    </xf>
    <xf numFmtId="0" fontId="4" fillId="0" borderId="66" xfId="0" applyFont="1" applyBorder="1" applyAlignment="1">
      <alignment horizontal="center" vertical="center"/>
    </xf>
    <xf numFmtId="0" fontId="4" fillId="0" borderId="48" xfId="0" applyFont="1" applyBorder="1" applyAlignment="1">
      <alignment horizontal="center" vertical="center"/>
    </xf>
    <xf numFmtId="0" fontId="4" fillId="0" borderId="35" xfId="0" applyFont="1" applyBorder="1" applyAlignment="1">
      <alignment horizontal="center" vertical="center"/>
    </xf>
    <xf numFmtId="0" fontId="4" fillId="0" borderId="34" xfId="0" applyFont="1" applyBorder="1" applyAlignment="1">
      <alignment horizontal="center" vertical="center"/>
    </xf>
    <xf numFmtId="0" fontId="0" fillId="3" borderId="68" xfId="0" applyFill="1" applyBorder="1" applyAlignment="1" applyProtection="1">
      <alignment horizontal="left" vertical="center"/>
      <protection locked="0"/>
    </xf>
    <xf numFmtId="0" fontId="0" fillId="3" borderId="69" xfId="0" applyFill="1" applyBorder="1" applyAlignment="1" applyProtection="1">
      <alignment horizontal="left" vertical="center"/>
      <protection locked="0"/>
    </xf>
    <xf numFmtId="0" fontId="0" fillId="3" borderId="70" xfId="0" applyFill="1" applyBorder="1" applyAlignment="1" applyProtection="1">
      <alignment horizontal="left" vertical="center"/>
      <protection locked="0"/>
    </xf>
    <xf numFmtId="0" fontId="4" fillId="2" borderId="14"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37"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36" xfId="0"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12" fillId="0" borderId="11" xfId="0" applyFont="1" applyBorder="1" applyAlignment="1">
      <alignment horizontal="center" vertical="center"/>
    </xf>
    <xf numFmtId="0" fontId="12" fillId="0" borderId="14" xfId="0" applyFont="1" applyBorder="1" applyAlignment="1">
      <alignment horizontal="center" vertical="center"/>
    </xf>
    <xf numFmtId="0" fontId="12" fillId="0" borderId="36" xfId="0" applyFont="1" applyBorder="1" applyAlignment="1">
      <alignment horizontal="center" vertical="center"/>
    </xf>
    <xf numFmtId="0" fontId="4" fillId="0" borderId="1" xfId="0" applyFont="1" applyBorder="1" applyAlignment="1">
      <alignment horizontal="center" vertical="center"/>
    </xf>
    <xf numFmtId="0" fontId="4" fillId="2" borderId="57" xfId="0" applyFont="1" applyFill="1" applyBorder="1" applyAlignment="1" applyProtection="1">
      <alignment horizontal="center" vertical="center"/>
      <protection locked="0"/>
    </xf>
    <xf numFmtId="0" fontId="4" fillId="2" borderId="55" xfId="0" applyFont="1" applyFill="1" applyBorder="1" applyAlignment="1" applyProtection="1">
      <alignment horizontal="center" vertical="center"/>
      <protection locked="0"/>
    </xf>
    <xf numFmtId="0" fontId="4" fillId="2" borderId="35" xfId="0" applyFont="1" applyFill="1" applyBorder="1" applyAlignment="1" applyProtection="1">
      <alignment horizontal="center" vertical="center"/>
      <protection locked="0"/>
    </xf>
    <xf numFmtId="0" fontId="4" fillId="2" borderId="33" xfId="0" applyFont="1" applyFill="1" applyBorder="1" applyAlignment="1" applyProtection="1">
      <alignment horizontal="center" vertical="center"/>
      <protection locked="0"/>
    </xf>
    <xf numFmtId="0" fontId="0" fillId="0" borderId="7" xfId="0" applyBorder="1" applyAlignment="1">
      <alignment horizontal="right" vertical="center"/>
    </xf>
    <xf numFmtId="0" fontId="0" fillId="0" borderId="5" xfId="0" applyBorder="1" applyAlignment="1">
      <alignment horizontal="right" vertical="center"/>
    </xf>
    <xf numFmtId="0" fontId="22" fillId="0" borderId="22" xfId="0" applyFont="1" applyBorder="1" applyAlignment="1">
      <alignment horizontal="center" vertical="center"/>
    </xf>
    <xf numFmtId="0" fontId="8" fillId="0" borderId="1" xfId="0" applyFont="1" applyBorder="1" applyAlignment="1">
      <alignment horizontal="center" vertical="center"/>
    </xf>
    <xf numFmtId="0" fontId="14" fillId="0" borderId="14" xfId="0" applyFont="1" applyBorder="1" applyAlignment="1">
      <alignment horizontal="center" vertical="center"/>
    </xf>
    <xf numFmtId="0" fontId="14" fillId="0" borderId="12" xfId="0" applyFont="1" applyBorder="1" applyAlignment="1">
      <alignment horizontal="center" vertical="center"/>
    </xf>
    <xf numFmtId="0" fontId="22" fillId="0" borderId="1" xfId="0" applyFont="1" applyBorder="1" applyAlignment="1">
      <alignment horizontal="center" vertical="center"/>
    </xf>
    <xf numFmtId="0" fontId="4" fillId="3" borderId="52" xfId="0" applyFont="1" applyFill="1" applyBorder="1" applyAlignment="1" applyProtection="1">
      <alignment horizontal="center" vertical="center"/>
      <protection locked="0"/>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15" xfId="0" applyFont="1" applyBorder="1" applyAlignment="1">
      <alignment horizontal="center" vertical="center"/>
    </xf>
    <xf numFmtId="0" fontId="23" fillId="0" borderId="25" xfId="0" applyFont="1" applyBorder="1" applyAlignment="1">
      <alignment horizontal="center" vertical="center"/>
    </xf>
    <xf numFmtId="0" fontId="23" fillId="0" borderId="26" xfId="0" applyFont="1" applyBorder="1" applyAlignment="1">
      <alignment horizontal="center" vertical="center"/>
    </xf>
    <xf numFmtId="0" fontId="23" fillId="0" borderId="75" xfId="0" applyFont="1" applyBorder="1" applyAlignment="1">
      <alignment horizontal="center" vertical="center"/>
    </xf>
    <xf numFmtId="0" fontId="8" fillId="0" borderId="22" xfId="0" applyFont="1" applyBorder="1" applyAlignment="1">
      <alignment horizontal="center" vertical="center"/>
    </xf>
    <xf numFmtId="0" fontId="4" fillId="0" borderId="74" xfId="0" applyFont="1" applyBorder="1" applyAlignment="1">
      <alignment horizontal="center" vertical="center"/>
    </xf>
    <xf numFmtId="0" fontId="4" fillId="0" borderId="22" xfId="0" applyFont="1" applyBorder="1" applyAlignment="1">
      <alignment horizontal="center" vertical="center"/>
    </xf>
    <xf numFmtId="0" fontId="12" fillId="0" borderId="1" xfId="0" applyFont="1" applyBorder="1" applyAlignment="1">
      <alignment horizontal="center" vertical="center"/>
    </xf>
    <xf numFmtId="0" fontId="12" fillId="0" borderId="52" xfId="0" applyFont="1" applyBorder="1" applyAlignment="1">
      <alignment horizontal="center" vertical="center"/>
    </xf>
    <xf numFmtId="0" fontId="14" fillId="0" borderId="1" xfId="0" applyFont="1" applyBorder="1" applyAlignment="1">
      <alignment horizontal="center" vertical="center"/>
    </xf>
    <xf numFmtId="0" fontId="0" fillId="3" borderId="14"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0" fillId="0" borderId="11" xfId="0" applyBorder="1" applyAlignment="1">
      <alignment horizontal="center" vertical="center"/>
    </xf>
    <xf numFmtId="0" fontId="0" fillId="0" borderId="36" xfId="0" applyBorder="1" applyAlignment="1">
      <alignment horizontal="center" vertical="center"/>
    </xf>
    <xf numFmtId="0" fontId="0" fillId="3" borderId="38" xfId="0" applyFill="1" applyBorder="1" applyAlignment="1" applyProtection="1">
      <alignment horizontal="center" vertical="center"/>
      <protection locked="0"/>
    </xf>
    <xf numFmtId="0" fontId="0" fillId="3" borderId="72" xfId="0" applyFill="1" applyBorder="1" applyAlignment="1" applyProtection="1">
      <alignment horizontal="center" vertical="center"/>
      <protection locked="0"/>
    </xf>
    <xf numFmtId="0" fontId="0" fillId="3" borderId="26" xfId="0" applyFill="1" applyBorder="1" applyAlignment="1" applyProtection="1">
      <alignment horizontal="center" vertical="center"/>
      <protection locked="0"/>
    </xf>
    <xf numFmtId="0" fontId="0" fillId="3" borderId="62" xfId="0" applyFill="1" applyBorder="1" applyAlignment="1" applyProtection="1">
      <alignment horizontal="center" vertical="center"/>
      <protection locked="0"/>
    </xf>
    <xf numFmtId="0" fontId="0" fillId="3" borderId="0" xfId="0" applyFill="1" applyAlignment="1" applyProtection="1">
      <alignment horizontal="center" vertical="center"/>
      <protection locked="0"/>
    </xf>
    <xf numFmtId="0" fontId="0" fillId="3" borderId="29" xfId="0" applyFill="1" applyBorder="1" applyAlignment="1" applyProtection="1">
      <alignment horizontal="center" vertical="center"/>
      <protection locked="0"/>
    </xf>
    <xf numFmtId="0" fontId="13" fillId="0" borderId="25" xfId="0" applyFont="1" applyBorder="1" applyAlignment="1">
      <alignment horizontal="center" vertical="center"/>
    </xf>
    <xf numFmtId="0" fontId="13" fillId="0" borderId="26" xfId="0" applyFont="1" applyBorder="1" applyAlignment="1">
      <alignment horizontal="center" vertical="center"/>
    </xf>
    <xf numFmtId="38" fontId="11" fillId="0" borderId="26" xfId="6" applyFont="1" applyBorder="1" applyAlignment="1">
      <alignment horizontal="center" vertical="center"/>
    </xf>
    <xf numFmtId="0" fontId="4" fillId="0" borderId="26" xfId="0" applyFont="1" applyBorder="1" applyAlignment="1">
      <alignment horizontal="left" vertical="center"/>
    </xf>
    <xf numFmtId="0" fontId="11" fillId="2" borderId="26" xfId="0" applyFont="1" applyFill="1" applyBorder="1" applyAlignment="1" applyProtection="1">
      <alignment horizontal="center" vertical="center"/>
      <protection locked="0"/>
    </xf>
    <xf numFmtId="0" fontId="11" fillId="0" borderId="26" xfId="0" applyFont="1" applyBorder="1" applyAlignment="1">
      <alignment horizontal="right"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38" fontId="0" fillId="0" borderId="9" xfId="5" applyNumberFormat="1" applyFont="1" applyBorder="1" applyAlignment="1">
      <alignment horizontal="center" vertical="center"/>
    </xf>
    <xf numFmtId="0" fontId="8" fillId="0" borderId="9" xfId="0" applyFont="1" applyBorder="1" applyAlignment="1">
      <alignment horizontal="left" vertical="center"/>
    </xf>
    <xf numFmtId="0" fontId="0" fillId="0" borderId="9" xfId="0" applyBorder="1" applyAlignment="1">
      <alignment horizontal="center" vertical="center"/>
    </xf>
    <xf numFmtId="0" fontId="0" fillId="0" borderId="16" xfId="0" applyBorder="1" applyAlignment="1">
      <alignment horizontal="right" vertical="center"/>
    </xf>
    <xf numFmtId="0" fontId="0" fillId="0" borderId="9" xfId="0" applyBorder="1" applyAlignment="1">
      <alignment horizontal="right" vertical="center"/>
    </xf>
    <xf numFmtId="0" fontId="4" fillId="0" borderId="31" xfId="0" applyFont="1" applyBorder="1" applyAlignment="1">
      <alignment horizontal="center" vertical="center"/>
    </xf>
    <xf numFmtId="0" fontId="4" fillId="0" borderId="30" xfId="0" applyFont="1" applyBorder="1" applyAlignment="1">
      <alignment horizontal="center" vertical="center"/>
    </xf>
    <xf numFmtId="0" fontId="9" fillId="0" borderId="5" xfId="0" applyFont="1" applyBorder="1" applyAlignment="1">
      <alignment horizontal="center" vertical="center"/>
    </xf>
    <xf numFmtId="0" fontId="5" fillId="0" borderId="32" xfId="0" applyFont="1" applyBorder="1" applyAlignment="1">
      <alignment horizontal="center" vertical="center"/>
    </xf>
    <xf numFmtId="0" fontId="5" fillId="0" borderId="35" xfId="0" applyFont="1" applyBorder="1" applyAlignment="1">
      <alignment horizontal="center" vertical="center"/>
    </xf>
    <xf numFmtId="0" fontId="5" fillId="0" borderId="46" xfId="0" applyFont="1" applyBorder="1" applyAlignment="1">
      <alignment horizontal="center" vertical="center"/>
    </xf>
    <xf numFmtId="0" fontId="0" fillId="3" borderId="35" xfId="0" applyFill="1" applyBorder="1" applyAlignment="1" applyProtection="1">
      <alignment horizontal="center" vertical="center"/>
      <protection locked="0"/>
    </xf>
    <xf numFmtId="0" fontId="0" fillId="0" borderId="16" xfId="0" applyBorder="1" applyAlignment="1">
      <alignment horizontal="center" vertical="center"/>
    </xf>
    <xf numFmtId="0" fontId="0" fillId="0" borderId="37" xfId="0" applyBorder="1" applyAlignment="1">
      <alignment horizontal="center" vertical="center"/>
    </xf>
    <xf numFmtId="0" fontId="0" fillId="3" borderId="41" xfId="0"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0" fillId="3" borderId="37" xfId="0" applyFill="1" applyBorder="1" applyAlignment="1" applyProtection="1">
      <alignment horizontal="center" vertical="center"/>
      <protection locked="0"/>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49" fontId="0" fillId="3" borderId="14" xfId="0" applyNumberFormat="1" applyFill="1" applyBorder="1" applyAlignment="1" applyProtection="1">
      <alignment horizontal="center" vertical="center"/>
      <protection locked="0"/>
    </xf>
    <xf numFmtId="49" fontId="0" fillId="3" borderId="24" xfId="0" applyNumberFormat="1" applyFill="1" applyBorder="1" applyAlignment="1" applyProtection="1">
      <alignment horizontal="center" vertical="center"/>
      <protection locked="0"/>
    </xf>
    <xf numFmtId="49" fontId="0" fillId="3" borderId="21" xfId="0" applyNumberFormat="1" applyFill="1" applyBorder="1" applyAlignment="1" applyProtection="1">
      <alignment horizontal="center" vertical="center"/>
      <protection locked="0"/>
    </xf>
    <xf numFmtId="0" fontId="0" fillId="0" borderId="32" xfId="0" applyBorder="1" applyAlignment="1">
      <alignment horizontal="center" vertical="center"/>
    </xf>
    <xf numFmtId="0" fontId="0" fillId="0" borderId="46" xfId="0" applyBorder="1" applyAlignment="1">
      <alignment horizontal="center" vertical="center"/>
    </xf>
    <xf numFmtId="0" fontId="0" fillId="0" borderId="28" xfId="0" applyBorder="1" applyAlignment="1">
      <alignment horizontal="center" vertical="center"/>
    </xf>
    <xf numFmtId="0" fontId="0" fillId="0" borderId="42" xfId="0" applyBorder="1" applyAlignment="1">
      <alignment horizontal="center" vertical="center"/>
    </xf>
    <xf numFmtId="49" fontId="20" fillId="3" borderId="43" xfId="0" applyNumberFormat="1" applyFont="1" applyFill="1" applyBorder="1" applyAlignment="1" applyProtection="1">
      <alignment horizontal="center" vertical="center"/>
      <protection locked="0"/>
    </xf>
    <xf numFmtId="49" fontId="20" fillId="3" borderId="44" xfId="0" applyNumberFormat="1" applyFont="1" applyFill="1" applyBorder="1" applyAlignment="1" applyProtection="1">
      <alignment horizontal="center" vertical="center"/>
      <protection locked="0"/>
    </xf>
    <xf numFmtId="49" fontId="20" fillId="3" borderId="60" xfId="0" applyNumberFormat="1" applyFont="1" applyFill="1" applyBorder="1" applyAlignment="1" applyProtection="1">
      <alignment horizontal="center" vertical="center"/>
      <protection locked="0"/>
    </xf>
    <xf numFmtId="0" fontId="0" fillId="0" borderId="4" xfId="0" applyBorder="1" applyAlignment="1">
      <alignment horizontal="center" vertical="center"/>
    </xf>
    <xf numFmtId="0" fontId="0" fillId="3" borderId="61" xfId="0" applyFill="1" applyBorder="1" applyAlignment="1" applyProtection="1">
      <alignment horizontal="left" vertical="center"/>
      <protection locked="0"/>
    </xf>
    <xf numFmtId="0" fontId="0" fillId="3" borderId="35" xfId="0" applyFill="1" applyBorder="1" applyAlignment="1" applyProtection="1">
      <alignment horizontal="left" vertical="center"/>
      <protection locked="0"/>
    </xf>
    <xf numFmtId="0" fontId="0" fillId="3" borderId="34" xfId="0" applyFill="1" applyBorder="1" applyAlignment="1" applyProtection="1">
      <alignment horizontal="left" vertical="center"/>
      <protection locked="0"/>
    </xf>
    <xf numFmtId="0" fontId="0" fillId="0" borderId="10" xfId="0" applyBorder="1" applyAlignment="1">
      <alignment horizontal="center" vertical="center"/>
    </xf>
    <xf numFmtId="0" fontId="0" fillId="0" borderId="14" xfId="0" applyBorder="1" applyAlignment="1">
      <alignment horizontal="center" vertical="center"/>
    </xf>
    <xf numFmtId="49" fontId="0" fillId="3" borderId="0" xfId="0" applyNumberFormat="1" applyFill="1" applyAlignment="1" applyProtection="1">
      <alignment horizontal="center" vertical="center"/>
      <protection locked="0"/>
    </xf>
    <xf numFmtId="49" fontId="0" fillId="3" borderId="29" xfId="0" applyNumberFormat="1" applyFill="1" applyBorder="1" applyAlignment="1" applyProtection="1">
      <alignment horizontal="center" vertical="center"/>
      <protection locked="0"/>
    </xf>
    <xf numFmtId="0" fontId="0" fillId="3" borderId="61" xfId="0" applyFill="1" applyBorder="1" applyAlignment="1" applyProtection="1">
      <alignment horizontal="center" vertical="center"/>
      <protection locked="0"/>
    </xf>
    <xf numFmtId="0" fontId="4" fillId="3" borderId="50" xfId="0" applyFont="1" applyFill="1" applyBorder="1" applyAlignment="1" applyProtection="1">
      <alignment horizontal="center" vertical="center"/>
      <protection locked="0"/>
    </xf>
    <xf numFmtId="0" fontId="4" fillId="3" borderId="54" xfId="0" applyFont="1" applyFill="1" applyBorder="1" applyAlignment="1" applyProtection="1">
      <alignment horizontal="center" vertical="center"/>
      <protection locked="0"/>
    </xf>
    <xf numFmtId="0" fontId="4" fillId="3" borderId="22" xfId="0" applyFont="1" applyFill="1" applyBorder="1" applyAlignment="1" applyProtection="1">
      <alignment horizontal="center" vertical="center"/>
      <protection locked="0"/>
    </xf>
    <xf numFmtId="0" fontId="4" fillId="3" borderId="53" xfId="0" applyFont="1" applyFill="1" applyBorder="1" applyAlignment="1" applyProtection="1">
      <alignment horizontal="center" vertical="center"/>
      <protection locked="0"/>
    </xf>
    <xf numFmtId="0" fontId="8" fillId="0" borderId="22" xfId="0" applyFont="1" applyBorder="1" applyAlignment="1">
      <alignment horizontal="center" vertical="center" wrapText="1"/>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10" fillId="0" borderId="4" xfId="0" applyFont="1" applyBorder="1" applyAlignment="1">
      <alignment horizontal="center" vertical="top" textRotation="255" wrapText="1"/>
    </xf>
    <xf numFmtId="0" fontId="10" fillId="0" borderId="29" xfId="0" applyFont="1" applyBorder="1" applyAlignment="1">
      <alignment horizontal="center" vertical="top" textRotation="255"/>
    </xf>
    <xf numFmtId="0" fontId="10" fillId="0" borderId="4" xfId="0" applyFont="1" applyBorder="1" applyAlignment="1">
      <alignment horizontal="center" vertical="top" textRotation="255"/>
    </xf>
    <xf numFmtId="0" fontId="10" fillId="0" borderId="7" xfId="0" applyFont="1" applyBorder="1" applyAlignment="1">
      <alignment horizontal="center" vertical="top" textRotation="255"/>
    </xf>
    <xf numFmtId="0" fontId="10" fillId="0" borderId="51" xfId="0" applyFont="1" applyBorder="1" applyAlignment="1">
      <alignment horizontal="center" vertical="top" textRotation="255"/>
    </xf>
    <xf numFmtId="0" fontId="4" fillId="3" borderId="55" xfId="0" applyFont="1" applyFill="1" applyBorder="1" applyAlignment="1" applyProtection="1">
      <alignment horizontal="center" vertical="center"/>
      <protection locked="0"/>
    </xf>
    <xf numFmtId="0" fontId="4" fillId="3" borderId="33" xfId="0" applyFont="1" applyFill="1" applyBorder="1" applyAlignment="1" applyProtection="1">
      <alignment horizontal="center" vertical="center"/>
      <protection locked="0"/>
    </xf>
    <xf numFmtId="0" fontId="0" fillId="4" borderId="26" xfId="0" applyFill="1" applyBorder="1" applyAlignment="1">
      <alignment horizontal="right" vertical="center"/>
    </xf>
    <xf numFmtId="0" fontId="0" fillId="0" borderId="40" xfId="0" applyBorder="1" applyAlignment="1">
      <alignment horizontal="center" vertical="center"/>
    </xf>
    <xf numFmtId="0" fontId="15" fillId="3" borderId="5" xfId="11" applyFill="1" applyBorder="1" applyAlignment="1" applyProtection="1">
      <alignment horizontal="center" vertical="center"/>
      <protection locked="0"/>
    </xf>
    <xf numFmtId="0" fontId="5" fillId="3" borderId="5"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0" fontId="4" fillId="2" borderId="20" xfId="0" applyFont="1" applyFill="1" applyBorder="1" applyAlignment="1" applyProtection="1">
      <alignment horizontal="center" vertical="center"/>
      <protection locked="0"/>
    </xf>
    <xf numFmtId="0" fontId="4" fillId="2" borderId="23"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0" fontId="4" fillId="2" borderId="19" xfId="0" applyFont="1" applyFill="1" applyBorder="1" applyAlignment="1" applyProtection="1">
      <alignment horizontal="center" vertical="center"/>
      <protection locked="0"/>
    </xf>
    <xf numFmtId="0" fontId="0" fillId="0" borderId="35" xfId="0" applyBorder="1" applyAlignment="1">
      <alignment horizontal="right" vertical="center"/>
    </xf>
    <xf numFmtId="0" fontId="0" fillId="0" borderId="46" xfId="0" applyBorder="1" applyAlignment="1">
      <alignment horizontal="right" vertical="center"/>
    </xf>
    <xf numFmtId="38" fontId="11" fillId="0" borderId="5" xfId="6" applyFont="1" applyBorder="1" applyAlignment="1">
      <alignment horizontal="center" vertical="center"/>
    </xf>
    <xf numFmtId="0" fontId="32" fillId="0" borderId="73" xfId="0" applyFont="1" applyBorder="1" applyAlignment="1">
      <alignment horizontal="center" vertical="center" wrapText="1" shrinkToFit="1"/>
    </xf>
    <xf numFmtId="0" fontId="32" fillId="0" borderId="73" xfId="0" applyFont="1" applyBorder="1" applyAlignment="1">
      <alignment horizontal="center" vertical="center" shrinkToFit="1"/>
    </xf>
    <xf numFmtId="0" fontId="4" fillId="3" borderId="18" xfId="0" applyFont="1" applyFill="1" applyBorder="1" applyAlignment="1" applyProtection="1">
      <alignment horizontal="center" vertical="center"/>
      <protection locked="0"/>
    </xf>
    <xf numFmtId="0" fontId="4" fillId="3" borderId="39" xfId="0" applyFont="1" applyFill="1" applyBorder="1" applyAlignment="1" applyProtection="1">
      <alignment horizontal="center" vertical="center"/>
      <protection locked="0"/>
    </xf>
    <xf numFmtId="0" fontId="4" fillId="3" borderId="17" xfId="0" applyFont="1" applyFill="1" applyBorder="1" applyAlignment="1" applyProtection="1">
      <alignment horizontal="center" vertical="center"/>
      <protection locked="0"/>
    </xf>
    <xf numFmtId="0" fontId="8" fillId="0" borderId="1" xfId="0" applyFont="1" applyBorder="1" applyAlignment="1">
      <alignment horizontal="center" vertical="center" wrapText="1"/>
    </xf>
    <xf numFmtId="0" fontId="29" fillId="0" borderId="4" xfId="0" applyFont="1" applyBorder="1" applyAlignment="1">
      <alignment horizontal="center" vertical="top" textRotation="255" wrapText="1"/>
    </xf>
    <xf numFmtId="0" fontId="29" fillId="0" borderId="29" xfId="0" applyFont="1" applyBorder="1" applyAlignment="1">
      <alignment horizontal="center" vertical="top" textRotation="255" wrapText="1"/>
    </xf>
    <xf numFmtId="0" fontId="29" fillId="0" borderId="7" xfId="0" applyFont="1" applyBorder="1" applyAlignment="1">
      <alignment horizontal="center" vertical="top" textRotation="255" wrapText="1"/>
    </xf>
    <xf numFmtId="0" fontId="29" fillId="0" borderId="51" xfId="0" applyFont="1" applyBorder="1" applyAlignment="1">
      <alignment horizontal="center" vertical="top" textRotation="255" wrapText="1"/>
    </xf>
    <xf numFmtId="0" fontId="4" fillId="2" borderId="56" xfId="0" applyFont="1" applyFill="1" applyBorder="1" applyAlignment="1" applyProtection="1">
      <alignment horizontal="center" vertical="center"/>
      <protection locked="0"/>
    </xf>
    <xf numFmtId="0" fontId="4" fillId="2" borderId="58" xfId="0" applyFont="1" applyFill="1" applyBorder="1" applyAlignment="1" applyProtection="1">
      <alignment horizontal="center" vertical="center"/>
      <protection locked="0"/>
    </xf>
    <xf numFmtId="0" fontId="4" fillId="2" borderId="48" xfId="0" applyFont="1" applyFill="1" applyBorder="1" applyAlignment="1" applyProtection="1">
      <alignment horizontal="center" vertical="center"/>
      <protection locked="0"/>
    </xf>
    <xf numFmtId="0" fontId="4" fillId="2" borderId="46" xfId="0" applyFont="1" applyFill="1" applyBorder="1" applyAlignment="1" applyProtection="1">
      <alignment horizontal="center" vertical="center"/>
      <protection locked="0"/>
    </xf>
    <xf numFmtId="0" fontId="0" fillId="0" borderId="1" xfId="0" applyBorder="1" applyAlignment="1">
      <alignment horizontal="center" shrinkToFit="1"/>
    </xf>
    <xf numFmtId="0" fontId="0" fillId="0" borderId="1" xfId="0" applyBorder="1" applyAlignment="1">
      <alignment horizontal="center" vertical="center"/>
    </xf>
    <xf numFmtId="0" fontId="20" fillId="0" borderId="1" xfId="0" applyFont="1" applyBorder="1" applyAlignment="1">
      <alignment horizontal="center"/>
    </xf>
    <xf numFmtId="0" fontId="34" fillId="0" borderId="0" xfId="0" applyFont="1" applyAlignment="1">
      <alignment horizontal="center" vertical="center"/>
    </xf>
    <xf numFmtId="176" fontId="4" fillId="0" borderId="1" xfId="6" applyNumberFormat="1" applyFont="1" applyFill="1" applyBorder="1"/>
  </cellXfs>
  <cellStyles count="12">
    <cellStyle name="ハイパーリンク" xfId="1" builtinId="8" hidden="1"/>
    <cellStyle name="ハイパーリンク" xfId="3" builtinId="8" hidden="1"/>
    <cellStyle name="ハイパーリンク" xfId="7" builtinId="8" hidden="1"/>
    <cellStyle name="ハイパーリンク" xfId="9" builtinId="8" hidden="1"/>
    <cellStyle name="ハイパーリンク" xfId="11" builtinId="8"/>
    <cellStyle name="桁区切り" xfId="6" builtinId="6"/>
    <cellStyle name="桁区切り [0.00]" xfId="5" builtinId="3"/>
    <cellStyle name="標準" xfId="0" builtinId="0"/>
    <cellStyle name="表示済みのハイパーリンク" xfId="2" builtinId="9" hidden="1"/>
    <cellStyle name="表示済みのハイパーリンク" xfId="4" builtinId="9" hidden="1"/>
    <cellStyle name="表示済みのハイパーリンク" xfId="8" builtinId="9" hidden="1"/>
    <cellStyle name="表示済みのハイパーリンク" xfId="10" builtinId="9" hidden="1"/>
  </cellStyles>
  <dxfs count="8">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9" defaultPivotStyle="PivotStyleMedium4"/>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isumitaikai@yahoo.co.jp"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K42"/>
  <sheetViews>
    <sheetView tabSelected="1" view="pageBreakPreview" zoomScale="85" zoomScaleNormal="100" zoomScaleSheetLayoutView="85" workbookViewId="0">
      <selection activeCell="A7" sqref="A7"/>
    </sheetView>
  </sheetViews>
  <sheetFormatPr defaultColWidth="8.796875" defaultRowHeight="28.5" customHeight="1" x14ac:dyDescent="0.2"/>
  <cols>
    <col min="1" max="16384" width="8.796875" style="16"/>
  </cols>
  <sheetData>
    <row r="1" spans="1:11" ht="23.4" x14ac:dyDescent="0.2">
      <c r="A1" s="259" t="s">
        <v>88</v>
      </c>
      <c r="B1" s="259"/>
      <c r="C1" s="259"/>
      <c r="D1" s="259"/>
      <c r="E1" s="259"/>
      <c r="F1" s="259"/>
      <c r="G1" s="259"/>
      <c r="H1" s="259"/>
      <c r="I1" s="259"/>
      <c r="J1" s="259"/>
      <c r="K1" s="259"/>
    </row>
    <row r="2" spans="1:11" ht="19.2" customHeight="1" x14ac:dyDescent="0.2"/>
    <row r="3" spans="1:11" ht="25.2" customHeight="1" x14ac:dyDescent="0.2">
      <c r="A3" s="16" t="s">
        <v>36</v>
      </c>
    </row>
    <row r="4" spans="1:11" ht="25.2" customHeight="1" x14ac:dyDescent="0.2">
      <c r="A4" s="16" t="s">
        <v>51</v>
      </c>
    </row>
    <row r="5" spans="1:11" ht="25.2" customHeight="1" x14ac:dyDescent="0.2"/>
    <row r="6" spans="1:11" ht="25.2" customHeight="1" x14ac:dyDescent="0.2">
      <c r="A6" s="16" t="s">
        <v>52</v>
      </c>
    </row>
    <row r="7" spans="1:11" ht="25.2" customHeight="1" x14ac:dyDescent="0.2">
      <c r="A7" s="21" t="s">
        <v>133</v>
      </c>
    </row>
    <row r="8" spans="1:11" ht="25.2" customHeight="1" x14ac:dyDescent="0.2">
      <c r="A8" s="17" t="s">
        <v>92</v>
      </c>
    </row>
    <row r="9" spans="1:11" ht="25.2" customHeight="1" x14ac:dyDescent="0.2">
      <c r="A9" s="16" t="s">
        <v>66</v>
      </c>
    </row>
    <row r="10" spans="1:11" ht="25.2" customHeight="1" x14ac:dyDescent="0.2">
      <c r="A10" s="16" t="s">
        <v>40</v>
      </c>
    </row>
    <row r="11" spans="1:11" ht="25.2" customHeight="1" x14ac:dyDescent="0.2">
      <c r="A11" s="16" t="s">
        <v>39</v>
      </c>
    </row>
    <row r="12" spans="1:11" ht="25.2" customHeight="1" x14ac:dyDescent="0.2">
      <c r="A12" s="16" t="s">
        <v>37</v>
      </c>
    </row>
    <row r="13" spans="1:11" ht="25.2" customHeight="1" x14ac:dyDescent="0.2">
      <c r="A13" s="16" t="s">
        <v>38</v>
      </c>
    </row>
    <row r="14" spans="1:11" ht="25.2" customHeight="1" x14ac:dyDescent="0.2">
      <c r="A14" s="16" t="s">
        <v>68</v>
      </c>
    </row>
    <row r="15" spans="1:11" ht="25.2" customHeight="1" x14ac:dyDescent="0.2">
      <c r="A15" s="16" t="s">
        <v>94</v>
      </c>
    </row>
    <row r="16" spans="1:11" ht="25.2" customHeight="1" x14ac:dyDescent="0.2">
      <c r="A16" s="21" t="s">
        <v>135</v>
      </c>
    </row>
    <row r="17" spans="1:9" ht="25.2" customHeight="1" x14ac:dyDescent="0.2">
      <c r="A17" s="21" t="s">
        <v>134</v>
      </c>
    </row>
    <row r="18" spans="1:9" ht="25.2" customHeight="1" x14ac:dyDescent="0.2">
      <c r="A18" s="16" t="s">
        <v>41</v>
      </c>
    </row>
    <row r="19" spans="1:9" ht="25.2" customHeight="1" x14ac:dyDescent="0.2">
      <c r="A19" s="16" t="s">
        <v>125</v>
      </c>
    </row>
    <row r="20" spans="1:9" ht="25.2" customHeight="1" x14ac:dyDescent="0.2">
      <c r="A20" s="16" t="s">
        <v>124</v>
      </c>
      <c r="B20" s="17"/>
      <c r="C20" s="17"/>
      <c r="D20" s="17"/>
      <c r="E20" s="17"/>
      <c r="F20" s="17"/>
      <c r="G20" s="17"/>
      <c r="H20" s="17"/>
      <c r="I20" s="17"/>
    </row>
    <row r="21" spans="1:9" ht="25.2" customHeight="1" x14ac:dyDescent="0.2">
      <c r="A21" s="47" t="s">
        <v>67</v>
      </c>
      <c r="B21" s="17"/>
      <c r="C21" s="17"/>
      <c r="D21" s="17"/>
      <c r="E21" s="17"/>
      <c r="F21" s="17"/>
      <c r="G21" s="17"/>
      <c r="H21" s="17"/>
      <c r="I21" s="17"/>
    </row>
    <row r="22" spans="1:9" ht="25.2" customHeight="1" x14ac:dyDescent="0.2">
      <c r="A22" s="17" t="s">
        <v>35</v>
      </c>
      <c r="B22" s="17"/>
      <c r="C22" s="17"/>
      <c r="D22" s="17"/>
      <c r="E22" s="17"/>
      <c r="F22" s="17"/>
      <c r="G22" s="17"/>
      <c r="H22" s="17"/>
      <c r="I22" s="17"/>
    </row>
    <row r="23" spans="1:9" ht="25.2" customHeight="1" x14ac:dyDescent="0.2">
      <c r="A23" s="17" t="s">
        <v>126</v>
      </c>
      <c r="B23" s="17"/>
      <c r="C23" s="17"/>
      <c r="D23" s="17"/>
      <c r="E23" s="17"/>
      <c r="F23" s="17"/>
      <c r="G23" s="17"/>
      <c r="H23" s="17"/>
      <c r="I23" s="17"/>
    </row>
    <row r="24" spans="1:9" ht="25.2" customHeight="1" x14ac:dyDescent="0.2">
      <c r="A24" s="17" t="s">
        <v>127</v>
      </c>
      <c r="B24" s="17"/>
      <c r="C24" s="17"/>
      <c r="D24" s="17"/>
      <c r="E24" s="17"/>
      <c r="F24" s="17"/>
      <c r="G24" s="17"/>
      <c r="H24" s="17"/>
      <c r="I24" s="17"/>
    </row>
    <row r="25" spans="1:9" ht="25.2" customHeight="1" x14ac:dyDescent="0.2">
      <c r="A25" s="17" t="s">
        <v>128</v>
      </c>
      <c r="B25" s="17"/>
      <c r="C25" s="17"/>
      <c r="D25" s="17"/>
      <c r="E25" s="17"/>
      <c r="F25" s="17"/>
      <c r="G25" s="17"/>
      <c r="H25" s="17"/>
      <c r="I25" s="17"/>
    </row>
    <row r="26" spans="1:9" ht="25.2" customHeight="1" x14ac:dyDescent="0.2">
      <c r="A26" s="17" t="s">
        <v>42</v>
      </c>
      <c r="B26" s="17"/>
      <c r="C26" s="17"/>
      <c r="D26" s="17"/>
      <c r="E26" s="17"/>
      <c r="F26" s="17"/>
      <c r="G26" s="17"/>
      <c r="H26" s="17"/>
      <c r="I26" s="17"/>
    </row>
    <row r="27" spans="1:9" ht="25.2" customHeight="1" x14ac:dyDescent="0.2">
      <c r="A27" s="16" t="s">
        <v>65</v>
      </c>
      <c r="B27" s="17"/>
      <c r="C27" s="17"/>
      <c r="D27" s="17"/>
      <c r="E27" s="17"/>
      <c r="F27" s="17"/>
      <c r="G27" s="17"/>
      <c r="H27" s="17"/>
      <c r="I27" s="17"/>
    </row>
    <row r="28" spans="1:9" ht="25.2" customHeight="1" x14ac:dyDescent="0.2">
      <c r="B28" s="17"/>
      <c r="C28" s="17"/>
      <c r="D28" s="17"/>
      <c r="E28" s="17"/>
      <c r="F28" s="17"/>
      <c r="G28" s="17"/>
      <c r="H28" s="17"/>
      <c r="I28" s="17"/>
    </row>
    <row r="29" spans="1:9" ht="25.2" customHeight="1" x14ac:dyDescent="0.2">
      <c r="A29" s="67" t="s">
        <v>34</v>
      </c>
      <c r="B29" s="67"/>
      <c r="C29" s="23" t="s">
        <v>69</v>
      </c>
      <c r="E29" s="18"/>
      <c r="F29" s="18"/>
      <c r="G29" s="19"/>
      <c r="H29" s="19"/>
      <c r="I29" s="19"/>
    </row>
    <row r="30" spans="1:9" ht="25.2" customHeight="1" x14ac:dyDescent="0.2">
      <c r="A30" s="17" t="s">
        <v>70</v>
      </c>
      <c r="B30" s="17"/>
      <c r="C30" s="17"/>
      <c r="D30" s="17"/>
      <c r="E30" s="17"/>
      <c r="F30" s="17"/>
      <c r="G30" s="17"/>
    </row>
    <row r="31" spans="1:9" ht="25.2" customHeight="1" x14ac:dyDescent="0.2">
      <c r="A31" s="17" t="s">
        <v>71</v>
      </c>
      <c r="C31" s="20"/>
      <c r="D31" s="20"/>
      <c r="E31" s="20"/>
      <c r="F31" s="20"/>
      <c r="G31" s="20"/>
      <c r="H31" s="20"/>
      <c r="I31" s="20"/>
    </row>
    <row r="32" spans="1:9" ht="28.5" customHeight="1" x14ac:dyDescent="0.2">
      <c r="A32" s="17"/>
      <c r="B32" s="17"/>
      <c r="C32" s="17"/>
      <c r="D32" s="17"/>
      <c r="E32" s="17"/>
      <c r="F32" s="17"/>
      <c r="G32" s="17"/>
      <c r="H32" s="17"/>
      <c r="I32" s="17"/>
    </row>
    <row r="33" spans="1:9" ht="28.5" customHeight="1" x14ac:dyDescent="0.2">
      <c r="A33" s="17"/>
      <c r="B33" s="17"/>
      <c r="C33" s="17"/>
      <c r="D33" s="17"/>
      <c r="E33" s="17"/>
      <c r="F33" s="17"/>
      <c r="G33" s="17"/>
      <c r="H33" s="17"/>
      <c r="I33" s="17"/>
    </row>
    <row r="34" spans="1:9" ht="28.5" customHeight="1" x14ac:dyDescent="0.2">
      <c r="D34" s="17"/>
      <c r="E34" s="17"/>
      <c r="F34" s="17"/>
      <c r="G34" s="17"/>
      <c r="H34" s="17"/>
      <c r="I34" s="17"/>
    </row>
    <row r="35" spans="1:9" ht="28.5" customHeight="1" x14ac:dyDescent="0.2">
      <c r="A35" s="17"/>
      <c r="B35" s="17"/>
      <c r="C35" s="17"/>
      <c r="D35" s="17"/>
      <c r="E35" s="17"/>
      <c r="F35" s="17"/>
      <c r="G35" s="17"/>
      <c r="H35" s="17"/>
      <c r="I35" s="17"/>
    </row>
    <row r="36" spans="1:9" ht="28.5" customHeight="1" x14ac:dyDescent="0.2">
      <c r="A36" s="17"/>
      <c r="B36" s="17"/>
      <c r="C36" s="17"/>
      <c r="D36" s="17"/>
      <c r="E36" s="17"/>
      <c r="F36" s="17"/>
      <c r="G36" s="17"/>
      <c r="H36" s="17"/>
      <c r="I36" s="17"/>
    </row>
    <row r="37" spans="1:9" ht="28.5" customHeight="1" x14ac:dyDescent="0.2">
      <c r="A37" s="17"/>
      <c r="B37" s="17"/>
      <c r="C37" s="17"/>
      <c r="D37" s="17"/>
      <c r="E37" s="17"/>
      <c r="F37" s="17"/>
      <c r="G37" s="17"/>
      <c r="H37" s="17"/>
      <c r="I37" s="17"/>
    </row>
    <row r="38" spans="1:9" ht="28.5" customHeight="1" x14ac:dyDescent="0.2">
      <c r="A38" s="17"/>
      <c r="B38" s="17"/>
      <c r="C38" s="17"/>
      <c r="D38" s="17"/>
      <c r="E38" s="17"/>
      <c r="F38" s="17"/>
      <c r="G38" s="17"/>
      <c r="H38" s="17"/>
      <c r="I38" s="17"/>
    </row>
    <row r="39" spans="1:9" ht="28.5" customHeight="1" x14ac:dyDescent="0.2">
      <c r="A39" s="17"/>
      <c r="B39" s="17"/>
      <c r="C39" s="17"/>
      <c r="D39" s="17"/>
      <c r="E39" s="17"/>
      <c r="F39" s="17"/>
      <c r="G39" s="17"/>
      <c r="H39" s="17"/>
      <c r="I39" s="17"/>
    </row>
    <row r="40" spans="1:9" ht="28.5" customHeight="1" x14ac:dyDescent="0.2">
      <c r="A40" s="17"/>
      <c r="B40" s="17"/>
      <c r="C40" s="17"/>
      <c r="D40" s="17"/>
      <c r="E40" s="17"/>
      <c r="F40" s="17"/>
      <c r="G40" s="17"/>
      <c r="H40" s="17"/>
      <c r="I40" s="17"/>
    </row>
    <row r="41" spans="1:9" ht="28.5" customHeight="1" x14ac:dyDescent="0.2">
      <c r="A41" s="17"/>
    </row>
    <row r="42" spans="1:9" ht="64.5" customHeight="1" x14ac:dyDescent="0.2"/>
  </sheetData>
  <mergeCells count="2">
    <mergeCell ref="A29:B29"/>
    <mergeCell ref="A1:K1"/>
  </mergeCells>
  <phoneticPr fontId="2"/>
  <hyperlinks>
    <hyperlink ref="C29" r:id="rId1" xr:uid="{00000000-0004-0000-0000-000000000000}"/>
  </hyperlinks>
  <pageMargins left="0.25" right="0.25" top="0.75" bottom="0.75" header="0.3" footer="0.3"/>
  <pageSetup paperSize="9" scale="96" orientation="portrait" horizontalDpi="4294967293"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AO56"/>
  <sheetViews>
    <sheetView showWhiteSpace="0" zoomScaleNormal="100" zoomScaleSheetLayoutView="85" zoomScalePageLayoutView="85" workbookViewId="0">
      <selection activeCell="AF5" sqref="AF5"/>
    </sheetView>
  </sheetViews>
  <sheetFormatPr defaultColWidth="3.796875" defaultRowHeight="14.4" x14ac:dyDescent="0.2"/>
  <cols>
    <col min="1" max="2" width="3.796875" style="6"/>
    <col min="3" max="8" width="3.09765625" style="6" customWidth="1"/>
    <col min="9" max="9" width="4.796875" style="6" bestFit="1" customWidth="1"/>
    <col min="10" max="10" width="4.296875" style="6" bestFit="1" customWidth="1"/>
    <col min="11" max="11" width="3.796875" style="6" customWidth="1"/>
    <col min="12" max="12" width="7.19921875" style="6" bestFit="1" customWidth="1"/>
    <col min="13" max="20" width="3.796875" style="6"/>
    <col min="21" max="21" width="4.59765625" style="6" bestFit="1" customWidth="1"/>
    <col min="22" max="25" width="3.796875" style="6"/>
    <col min="26" max="26" width="5.19921875" style="6" bestFit="1" customWidth="1"/>
    <col min="27" max="27" width="7.19921875" style="6" bestFit="1" customWidth="1"/>
    <col min="28" max="33" width="3.796875" style="6"/>
    <col min="34" max="35" width="7.19921875" style="6" hidden="1" customWidth="1"/>
    <col min="36" max="36" width="3.796875" style="6" hidden="1" customWidth="1"/>
    <col min="37" max="37" width="5.19921875" style="6" hidden="1" customWidth="1"/>
    <col min="38" max="38" width="7.19921875" style="6" hidden="1" customWidth="1"/>
    <col min="39" max="41" width="3.796875" style="6" hidden="1" customWidth="1"/>
    <col min="42" max="42" width="0" style="6" hidden="1" customWidth="1"/>
    <col min="43" max="16384" width="3.796875" style="6"/>
  </cols>
  <sheetData>
    <row r="1" spans="1:35" ht="16.8" thickBot="1" x14ac:dyDescent="0.25">
      <c r="A1" s="182" t="s">
        <v>91</v>
      </c>
      <c r="B1" s="182"/>
      <c r="C1" s="182"/>
      <c r="D1" s="182"/>
      <c r="E1" s="182"/>
      <c r="F1" s="182"/>
      <c r="G1" s="182"/>
      <c r="H1" s="182"/>
      <c r="I1" s="182"/>
      <c r="J1" s="182"/>
      <c r="K1" s="182"/>
      <c r="L1" s="182"/>
      <c r="M1" s="182"/>
      <c r="N1" s="182"/>
      <c r="O1" s="182"/>
      <c r="P1" s="182"/>
      <c r="Q1" s="182"/>
      <c r="R1" s="182"/>
      <c r="S1" s="182"/>
      <c r="T1" s="182"/>
      <c r="U1" s="182"/>
      <c r="V1" s="182"/>
      <c r="W1" s="182"/>
      <c r="X1" s="182"/>
    </row>
    <row r="2" spans="1:35" x14ac:dyDescent="0.2">
      <c r="A2" s="183" t="s">
        <v>0</v>
      </c>
      <c r="B2" s="184"/>
      <c r="C2" s="185"/>
      <c r="D2" s="213"/>
      <c r="E2" s="186"/>
      <c r="F2" s="186"/>
      <c r="G2" s="186"/>
      <c r="H2" s="186"/>
      <c r="I2" s="186"/>
      <c r="J2" s="186"/>
      <c r="K2" s="186"/>
      <c r="L2" s="239" t="s">
        <v>43</v>
      </c>
      <c r="M2" s="239"/>
      <c r="N2" s="240"/>
      <c r="O2" s="161"/>
      <c r="P2" s="162"/>
      <c r="Q2" s="162"/>
      <c r="R2" s="162"/>
      <c r="S2" s="228" t="s">
        <v>87</v>
      </c>
      <c r="T2" s="228"/>
      <c r="U2" s="186"/>
      <c r="V2" s="186"/>
      <c r="W2" s="186"/>
      <c r="X2" s="45" t="s">
        <v>64</v>
      </c>
    </row>
    <row r="3" spans="1:35" x14ac:dyDescent="0.2">
      <c r="A3" s="205" t="s">
        <v>1</v>
      </c>
      <c r="B3" s="67"/>
      <c r="C3" s="201"/>
      <c r="D3" s="44" t="s">
        <v>2</v>
      </c>
      <c r="E3" s="202"/>
      <c r="F3" s="203"/>
      <c r="G3" s="203"/>
      <c r="H3" s="204"/>
      <c r="I3" s="192" t="s">
        <v>129</v>
      </c>
      <c r="J3" s="193"/>
      <c r="K3" s="193"/>
      <c r="L3" s="193"/>
      <c r="M3" s="193"/>
      <c r="N3" s="193"/>
      <c r="O3" s="193"/>
      <c r="P3" s="193"/>
      <c r="Q3" s="193"/>
      <c r="R3" s="193"/>
      <c r="S3" s="193"/>
      <c r="T3" s="193"/>
      <c r="U3" s="193"/>
      <c r="V3" s="193"/>
      <c r="W3" s="193"/>
      <c r="X3" s="194"/>
    </row>
    <row r="4" spans="1:35" x14ac:dyDescent="0.2">
      <c r="A4" s="198"/>
      <c r="B4" s="93"/>
      <c r="C4" s="199"/>
      <c r="D4" s="206"/>
      <c r="E4" s="207"/>
      <c r="F4" s="207"/>
      <c r="G4" s="207"/>
      <c r="H4" s="207"/>
      <c r="I4" s="207"/>
      <c r="J4" s="207"/>
      <c r="K4" s="207"/>
      <c r="L4" s="207"/>
      <c r="M4" s="207"/>
      <c r="N4" s="207"/>
      <c r="O4" s="207"/>
      <c r="P4" s="207"/>
      <c r="Q4" s="207"/>
      <c r="R4" s="207"/>
      <c r="S4" s="207"/>
      <c r="T4" s="207"/>
      <c r="U4" s="207"/>
      <c r="V4" s="207"/>
      <c r="W4" s="207"/>
      <c r="X4" s="208"/>
      <c r="AH4" t="s">
        <v>7</v>
      </c>
      <c r="AI4" t="s">
        <v>115</v>
      </c>
    </row>
    <row r="5" spans="1:35" ht="15" thickBot="1" x14ac:dyDescent="0.25">
      <c r="A5" s="198" t="s">
        <v>3</v>
      </c>
      <c r="B5" s="93"/>
      <c r="C5" s="199"/>
      <c r="D5" s="163"/>
      <c r="E5" s="164"/>
      <c r="F5" s="164"/>
      <c r="G5" s="164"/>
      <c r="H5" s="165"/>
      <c r="I5" s="200" t="s">
        <v>4</v>
      </c>
      <c r="J5" s="201"/>
      <c r="K5" s="211"/>
      <c r="L5" s="211"/>
      <c r="M5" s="211"/>
      <c r="N5" s="212"/>
      <c r="O5" s="200" t="s">
        <v>5</v>
      </c>
      <c r="P5" s="229"/>
      <c r="Q5" s="230"/>
      <c r="R5" s="231"/>
      <c r="S5" s="231"/>
      <c r="T5" s="231"/>
      <c r="U5" s="231"/>
      <c r="V5" s="231"/>
      <c r="W5" s="231"/>
      <c r="X5" s="232"/>
      <c r="AH5" t="s">
        <v>8</v>
      </c>
      <c r="AI5" t="s">
        <v>116</v>
      </c>
    </row>
    <row r="6" spans="1:35" x14ac:dyDescent="0.2">
      <c r="A6" s="209" t="s">
        <v>62</v>
      </c>
      <c r="B6" s="210"/>
      <c r="C6" s="159"/>
      <c r="D6" s="156"/>
      <c r="E6" s="156"/>
      <c r="F6" s="156"/>
      <c r="G6" s="156"/>
      <c r="H6" s="157"/>
      <c r="I6" s="158" t="s">
        <v>13</v>
      </c>
      <c r="J6" s="159"/>
      <c r="K6" s="195"/>
      <c r="L6" s="195"/>
      <c r="M6" s="195"/>
      <c r="N6" s="195"/>
      <c r="O6" s="196"/>
      <c r="P6" s="53" t="s">
        <v>86</v>
      </c>
      <c r="Q6" s="8"/>
      <c r="R6" s="8"/>
      <c r="S6" s="8"/>
      <c r="T6" s="8"/>
      <c r="U6" s="8"/>
      <c r="V6" s="8"/>
      <c r="W6" s="8"/>
      <c r="X6" s="8"/>
      <c r="Y6" s="87" t="s">
        <v>90</v>
      </c>
      <c r="Z6" s="88"/>
      <c r="AA6" s="88"/>
      <c r="AB6" s="88"/>
      <c r="AC6" s="88"/>
      <c r="AD6" s="88"/>
      <c r="AE6" s="88"/>
      <c r="AF6" s="88"/>
      <c r="AH6" t="s">
        <v>9</v>
      </c>
      <c r="AI6" t="s">
        <v>117</v>
      </c>
    </row>
    <row r="7" spans="1:35" ht="15" thickBot="1" x14ac:dyDescent="0.25">
      <c r="A7" s="209" t="s">
        <v>63</v>
      </c>
      <c r="B7" s="210"/>
      <c r="C7" s="210"/>
      <c r="D7" s="160"/>
      <c r="E7" s="156"/>
      <c r="F7" s="156"/>
      <c r="G7" s="156"/>
      <c r="H7" s="157"/>
      <c r="I7" s="158" t="s">
        <v>14</v>
      </c>
      <c r="J7" s="159"/>
      <c r="K7" s="195"/>
      <c r="L7" s="195"/>
      <c r="M7" s="195"/>
      <c r="N7" s="197"/>
      <c r="O7" s="197"/>
      <c r="P7" s="9"/>
      <c r="Y7" s="88"/>
      <c r="Z7" s="88"/>
      <c r="AA7" s="88"/>
      <c r="AB7" s="88"/>
      <c r="AC7" s="88"/>
      <c r="AD7" s="88"/>
      <c r="AE7" s="88"/>
      <c r="AF7" s="88"/>
      <c r="AH7" s="6" t="s">
        <v>72</v>
      </c>
      <c r="AI7" s="6" t="s">
        <v>118</v>
      </c>
    </row>
    <row r="8" spans="1:35" ht="15" thickBot="1" x14ac:dyDescent="0.25">
      <c r="A8" s="187" t="s">
        <v>6</v>
      </c>
      <c r="B8" s="177"/>
      <c r="C8" s="188"/>
      <c r="D8" s="189"/>
      <c r="E8" s="190"/>
      <c r="F8" s="190"/>
      <c r="G8" s="190"/>
      <c r="H8" s="191"/>
      <c r="I8" s="190"/>
      <c r="J8" s="190"/>
      <c r="K8" s="190"/>
      <c r="L8" s="190"/>
      <c r="M8" s="190"/>
      <c r="N8" s="7"/>
      <c r="O8" s="8"/>
      <c r="R8" s="94" t="s">
        <v>84</v>
      </c>
      <c r="S8" s="95"/>
      <c r="T8" s="233"/>
      <c r="U8" s="233"/>
      <c r="V8" s="233"/>
      <c r="W8" s="233"/>
      <c r="X8" s="234"/>
      <c r="Y8" s="78"/>
      <c r="Z8" s="79"/>
      <c r="AA8" s="79"/>
      <c r="AB8" s="79"/>
      <c r="AC8" s="79"/>
      <c r="AD8" s="79"/>
      <c r="AE8" s="79"/>
      <c r="AF8" s="80"/>
      <c r="AH8" s="6" t="s">
        <v>73</v>
      </c>
      <c r="AI8" s="6" t="s">
        <v>119</v>
      </c>
    </row>
    <row r="9" spans="1:35" ht="15" thickBot="1" x14ac:dyDescent="0.25">
      <c r="R9" s="96"/>
      <c r="S9" s="97"/>
      <c r="T9" s="235"/>
      <c r="U9" s="235"/>
      <c r="V9" s="235"/>
      <c r="W9" s="235"/>
      <c r="X9" s="236"/>
      <c r="Y9" s="81"/>
      <c r="Z9" s="82"/>
      <c r="AA9" s="82"/>
      <c r="AB9" s="82"/>
      <c r="AC9" s="82"/>
      <c r="AD9" s="82"/>
      <c r="AE9" s="82"/>
      <c r="AF9" s="83"/>
      <c r="AH9" t="s">
        <v>10</v>
      </c>
      <c r="AI9" t="s">
        <v>120</v>
      </c>
    </row>
    <row r="10" spans="1:35" x14ac:dyDescent="0.2">
      <c r="A10" s="172" t="s">
        <v>15</v>
      </c>
      <c r="B10" s="173"/>
      <c r="C10" s="173"/>
      <c r="D10" s="173"/>
      <c r="E10" s="173"/>
      <c r="F10" s="173"/>
      <c r="G10" s="173"/>
      <c r="H10" s="173"/>
      <c r="I10" s="173"/>
      <c r="J10" s="173"/>
      <c r="K10" s="173"/>
      <c r="L10" s="173"/>
      <c r="M10" s="173"/>
      <c r="N10" s="174"/>
      <c r="R10" s="96"/>
      <c r="S10" s="97"/>
      <c r="T10" s="235"/>
      <c r="U10" s="235"/>
      <c r="V10" s="235"/>
      <c r="W10" s="235"/>
      <c r="X10" s="236"/>
      <c r="Y10" s="81"/>
      <c r="Z10" s="82"/>
      <c r="AA10" s="82"/>
      <c r="AB10" s="82"/>
      <c r="AC10" s="82"/>
      <c r="AD10" s="82"/>
      <c r="AE10" s="82"/>
      <c r="AF10" s="83"/>
      <c r="AH10" t="s">
        <v>11</v>
      </c>
      <c r="AI10" t="s">
        <v>121</v>
      </c>
    </row>
    <row r="11" spans="1:35" ht="15" thickBot="1" x14ac:dyDescent="0.25">
      <c r="A11" s="178" t="s">
        <v>89</v>
      </c>
      <c r="B11" s="179"/>
      <c r="C11" s="179"/>
      <c r="D11" s="179"/>
      <c r="E11" s="179"/>
      <c r="F11" s="46" t="s">
        <v>16</v>
      </c>
      <c r="G11" s="177">
        <f>+COUNTA(C19:E34,C40:E52)</f>
        <v>0</v>
      </c>
      <c r="H11" s="177"/>
      <c r="I11" s="176" t="s">
        <v>93</v>
      </c>
      <c r="J11" s="176"/>
      <c r="K11" s="175">
        <f>1000*G11</f>
        <v>0</v>
      </c>
      <c r="L11" s="175"/>
      <c r="M11" s="175"/>
      <c r="N11" s="48" t="s">
        <v>17</v>
      </c>
      <c r="R11" s="98"/>
      <c r="S11" s="99"/>
      <c r="T11" s="237"/>
      <c r="U11" s="237"/>
      <c r="V11" s="237"/>
      <c r="W11" s="237"/>
      <c r="X11" s="238"/>
      <c r="Y11" s="84"/>
      <c r="Z11" s="85"/>
      <c r="AA11" s="85"/>
      <c r="AB11" s="85"/>
      <c r="AC11" s="85"/>
      <c r="AD11" s="85"/>
      <c r="AE11" s="85"/>
      <c r="AF11" s="86"/>
      <c r="AH11" s="6" t="s">
        <v>61</v>
      </c>
      <c r="AI11" s="6" t="s">
        <v>122</v>
      </c>
    </row>
    <row r="12" spans="1:35" ht="15" customHeight="1" thickBot="1" x14ac:dyDescent="0.25">
      <c r="A12" s="15"/>
      <c r="B12" s="15"/>
      <c r="C12" s="15"/>
      <c r="D12" s="15"/>
      <c r="E12" s="15"/>
      <c r="F12" s="15"/>
      <c r="G12" s="15"/>
      <c r="H12" s="15"/>
      <c r="I12" s="15"/>
      <c r="J12" s="15"/>
      <c r="K12" s="31"/>
      <c r="L12" s="31"/>
      <c r="M12" s="31"/>
      <c r="O12" s="49" t="s">
        <v>75</v>
      </c>
      <c r="AH12" t="s">
        <v>12</v>
      </c>
      <c r="AI12" s="6" t="s">
        <v>123</v>
      </c>
    </row>
    <row r="13" spans="1:35" x14ac:dyDescent="0.2">
      <c r="A13" s="166" t="s">
        <v>19</v>
      </c>
      <c r="B13" s="167"/>
      <c r="C13" s="167"/>
      <c r="D13" s="171" t="s">
        <v>74</v>
      </c>
      <c r="E13" s="171"/>
      <c r="F13" s="1" t="s">
        <v>20</v>
      </c>
      <c r="G13" s="170"/>
      <c r="H13" s="170"/>
      <c r="I13" s="169" t="s">
        <v>22</v>
      </c>
      <c r="J13" s="169"/>
      <c r="K13" s="168">
        <f>+G13*700</f>
        <v>0</v>
      </c>
      <c r="L13" s="168"/>
      <c r="M13" s="168"/>
      <c r="N13" s="2" t="s">
        <v>18</v>
      </c>
      <c r="O13" s="24" t="s">
        <v>76</v>
      </c>
    </row>
    <row r="14" spans="1:35" ht="15" thickBot="1" x14ac:dyDescent="0.25">
      <c r="A14" s="136" t="s">
        <v>21</v>
      </c>
      <c r="B14" s="137"/>
      <c r="C14" s="137"/>
      <c r="D14" s="137"/>
      <c r="E14" s="137"/>
      <c r="F14" s="137"/>
      <c r="G14" s="137"/>
      <c r="H14" s="137"/>
      <c r="I14" s="137"/>
      <c r="J14" s="137"/>
      <c r="K14" s="241">
        <f>+K11+K13</f>
        <v>0</v>
      </c>
      <c r="L14" s="241"/>
      <c r="M14" s="241"/>
      <c r="N14" s="3" t="s">
        <v>18</v>
      </c>
    </row>
    <row r="15" spans="1:35" ht="15" thickBot="1" x14ac:dyDescent="0.25">
      <c r="A15" s="65" t="s">
        <v>130</v>
      </c>
      <c r="B15" s="4"/>
      <c r="C15" s="5"/>
      <c r="D15" s="5"/>
      <c r="E15" s="5"/>
      <c r="F15" s="4"/>
      <c r="Y15" s="68" t="s">
        <v>132</v>
      </c>
      <c r="Z15" s="67"/>
      <c r="AA15" s="67"/>
      <c r="AB15" s="67"/>
      <c r="AC15" s="67"/>
      <c r="AD15" s="67"/>
      <c r="AE15" s="67"/>
      <c r="AF15" s="67"/>
    </row>
    <row r="16" spans="1:35" ht="14.4" customHeight="1" thickBot="1" x14ac:dyDescent="0.25">
      <c r="A16" s="147" t="s">
        <v>56</v>
      </c>
      <c r="B16" s="148"/>
      <c r="C16" s="148"/>
      <c r="D16" s="148"/>
      <c r="E16" s="148"/>
      <c r="F16" s="148"/>
      <c r="G16" s="148"/>
      <c r="H16" s="148"/>
      <c r="I16" s="148"/>
      <c r="J16" s="148"/>
      <c r="K16" s="148"/>
      <c r="L16" s="148"/>
      <c r="M16" s="149"/>
      <c r="N16" s="106" t="s">
        <v>101</v>
      </c>
      <c r="O16" s="107"/>
      <c r="P16" s="107"/>
      <c r="Q16" s="107"/>
      <c r="R16" s="107"/>
      <c r="S16" s="107"/>
      <c r="T16" s="107"/>
      <c r="U16" s="107"/>
      <c r="V16" s="107"/>
      <c r="W16" s="107"/>
      <c r="X16" s="108"/>
      <c r="Y16" s="67"/>
      <c r="Z16" s="67"/>
      <c r="AA16" s="67"/>
      <c r="AB16" s="67"/>
      <c r="AC16" s="67"/>
      <c r="AD16" s="67"/>
      <c r="AE16" s="67"/>
      <c r="AF16" s="67"/>
    </row>
    <row r="17" spans="1:40" ht="14.25" customHeight="1" x14ac:dyDescent="0.2">
      <c r="A17" s="151"/>
      <c r="B17" s="152"/>
      <c r="C17" s="152" t="s">
        <v>23</v>
      </c>
      <c r="D17" s="152"/>
      <c r="E17" s="152"/>
      <c r="F17" s="152"/>
      <c r="G17" s="152"/>
      <c r="H17" s="152"/>
      <c r="I17" s="138" t="s">
        <v>54</v>
      </c>
      <c r="J17" s="218" t="s">
        <v>33</v>
      </c>
      <c r="K17" s="242" t="s">
        <v>131</v>
      </c>
      <c r="L17" s="150" t="s">
        <v>53</v>
      </c>
      <c r="M17" s="150" t="s">
        <v>55</v>
      </c>
      <c r="N17" s="109"/>
      <c r="O17" s="110"/>
      <c r="P17" s="110"/>
      <c r="Q17" s="110"/>
      <c r="R17" s="110"/>
      <c r="S17" s="110"/>
      <c r="T17" s="110"/>
      <c r="U17" s="110"/>
      <c r="V17" s="110"/>
      <c r="W17" s="110"/>
      <c r="X17" s="111"/>
      <c r="Y17" s="69"/>
      <c r="Z17" s="70"/>
      <c r="AA17" s="70"/>
      <c r="AB17" s="70"/>
      <c r="AC17" s="70"/>
      <c r="AD17" s="70"/>
      <c r="AE17" s="70"/>
      <c r="AF17" s="71"/>
    </row>
    <row r="18" spans="1:40" ht="9.75" customHeight="1" x14ac:dyDescent="0.2">
      <c r="A18" s="146"/>
      <c r="B18" s="131"/>
      <c r="C18" s="153" t="s">
        <v>31</v>
      </c>
      <c r="D18" s="153"/>
      <c r="E18" s="154"/>
      <c r="F18" s="141" t="s">
        <v>32</v>
      </c>
      <c r="G18" s="155"/>
      <c r="H18" s="155"/>
      <c r="I18" s="139"/>
      <c r="J18" s="139"/>
      <c r="K18" s="243"/>
      <c r="L18" s="139"/>
      <c r="M18" s="139"/>
      <c r="N18" s="112"/>
      <c r="O18" s="113"/>
      <c r="P18" s="113"/>
      <c r="Q18" s="113"/>
      <c r="R18" s="113"/>
      <c r="S18" s="113"/>
      <c r="T18" s="113"/>
      <c r="U18" s="113"/>
      <c r="V18" s="113"/>
      <c r="W18" s="113"/>
      <c r="X18" s="114"/>
      <c r="Y18" s="72"/>
      <c r="Z18" s="73"/>
      <c r="AA18" s="73"/>
      <c r="AB18" s="73"/>
      <c r="AC18" s="73"/>
      <c r="AD18" s="73"/>
      <c r="AE18" s="73"/>
      <c r="AF18" s="74"/>
    </row>
    <row r="19" spans="1:40" x14ac:dyDescent="0.2">
      <c r="A19" s="146" t="s">
        <v>24</v>
      </c>
      <c r="B19" s="131"/>
      <c r="C19" s="127"/>
      <c r="D19" s="127"/>
      <c r="E19" s="143"/>
      <c r="F19" s="126"/>
      <c r="G19" s="127"/>
      <c r="H19" s="127"/>
      <c r="I19" s="40"/>
      <c r="J19" s="40"/>
      <c r="K19" s="40"/>
      <c r="L19" s="25" t="str">
        <f t="shared" ref="L19:L34" si="0">IF(K19="",AH19,AI19)</f>
        <v/>
      </c>
      <c r="M19" s="36"/>
      <c r="N19" s="100"/>
      <c r="O19" s="101"/>
      <c r="P19" s="101"/>
      <c r="Q19" s="101"/>
      <c r="R19" s="101"/>
      <c r="S19" s="101"/>
      <c r="T19" s="101"/>
      <c r="U19" s="101"/>
      <c r="V19" s="101"/>
      <c r="W19" s="101"/>
      <c r="X19" s="102"/>
      <c r="Y19" s="72"/>
      <c r="Z19" s="73"/>
      <c r="AA19" s="73"/>
      <c r="AB19" s="73"/>
      <c r="AC19" s="73"/>
      <c r="AD19" s="73"/>
      <c r="AE19" s="73"/>
      <c r="AF19" s="74"/>
      <c r="AH19" s="25" t="str">
        <f t="shared" ref="AH19:AH34" si="1">IF(J19="","",VLOOKUP(J19,AJ$19:AK$26,2))</f>
        <v/>
      </c>
      <c r="AI19" s="25" t="str">
        <f t="shared" ref="AI19:AI34" si="2">IF(J19="","",VLOOKUP(J19,AM$19:AN$20,2))</f>
        <v/>
      </c>
      <c r="AJ19" s="6">
        <v>0</v>
      </c>
      <c r="AK19" s="6">
        <v>50</v>
      </c>
      <c r="AM19" s="6">
        <v>0</v>
      </c>
      <c r="AN19" s="6" t="s">
        <v>96</v>
      </c>
    </row>
    <row r="20" spans="1:40" x14ac:dyDescent="0.2">
      <c r="A20" s="146" t="s">
        <v>25</v>
      </c>
      <c r="B20" s="131"/>
      <c r="C20" s="127"/>
      <c r="D20" s="127"/>
      <c r="E20" s="143"/>
      <c r="F20" s="126"/>
      <c r="G20" s="127"/>
      <c r="H20" s="127"/>
      <c r="I20" s="40"/>
      <c r="J20" s="40"/>
      <c r="K20" s="40"/>
      <c r="L20" s="25" t="str">
        <f t="shared" si="0"/>
        <v/>
      </c>
      <c r="M20" s="36"/>
      <c r="N20" s="100"/>
      <c r="O20" s="101"/>
      <c r="P20" s="101"/>
      <c r="Q20" s="101"/>
      <c r="R20" s="101"/>
      <c r="S20" s="101"/>
      <c r="T20" s="101"/>
      <c r="U20" s="101"/>
      <c r="V20" s="101"/>
      <c r="W20" s="101"/>
      <c r="X20" s="102"/>
      <c r="Y20" s="72"/>
      <c r="Z20" s="73"/>
      <c r="AA20" s="73"/>
      <c r="AB20" s="73"/>
      <c r="AC20" s="73"/>
      <c r="AD20" s="73"/>
      <c r="AE20" s="73"/>
      <c r="AF20" s="74"/>
      <c r="AH20" s="25" t="str">
        <f t="shared" si="1"/>
        <v/>
      </c>
      <c r="AI20" s="25" t="str">
        <f t="shared" si="2"/>
        <v/>
      </c>
      <c r="AJ20" s="6">
        <v>50.1</v>
      </c>
      <c r="AK20" s="6">
        <v>55</v>
      </c>
      <c r="AM20" s="6">
        <v>60.1</v>
      </c>
      <c r="AN20" s="6" t="s">
        <v>97</v>
      </c>
    </row>
    <row r="21" spans="1:40" x14ac:dyDescent="0.2">
      <c r="A21" s="146" t="s">
        <v>26</v>
      </c>
      <c r="B21" s="131"/>
      <c r="C21" s="127"/>
      <c r="D21" s="127"/>
      <c r="E21" s="143"/>
      <c r="F21" s="126"/>
      <c r="G21" s="127"/>
      <c r="H21" s="127"/>
      <c r="I21" s="40"/>
      <c r="J21" s="40"/>
      <c r="K21" s="40"/>
      <c r="L21" s="25" t="str">
        <f t="shared" si="0"/>
        <v/>
      </c>
      <c r="M21" s="36"/>
      <c r="N21" s="100"/>
      <c r="O21" s="101"/>
      <c r="P21" s="101"/>
      <c r="Q21" s="101"/>
      <c r="R21" s="101"/>
      <c r="S21" s="101"/>
      <c r="T21" s="101"/>
      <c r="U21" s="101"/>
      <c r="V21" s="101"/>
      <c r="W21" s="101"/>
      <c r="X21" s="102"/>
      <c r="Y21" s="72"/>
      <c r="Z21" s="73"/>
      <c r="AA21" s="73"/>
      <c r="AB21" s="73"/>
      <c r="AC21" s="73"/>
      <c r="AD21" s="73"/>
      <c r="AE21" s="73"/>
      <c r="AF21" s="74"/>
      <c r="AH21" s="25" t="str">
        <f t="shared" si="1"/>
        <v/>
      </c>
      <c r="AI21" s="25" t="str">
        <f t="shared" si="2"/>
        <v/>
      </c>
      <c r="AJ21" s="6">
        <v>55.1</v>
      </c>
      <c r="AK21" s="6">
        <v>60</v>
      </c>
    </row>
    <row r="22" spans="1:40" x14ac:dyDescent="0.2">
      <c r="A22" s="146" t="s">
        <v>27</v>
      </c>
      <c r="B22" s="131"/>
      <c r="C22" s="127"/>
      <c r="D22" s="127"/>
      <c r="E22" s="143"/>
      <c r="F22" s="126"/>
      <c r="G22" s="127"/>
      <c r="H22" s="127"/>
      <c r="I22" s="40"/>
      <c r="J22" s="40"/>
      <c r="K22" s="40"/>
      <c r="L22" s="25" t="str">
        <f t="shared" si="0"/>
        <v/>
      </c>
      <c r="M22" s="36"/>
      <c r="N22" s="100"/>
      <c r="O22" s="101"/>
      <c r="P22" s="101"/>
      <c r="Q22" s="101"/>
      <c r="R22" s="101"/>
      <c r="S22" s="101"/>
      <c r="T22" s="101"/>
      <c r="U22" s="101"/>
      <c r="V22" s="101"/>
      <c r="W22" s="101"/>
      <c r="X22" s="102"/>
      <c r="Y22" s="72"/>
      <c r="Z22" s="73"/>
      <c r="AA22" s="73"/>
      <c r="AB22" s="73"/>
      <c r="AC22" s="73"/>
      <c r="AD22" s="73"/>
      <c r="AE22" s="73"/>
      <c r="AF22" s="74"/>
      <c r="AH22" s="25" t="str">
        <f t="shared" si="1"/>
        <v/>
      </c>
      <c r="AI22" s="25" t="str">
        <f t="shared" si="2"/>
        <v/>
      </c>
      <c r="AJ22" s="6">
        <v>60.1</v>
      </c>
      <c r="AK22" s="6">
        <v>66</v>
      </c>
    </row>
    <row r="23" spans="1:40" x14ac:dyDescent="0.2">
      <c r="A23" s="146" t="s">
        <v>28</v>
      </c>
      <c r="B23" s="131"/>
      <c r="C23" s="127"/>
      <c r="D23" s="127"/>
      <c r="E23" s="143"/>
      <c r="F23" s="126"/>
      <c r="G23" s="127"/>
      <c r="H23" s="127"/>
      <c r="I23" s="40"/>
      <c r="J23" s="40"/>
      <c r="K23" s="40"/>
      <c r="L23" s="25" t="str">
        <f t="shared" si="0"/>
        <v/>
      </c>
      <c r="M23" s="36"/>
      <c r="N23" s="100"/>
      <c r="O23" s="101"/>
      <c r="P23" s="101"/>
      <c r="Q23" s="101"/>
      <c r="R23" s="101"/>
      <c r="S23" s="101"/>
      <c r="T23" s="101"/>
      <c r="U23" s="101"/>
      <c r="V23" s="101"/>
      <c r="W23" s="101"/>
      <c r="X23" s="102"/>
      <c r="Y23" s="72"/>
      <c r="Z23" s="73"/>
      <c r="AA23" s="73"/>
      <c r="AB23" s="73"/>
      <c r="AC23" s="73"/>
      <c r="AD23" s="73"/>
      <c r="AE23" s="73"/>
      <c r="AF23" s="74"/>
      <c r="AH23" s="25" t="str">
        <f t="shared" si="1"/>
        <v/>
      </c>
      <c r="AI23" s="25" t="str">
        <f t="shared" si="2"/>
        <v/>
      </c>
      <c r="AJ23" s="6">
        <v>66.099999999999994</v>
      </c>
      <c r="AK23" s="6">
        <v>73</v>
      </c>
    </row>
    <row r="24" spans="1:40" ht="15" thickBot="1" x14ac:dyDescent="0.25">
      <c r="A24" s="146" t="s">
        <v>29</v>
      </c>
      <c r="B24" s="131"/>
      <c r="C24" s="127"/>
      <c r="D24" s="127"/>
      <c r="E24" s="143"/>
      <c r="F24" s="126"/>
      <c r="G24" s="127"/>
      <c r="H24" s="127"/>
      <c r="I24" s="40"/>
      <c r="J24" s="40"/>
      <c r="K24" s="40"/>
      <c r="L24" s="25" t="str">
        <f t="shared" si="0"/>
        <v/>
      </c>
      <c r="M24" s="36"/>
      <c r="N24" s="100"/>
      <c r="O24" s="101"/>
      <c r="P24" s="101"/>
      <c r="Q24" s="101"/>
      <c r="R24" s="101"/>
      <c r="S24" s="101"/>
      <c r="T24" s="101"/>
      <c r="U24" s="101"/>
      <c r="V24" s="101"/>
      <c r="W24" s="101"/>
      <c r="X24" s="102"/>
      <c r="Y24" s="75"/>
      <c r="Z24" s="76"/>
      <c r="AA24" s="76"/>
      <c r="AB24" s="76"/>
      <c r="AC24" s="76"/>
      <c r="AD24" s="76"/>
      <c r="AE24" s="76"/>
      <c r="AF24" s="77"/>
      <c r="AH24" s="25" t="str">
        <f t="shared" si="1"/>
        <v/>
      </c>
      <c r="AI24" s="25" t="str">
        <f t="shared" si="2"/>
        <v/>
      </c>
      <c r="AJ24" s="6">
        <v>73.099999999999994</v>
      </c>
      <c r="AK24" s="6">
        <v>81</v>
      </c>
    </row>
    <row r="25" spans="1:40" ht="15" thickBot="1" x14ac:dyDescent="0.25">
      <c r="A25" s="144" t="s">
        <v>30</v>
      </c>
      <c r="B25" s="145"/>
      <c r="C25" s="214"/>
      <c r="D25" s="214"/>
      <c r="E25" s="215"/>
      <c r="F25" s="226"/>
      <c r="G25" s="214"/>
      <c r="H25" s="214"/>
      <c r="I25" s="41"/>
      <c r="J25" s="41"/>
      <c r="K25" s="41"/>
      <c r="L25" s="60" t="str">
        <f t="shared" si="0"/>
        <v/>
      </c>
      <c r="M25" s="37"/>
      <c r="N25" s="103"/>
      <c r="O25" s="104"/>
      <c r="P25" s="104"/>
      <c r="Q25" s="104"/>
      <c r="R25" s="104"/>
      <c r="S25" s="104"/>
      <c r="T25" s="104"/>
      <c r="U25" s="104"/>
      <c r="V25" s="104"/>
      <c r="W25" s="104"/>
      <c r="X25" s="105"/>
      <c r="AH25" s="25" t="str">
        <f t="shared" si="1"/>
        <v/>
      </c>
      <c r="AI25" s="25" t="str">
        <f t="shared" si="2"/>
        <v/>
      </c>
      <c r="AJ25" s="6">
        <v>81.099999999999994</v>
      </c>
      <c r="AK25" s="6">
        <v>90</v>
      </c>
    </row>
    <row r="26" spans="1:40" ht="15" thickTop="1" x14ac:dyDescent="0.2">
      <c r="A26" s="221" t="s">
        <v>58</v>
      </c>
      <c r="B26" s="222"/>
      <c r="C26" s="216"/>
      <c r="D26" s="216"/>
      <c r="E26" s="217"/>
      <c r="F26" s="227"/>
      <c r="G26" s="216"/>
      <c r="H26" s="216"/>
      <c r="I26" s="42"/>
      <c r="J26" s="42"/>
      <c r="K26" s="42"/>
      <c r="L26" s="59" t="str">
        <f t="shared" si="0"/>
        <v/>
      </c>
      <c r="M26" s="38"/>
      <c r="N26" s="115"/>
      <c r="O26" s="116"/>
      <c r="P26" s="116"/>
      <c r="Q26" s="116"/>
      <c r="R26" s="116"/>
      <c r="S26" s="116"/>
      <c r="T26" s="116"/>
      <c r="U26" s="116"/>
      <c r="V26" s="116"/>
      <c r="W26" s="116"/>
      <c r="X26" s="117"/>
      <c r="AH26" s="25" t="str">
        <f t="shared" si="1"/>
        <v/>
      </c>
      <c r="AI26" s="25" t="str">
        <f t="shared" si="2"/>
        <v/>
      </c>
      <c r="AJ26" s="6">
        <v>90.1</v>
      </c>
      <c r="AK26" s="6" t="s">
        <v>95</v>
      </c>
    </row>
    <row r="27" spans="1:40" x14ac:dyDescent="0.2">
      <c r="A27" s="223"/>
      <c r="B27" s="222"/>
      <c r="C27" s="127"/>
      <c r="D27" s="127"/>
      <c r="E27" s="143"/>
      <c r="F27" s="126"/>
      <c r="G27" s="127"/>
      <c r="H27" s="127"/>
      <c r="I27" s="40"/>
      <c r="J27" s="40"/>
      <c r="K27" s="40"/>
      <c r="L27" s="25" t="str">
        <f t="shared" si="0"/>
        <v/>
      </c>
      <c r="M27" s="36"/>
      <c r="N27" s="100"/>
      <c r="O27" s="101"/>
      <c r="P27" s="101"/>
      <c r="Q27" s="101"/>
      <c r="R27" s="101"/>
      <c r="S27" s="101"/>
      <c r="T27" s="101"/>
      <c r="U27" s="101"/>
      <c r="V27" s="101"/>
      <c r="W27" s="101"/>
      <c r="X27" s="102"/>
      <c r="AH27" s="25" t="str">
        <f t="shared" si="1"/>
        <v/>
      </c>
      <c r="AI27" s="25" t="str">
        <f t="shared" si="2"/>
        <v/>
      </c>
    </row>
    <row r="28" spans="1:40" x14ac:dyDescent="0.2">
      <c r="A28" s="223"/>
      <c r="B28" s="222"/>
      <c r="C28" s="127"/>
      <c r="D28" s="127"/>
      <c r="E28" s="143"/>
      <c r="F28" s="126"/>
      <c r="G28" s="127"/>
      <c r="H28" s="127"/>
      <c r="I28" s="40"/>
      <c r="J28" s="40"/>
      <c r="K28" s="40"/>
      <c r="L28" s="25" t="str">
        <f t="shared" si="0"/>
        <v/>
      </c>
      <c r="M28" s="36"/>
      <c r="N28" s="100"/>
      <c r="O28" s="101"/>
      <c r="P28" s="101"/>
      <c r="Q28" s="101"/>
      <c r="R28" s="101"/>
      <c r="S28" s="101"/>
      <c r="T28" s="101"/>
      <c r="U28" s="101"/>
      <c r="V28" s="101"/>
      <c r="W28" s="101"/>
      <c r="X28" s="102"/>
      <c r="AH28" s="25" t="str">
        <f t="shared" si="1"/>
        <v/>
      </c>
      <c r="AI28" s="25" t="str">
        <f t="shared" si="2"/>
        <v/>
      </c>
    </row>
    <row r="29" spans="1:40" x14ac:dyDescent="0.2">
      <c r="A29" s="223"/>
      <c r="B29" s="222"/>
      <c r="C29" s="127"/>
      <c r="D29" s="127"/>
      <c r="E29" s="143"/>
      <c r="F29" s="126"/>
      <c r="G29" s="127"/>
      <c r="H29" s="127"/>
      <c r="I29" s="40"/>
      <c r="J29" s="40"/>
      <c r="K29" s="40"/>
      <c r="L29" s="25" t="str">
        <f t="shared" si="0"/>
        <v/>
      </c>
      <c r="M29" s="36"/>
      <c r="N29" s="100"/>
      <c r="O29" s="101"/>
      <c r="P29" s="101"/>
      <c r="Q29" s="101"/>
      <c r="R29" s="101"/>
      <c r="S29" s="101"/>
      <c r="T29" s="101"/>
      <c r="U29" s="101"/>
      <c r="V29" s="101"/>
      <c r="W29" s="101"/>
      <c r="X29" s="102"/>
      <c r="AH29" s="25" t="str">
        <f t="shared" si="1"/>
        <v/>
      </c>
      <c r="AI29" s="25" t="str">
        <f t="shared" si="2"/>
        <v/>
      </c>
    </row>
    <row r="30" spans="1:40" x14ac:dyDescent="0.2">
      <c r="A30" s="223"/>
      <c r="B30" s="222"/>
      <c r="C30" s="127"/>
      <c r="D30" s="127"/>
      <c r="E30" s="143"/>
      <c r="F30" s="126"/>
      <c r="G30" s="127"/>
      <c r="H30" s="127"/>
      <c r="I30" s="40"/>
      <c r="J30" s="40"/>
      <c r="K30" s="40"/>
      <c r="L30" s="25" t="str">
        <f t="shared" si="0"/>
        <v/>
      </c>
      <c r="M30" s="36"/>
      <c r="N30" s="100"/>
      <c r="O30" s="101"/>
      <c r="P30" s="101"/>
      <c r="Q30" s="101"/>
      <c r="R30" s="101"/>
      <c r="S30" s="101"/>
      <c r="T30" s="101"/>
      <c r="U30" s="101"/>
      <c r="V30" s="101"/>
      <c r="W30" s="101"/>
      <c r="X30" s="102"/>
      <c r="AH30" s="25" t="str">
        <f t="shared" si="1"/>
        <v/>
      </c>
      <c r="AI30" s="25" t="str">
        <f t="shared" si="2"/>
        <v/>
      </c>
    </row>
    <row r="31" spans="1:40" x14ac:dyDescent="0.2">
      <c r="A31" s="223"/>
      <c r="B31" s="222"/>
      <c r="C31" s="127"/>
      <c r="D31" s="127"/>
      <c r="E31" s="143"/>
      <c r="F31" s="126"/>
      <c r="G31" s="127"/>
      <c r="H31" s="127"/>
      <c r="I31" s="40"/>
      <c r="J31" s="40"/>
      <c r="K31" s="40"/>
      <c r="L31" s="25" t="str">
        <f t="shared" si="0"/>
        <v/>
      </c>
      <c r="M31" s="36"/>
      <c r="N31" s="100"/>
      <c r="O31" s="101"/>
      <c r="P31" s="101"/>
      <c r="Q31" s="101"/>
      <c r="R31" s="101"/>
      <c r="S31" s="101"/>
      <c r="T31" s="101"/>
      <c r="U31" s="101"/>
      <c r="V31" s="101"/>
      <c r="W31" s="101"/>
      <c r="X31" s="102"/>
      <c r="AH31" s="25" t="str">
        <f t="shared" si="1"/>
        <v/>
      </c>
      <c r="AI31" s="25" t="str">
        <f t="shared" si="2"/>
        <v/>
      </c>
    </row>
    <row r="32" spans="1:40" x14ac:dyDescent="0.2">
      <c r="A32" s="223"/>
      <c r="B32" s="222"/>
      <c r="C32" s="127"/>
      <c r="D32" s="127"/>
      <c r="E32" s="143"/>
      <c r="F32" s="126"/>
      <c r="G32" s="127"/>
      <c r="H32" s="127"/>
      <c r="I32" s="40"/>
      <c r="J32" s="40"/>
      <c r="K32" s="40"/>
      <c r="L32" s="25" t="str">
        <f t="shared" si="0"/>
        <v/>
      </c>
      <c r="M32" s="36"/>
      <c r="N32" s="100"/>
      <c r="O32" s="101"/>
      <c r="P32" s="101"/>
      <c r="Q32" s="101"/>
      <c r="R32" s="101"/>
      <c r="S32" s="101"/>
      <c r="T32" s="101"/>
      <c r="U32" s="101"/>
      <c r="V32" s="101"/>
      <c r="W32" s="101"/>
      <c r="X32" s="102"/>
      <c r="AH32" s="25" t="str">
        <f t="shared" si="1"/>
        <v/>
      </c>
      <c r="AI32" s="25" t="str">
        <f t="shared" si="2"/>
        <v/>
      </c>
    </row>
    <row r="33" spans="1:40" x14ac:dyDescent="0.2">
      <c r="A33" s="223"/>
      <c r="B33" s="222"/>
      <c r="C33" s="127"/>
      <c r="D33" s="127"/>
      <c r="E33" s="143"/>
      <c r="F33" s="126"/>
      <c r="G33" s="127"/>
      <c r="H33" s="127"/>
      <c r="I33" s="40"/>
      <c r="J33" s="40"/>
      <c r="K33" s="40"/>
      <c r="L33" s="25" t="str">
        <f t="shared" si="0"/>
        <v/>
      </c>
      <c r="M33" s="36"/>
      <c r="N33" s="100"/>
      <c r="O33" s="101"/>
      <c r="P33" s="101"/>
      <c r="Q33" s="101"/>
      <c r="R33" s="101"/>
      <c r="S33" s="101"/>
      <c r="T33" s="101"/>
      <c r="U33" s="101"/>
      <c r="V33" s="101"/>
      <c r="W33" s="101"/>
      <c r="X33" s="102"/>
      <c r="AH33" s="25" t="str">
        <f t="shared" si="1"/>
        <v/>
      </c>
      <c r="AI33" s="25" t="str">
        <f t="shared" si="2"/>
        <v/>
      </c>
    </row>
    <row r="34" spans="1:40" ht="15" thickBot="1" x14ac:dyDescent="0.25">
      <c r="A34" s="224"/>
      <c r="B34" s="225"/>
      <c r="C34" s="244"/>
      <c r="D34" s="244"/>
      <c r="E34" s="245"/>
      <c r="F34" s="246"/>
      <c r="G34" s="244"/>
      <c r="H34" s="244"/>
      <c r="I34" s="43"/>
      <c r="J34" s="43"/>
      <c r="K34" s="43"/>
      <c r="L34" s="66" t="str">
        <f t="shared" si="0"/>
        <v/>
      </c>
      <c r="M34" s="39"/>
      <c r="N34" s="89"/>
      <c r="O34" s="90"/>
      <c r="P34" s="90"/>
      <c r="Q34" s="90"/>
      <c r="R34" s="90"/>
      <c r="S34" s="90"/>
      <c r="T34" s="90"/>
      <c r="U34" s="90"/>
      <c r="V34" s="90"/>
      <c r="W34" s="90"/>
      <c r="X34" s="91"/>
      <c r="AH34" s="25" t="str">
        <f t="shared" si="1"/>
        <v/>
      </c>
      <c r="AI34" s="25" t="str">
        <f t="shared" si="2"/>
        <v/>
      </c>
    </row>
    <row r="35" spans="1:40" x14ac:dyDescent="0.2">
      <c r="A35" s="28"/>
      <c r="B35" s="28"/>
      <c r="C35" s="29"/>
      <c r="D35" s="29"/>
      <c r="E35" s="29"/>
      <c r="F35" s="29"/>
      <c r="G35" s="29"/>
      <c r="H35" s="29"/>
      <c r="J35" s="30"/>
      <c r="K35" s="15"/>
      <c r="M35" s="30"/>
      <c r="N35" s="30"/>
      <c r="O35" s="30"/>
      <c r="P35" s="15"/>
      <c r="Q35" s="15"/>
      <c r="R35" s="15"/>
      <c r="S35" s="15"/>
      <c r="T35" s="15"/>
      <c r="U35" s="15"/>
      <c r="V35" s="15"/>
      <c r="W35" s="15"/>
      <c r="X35" s="15"/>
    </row>
    <row r="36" spans="1:40" ht="15" thickBot="1" x14ac:dyDescent="0.25">
      <c r="A36" s="28"/>
      <c r="B36" s="28"/>
      <c r="C36" s="29"/>
      <c r="D36" s="29"/>
      <c r="E36" s="29"/>
      <c r="F36" s="29"/>
      <c r="G36" s="29"/>
      <c r="H36" s="29"/>
      <c r="J36" s="30"/>
      <c r="K36" s="15"/>
      <c r="M36" s="30"/>
      <c r="N36" s="30"/>
      <c r="O36" s="30"/>
      <c r="P36" s="15"/>
      <c r="Q36" s="15"/>
      <c r="R36" s="15"/>
      <c r="S36" s="15"/>
      <c r="T36" s="15"/>
      <c r="U36" s="15"/>
      <c r="V36" s="15"/>
      <c r="W36" s="15"/>
      <c r="X36" s="15"/>
    </row>
    <row r="37" spans="1:40" x14ac:dyDescent="0.2">
      <c r="A37" s="147" t="s">
        <v>57</v>
      </c>
      <c r="B37" s="148"/>
      <c r="C37" s="148"/>
      <c r="D37" s="148"/>
      <c r="E37" s="148"/>
      <c r="F37" s="148"/>
      <c r="G37" s="148"/>
      <c r="H37" s="148"/>
      <c r="I37" s="148"/>
      <c r="J37" s="148"/>
      <c r="K37" s="148"/>
      <c r="L37" s="148"/>
      <c r="M37" s="148"/>
      <c r="N37" s="106" t="s">
        <v>101</v>
      </c>
      <c r="O37" s="107"/>
      <c r="P37" s="107"/>
      <c r="Q37" s="107"/>
      <c r="R37" s="107"/>
      <c r="S37" s="107"/>
      <c r="T37" s="107"/>
      <c r="U37" s="107"/>
      <c r="V37" s="107"/>
      <c r="W37" s="107"/>
      <c r="X37" s="108"/>
    </row>
    <row r="38" spans="1:40" ht="14.25" customHeight="1" x14ac:dyDescent="0.2">
      <c r="A38" s="180"/>
      <c r="B38" s="181"/>
      <c r="C38" s="131" t="s">
        <v>23</v>
      </c>
      <c r="D38" s="131"/>
      <c r="E38" s="131"/>
      <c r="F38" s="131"/>
      <c r="G38" s="131"/>
      <c r="H38" s="131"/>
      <c r="I38" s="142" t="s">
        <v>54</v>
      </c>
      <c r="J38" s="247" t="s">
        <v>33</v>
      </c>
      <c r="K38" s="242" t="s">
        <v>131</v>
      </c>
      <c r="L38" s="139" t="s">
        <v>46</v>
      </c>
      <c r="M38" s="139" t="s">
        <v>55</v>
      </c>
      <c r="N38" s="109"/>
      <c r="O38" s="110"/>
      <c r="P38" s="110"/>
      <c r="Q38" s="110"/>
      <c r="R38" s="110"/>
      <c r="S38" s="110"/>
      <c r="T38" s="110"/>
      <c r="U38" s="110"/>
      <c r="V38" s="110"/>
      <c r="W38" s="110"/>
      <c r="X38" s="111"/>
    </row>
    <row r="39" spans="1:40" x14ac:dyDescent="0.2">
      <c r="A39" s="219"/>
      <c r="B39" s="220"/>
      <c r="C39" s="128" t="s">
        <v>31</v>
      </c>
      <c r="D39" s="129"/>
      <c r="E39" s="130"/>
      <c r="F39" s="140" t="s">
        <v>32</v>
      </c>
      <c r="G39" s="140"/>
      <c r="H39" s="141"/>
      <c r="I39" s="139"/>
      <c r="J39" s="139"/>
      <c r="K39" s="243"/>
      <c r="L39" s="139"/>
      <c r="M39" s="139"/>
      <c r="N39" s="112"/>
      <c r="O39" s="113"/>
      <c r="P39" s="113"/>
      <c r="Q39" s="113"/>
      <c r="R39" s="113"/>
      <c r="S39" s="113"/>
      <c r="T39" s="113"/>
      <c r="U39" s="113"/>
      <c r="V39" s="113"/>
      <c r="W39" s="113"/>
      <c r="X39" s="114"/>
    </row>
    <row r="40" spans="1:40" x14ac:dyDescent="0.2">
      <c r="A40" s="180" t="s">
        <v>24</v>
      </c>
      <c r="B40" s="181"/>
      <c r="C40" s="124"/>
      <c r="D40" s="118"/>
      <c r="E40" s="125"/>
      <c r="F40" s="118"/>
      <c r="G40" s="118"/>
      <c r="H40" s="119"/>
      <c r="I40" s="40"/>
      <c r="J40" s="40"/>
      <c r="K40" s="40"/>
      <c r="L40" s="25" t="str">
        <f t="shared" ref="L40:L52" si="3">IF(K40="",AH40,AI40)</f>
        <v/>
      </c>
      <c r="M40" s="26"/>
      <c r="N40" s="100"/>
      <c r="O40" s="101"/>
      <c r="P40" s="101"/>
      <c r="Q40" s="101"/>
      <c r="R40" s="101"/>
      <c r="S40" s="101"/>
      <c r="T40" s="101"/>
      <c r="U40" s="101"/>
      <c r="V40" s="101"/>
      <c r="W40" s="101"/>
      <c r="X40" s="102"/>
      <c r="AH40" s="25" t="str">
        <f t="shared" ref="AH40:AH52" si="4">IF(J40="","",VLOOKUP(J40,AJ$40:AK$47,2))</f>
        <v/>
      </c>
      <c r="AI40" s="25" t="str">
        <f t="shared" ref="AI40:AI52" si="5">IF(J40="","",VLOOKUP(J40,AM$40:AN$41,2))</f>
        <v/>
      </c>
      <c r="AJ40" s="6">
        <v>0</v>
      </c>
      <c r="AK40" s="6">
        <v>40</v>
      </c>
      <c r="AM40" s="6">
        <v>0</v>
      </c>
      <c r="AN40" s="6" t="s">
        <v>99</v>
      </c>
    </row>
    <row r="41" spans="1:40" x14ac:dyDescent="0.2">
      <c r="A41" s="180" t="s">
        <v>26</v>
      </c>
      <c r="B41" s="181"/>
      <c r="C41" s="124"/>
      <c r="D41" s="118"/>
      <c r="E41" s="125"/>
      <c r="F41" s="118"/>
      <c r="G41" s="118"/>
      <c r="H41" s="119"/>
      <c r="I41" s="40"/>
      <c r="J41" s="40"/>
      <c r="K41" s="40"/>
      <c r="L41" s="25" t="str">
        <f t="shared" si="3"/>
        <v/>
      </c>
      <c r="M41" s="26"/>
      <c r="N41" s="100"/>
      <c r="O41" s="101"/>
      <c r="P41" s="101"/>
      <c r="Q41" s="101"/>
      <c r="R41" s="101"/>
      <c r="S41" s="101"/>
      <c r="T41" s="101"/>
      <c r="U41" s="101"/>
      <c r="V41" s="101"/>
      <c r="W41" s="101"/>
      <c r="X41" s="102"/>
      <c r="AH41" s="25" t="str">
        <f t="shared" si="4"/>
        <v/>
      </c>
      <c r="AI41" s="25" t="str">
        <f t="shared" si="5"/>
        <v/>
      </c>
      <c r="AJ41" s="6">
        <v>40.1</v>
      </c>
      <c r="AK41" s="6">
        <v>44</v>
      </c>
      <c r="AM41" s="6">
        <v>52.1</v>
      </c>
      <c r="AN41" s="6" t="s">
        <v>100</v>
      </c>
    </row>
    <row r="42" spans="1:40" x14ac:dyDescent="0.2">
      <c r="A42" s="180" t="s">
        <v>28</v>
      </c>
      <c r="B42" s="181"/>
      <c r="C42" s="124"/>
      <c r="D42" s="118"/>
      <c r="E42" s="125"/>
      <c r="F42" s="118"/>
      <c r="G42" s="118"/>
      <c r="H42" s="119"/>
      <c r="I42" s="40"/>
      <c r="J42" s="40"/>
      <c r="K42" s="40"/>
      <c r="L42" s="25" t="str">
        <f t="shared" si="3"/>
        <v/>
      </c>
      <c r="M42" s="26"/>
      <c r="N42" s="100"/>
      <c r="O42" s="101"/>
      <c r="P42" s="101"/>
      <c r="Q42" s="101"/>
      <c r="R42" s="101"/>
      <c r="S42" s="101"/>
      <c r="T42" s="101"/>
      <c r="U42" s="101"/>
      <c r="V42" s="101"/>
      <c r="W42" s="101"/>
      <c r="X42" s="102"/>
      <c r="AH42" s="25" t="str">
        <f t="shared" si="4"/>
        <v/>
      </c>
      <c r="AI42" s="25" t="str">
        <f t="shared" si="5"/>
        <v/>
      </c>
      <c r="AJ42" s="6">
        <v>44.1</v>
      </c>
      <c r="AK42" s="6">
        <v>48</v>
      </c>
    </row>
    <row r="43" spans="1:40" x14ac:dyDescent="0.2">
      <c r="A43" s="180" t="s">
        <v>29</v>
      </c>
      <c r="B43" s="181"/>
      <c r="C43" s="124"/>
      <c r="D43" s="118"/>
      <c r="E43" s="125"/>
      <c r="F43" s="118"/>
      <c r="G43" s="118"/>
      <c r="H43" s="119"/>
      <c r="I43" s="40"/>
      <c r="J43" s="40"/>
      <c r="K43" s="40"/>
      <c r="L43" s="25" t="str">
        <f t="shared" si="3"/>
        <v/>
      </c>
      <c r="M43" s="26"/>
      <c r="N43" s="100"/>
      <c r="O43" s="101"/>
      <c r="P43" s="101"/>
      <c r="Q43" s="101"/>
      <c r="R43" s="101"/>
      <c r="S43" s="101"/>
      <c r="T43" s="101"/>
      <c r="U43" s="101"/>
      <c r="V43" s="101"/>
      <c r="W43" s="101"/>
      <c r="X43" s="102"/>
      <c r="AH43" s="25" t="str">
        <f t="shared" si="4"/>
        <v/>
      </c>
      <c r="AI43" s="25" t="str">
        <f t="shared" si="5"/>
        <v/>
      </c>
      <c r="AJ43" s="6">
        <v>48.1</v>
      </c>
      <c r="AK43" s="6">
        <v>52</v>
      </c>
    </row>
    <row r="44" spans="1:40" ht="15" thickBot="1" x14ac:dyDescent="0.25">
      <c r="A44" s="144" t="s">
        <v>30</v>
      </c>
      <c r="B44" s="145"/>
      <c r="C44" s="252"/>
      <c r="D44" s="132"/>
      <c r="E44" s="253"/>
      <c r="F44" s="132"/>
      <c r="G44" s="132"/>
      <c r="H44" s="133"/>
      <c r="I44" s="41"/>
      <c r="J44" s="41"/>
      <c r="K44" s="41"/>
      <c r="L44" s="60" t="str">
        <f t="shared" si="3"/>
        <v/>
      </c>
      <c r="M44" s="33"/>
      <c r="N44" s="103"/>
      <c r="O44" s="104"/>
      <c r="P44" s="104"/>
      <c r="Q44" s="104"/>
      <c r="R44" s="104"/>
      <c r="S44" s="104"/>
      <c r="T44" s="104"/>
      <c r="U44" s="104"/>
      <c r="V44" s="104"/>
      <c r="W44" s="104"/>
      <c r="X44" s="105"/>
      <c r="AH44" s="25" t="str">
        <f t="shared" si="4"/>
        <v/>
      </c>
      <c r="AI44" s="25" t="str">
        <f t="shared" si="5"/>
        <v/>
      </c>
      <c r="AJ44" s="6">
        <v>52.1</v>
      </c>
      <c r="AK44" s="6">
        <v>57</v>
      </c>
    </row>
    <row r="45" spans="1:40" ht="14.25" customHeight="1" thickTop="1" x14ac:dyDescent="0.2">
      <c r="A45" s="248" t="s">
        <v>58</v>
      </c>
      <c r="B45" s="249"/>
      <c r="C45" s="254"/>
      <c r="D45" s="134"/>
      <c r="E45" s="255"/>
      <c r="F45" s="134"/>
      <c r="G45" s="134"/>
      <c r="H45" s="135"/>
      <c r="I45" s="42"/>
      <c r="J45" s="42"/>
      <c r="K45" s="42"/>
      <c r="L45" s="59" t="str">
        <f t="shared" si="3"/>
        <v/>
      </c>
      <c r="M45" s="32"/>
      <c r="N45" s="115"/>
      <c r="O45" s="116"/>
      <c r="P45" s="116"/>
      <c r="Q45" s="116"/>
      <c r="R45" s="116"/>
      <c r="S45" s="116"/>
      <c r="T45" s="116"/>
      <c r="U45" s="116"/>
      <c r="V45" s="116"/>
      <c r="W45" s="116"/>
      <c r="X45" s="117"/>
      <c r="AH45" s="25" t="str">
        <f t="shared" si="4"/>
        <v/>
      </c>
      <c r="AI45" s="25" t="str">
        <f t="shared" si="5"/>
        <v/>
      </c>
      <c r="AJ45" s="6">
        <v>57.1</v>
      </c>
      <c r="AK45" s="6">
        <v>63</v>
      </c>
    </row>
    <row r="46" spans="1:40" x14ac:dyDescent="0.2">
      <c r="A46" s="248"/>
      <c r="B46" s="249"/>
      <c r="C46" s="124"/>
      <c r="D46" s="118"/>
      <c r="E46" s="125"/>
      <c r="F46" s="118"/>
      <c r="G46" s="118"/>
      <c r="H46" s="119"/>
      <c r="I46" s="40"/>
      <c r="J46" s="40"/>
      <c r="K46" s="40"/>
      <c r="L46" s="25" t="str">
        <f t="shared" si="3"/>
        <v/>
      </c>
      <c r="M46" s="26"/>
      <c r="N46" s="100"/>
      <c r="O46" s="101"/>
      <c r="P46" s="101"/>
      <c r="Q46" s="101"/>
      <c r="R46" s="101"/>
      <c r="S46" s="101"/>
      <c r="T46" s="101"/>
      <c r="U46" s="101"/>
      <c r="V46" s="101"/>
      <c r="W46" s="101"/>
      <c r="X46" s="102"/>
      <c r="AH46" s="25" t="str">
        <f t="shared" si="4"/>
        <v/>
      </c>
      <c r="AI46" s="25" t="str">
        <f t="shared" si="5"/>
        <v/>
      </c>
      <c r="AJ46" s="6">
        <v>63.1</v>
      </c>
      <c r="AK46" s="6">
        <v>70</v>
      </c>
    </row>
    <row r="47" spans="1:40" x14ac:dyDescent="0.2">
      <c r="A47" s="248"/>
      <c r="B47" s="249"/>
      <c r="C47" s="124"/>
      <c r="D47" s="118"/>
      <c r="E47" s="125"/>
      <c r="F47" s="118"/>
      <c r="G47" s="118"/>
      <c r="H47" s="119"/>
      <c r="I47" s="40"/>
      <c r="J47" s="40"/>
      <c r="K47" s="40"/>
      <c r="L47" s="25" t="str">
        <f t="shared" si="3"/>
        <v/>
      </c>
      <c r="M47" s="26"/>
      <c r="N47" s="100"/>
      <c r="O47" s="101"/>
      <c r="P47" s="101"/>
      <c r="Q47" s="101"/>
      <c r="R47" s="101"/>
      <c r="S47" s="101"/>
      <c r="T47" s="101"/>
      <c r="U47" s="101"/>
      <c r="V47" s="101"/>
      <c r="W47" s="101"/>
      <c r="X47" s="102"/>
      <c r="AH47" s="25" t="str">
        <f t="shared" si="4"/>
        <v/>
      </c>
      <c r="AI47" s="25" t="str">
        <f t="shared" si="5"/>
        <v/>
      </c>
      <c r="AJ47" s="6">
        <v>70.099999999999994</v>
      </c>
      <c r="AK47" s="6" t="s">
        <v>98</v>
      </c>
    </row>
    <row r="48" spans="1:40" x14ac:dyDescent="0.2">
      <c r="A48" s="248"/>
      <c r="B48" s="249"/>
      <c r="C48" s="124"/>
      <c r="D48" s="118"/>
      <c r="E48" s="125"/>
      <c r="F48" s="118"/>
      <c r="G48" s="118"/>
      <c r="H48" s="119"/>
      <c r="I48" s="40"/>
      <c r="J48" s="40"/>
      <c r="K48" s="40"/>
      <c r="L48" s="25" t="str">
        <f t="shared" si="3"/>
        <v/>
      </c>
      <c r="M48" s="26"/>
      <c r="N48" s="100"/>
      <c r="O48" s="101"/>
      <c r="P48" s="101"/>
      <c r="Q48" s="101"/>
      <c r="R48" s="101"/>
      <c r="S48" s="101"/>
      <c r="T48" s="101"/>
      <c r="U48" s="101"/>
      <c r="V48" s="101"/>
      <c r="W48" s="101"/>
      <c r="X48" s="102"/>
      <c r="AH48" s="25" t="str">
        <f t="shared" si="4"/>
        <v/>
      </c>
      <c r="AI48" s="25" t="str">
        <f t="shared" si="5"/>
        <v/>
      </c>
    </row>
    <row r="49" spans="1:35" x14ac:dyDescent="0.2">
      <c r="A49" s="248"/>
      <c r="B49" s="249"/>
      <c r="C49" s="124"/>
      <c r="D49" s="118"/>
      <c r="E49" s="125"/>
      <c r="F49" s="118"/>
      <c r="G49" s="118"/>
      <c r="H49" s="119"/>
      <c r="I49" s="40"/>
      <c r="J49" s="40"/>
      <c r="K49" s="40"/>
      <c r="L49" s="25" t="str">
        <f t="shared" si="3"/>
        <v/>
      </c>
      <c r="M49" s="26"/>
      <c r="N49" s="100"/>
      <c r="O49" s="101"/>
      <c r="P49" s="101"/>
      <c r="Q49" s="101"/>
      <c r="R49" s="101"/>
      <c r="S49" s="101"/>
      <c r="T49" s="101"/>
      <c r="U49" s="101"/>
      <c r="V49" s="101"/>
      <c r="W49" s="101"/>
      <c r="X49" s="102"/>
      <c r="AH49" s="25" t="str">
        <f t="shared" si="4"/>
        <v/>
      </c>
      <c r="AI49" s="25" t="str">
        <f t="shared" si="5"/>
        <v/>
      </c>
    </row>
    <row r="50" spans="1:35" x14ac:dyDescent="0.2">
      <c r="A50" s="248"/>
      <c r="B50" s="249"/>
      <c r="C50" s="124"/>
      <c r="D50" s="118"/>
      <c r="E50" s="125"/>
      <c r="F50" s="118"/>
      <c r="G50" s="118"/>
      <c r="H50" s="119"/>
      <c r="I50" s="40"/>
      <c r="J50" s="40"/>
      <c r="K50" s="40"/>
      <c r="L50" s="25" t="str">
        <f t="shared" si="3"/>
        <v/>
      </c>
      <c r="M50" s="26"/>
      <c r="N50" s="100"/>
      <c r="O50" s="101"/>
      <c r="P50" s="101"/>
      <c r="Q50" s="101"/>
      <c r="R50" s="101"/>
      <c r="S50" s="101"/>
      <c r="T50" s="101"/>
      <c r="U50" s="101"/>
      <c r="V50" s="101"/>
      <c r="W50" s="101"/>
      <c r="X50" s="102"/>
      <c r="AH50" s="25" t="str">
        <f t="shared" si="4"/>
        <v/>
      </c>
      <c r="AI50" s="25" t="str">
        <f t="shared" si="5"/>
        <v/>
      </c>
    </row>
    <row r="51" spans="1:35" x14ac:dyDescent="0.2">
      <c r="A51" s="248"/>
      <c r="B51" s="249"/>
      <c r="C51" s="124"/>
      <c r="D51" s="118"/>
      <c r="E51" s="125"/>
      <c r="F51" s="118"/>
      <c r="G51" s="118"/>
      <c r="H51" s="119"/>
      <c r="I51" s="40"/>
      <c r="J51" s="40"/>
      <c r="K51" s="40"/>
      <c r="L51" s="25" t="str">
        <f t="shared" si="3"/>
        <v/>
      </c>
      <c r="M51" s="26"/>
      <c r="N51" s="100"/>
      <c r="O51" s="101"/>
      <c r="P51" s="101"/>
      <c r="Q51" s="101"/>
      <c r="R51" s="101"/>
      <c r="S51" s="101"/>
      <c r="T51" s="101"/>
      <c r="U51" s="101"/>
      <c r="V51" s="101"/>
      <c r="W51" s="101"/>
      <c r="X51" s="102"/>
      <c r="AH51" s="25" t="str">
        <f t="shared" si="4"/>
        <v/>
      </c>
      <c r="AI51" s="25" t="str">
        <f t="shared" si="5"/>
        <v/>
      </c>
    </row>
    <row r="52" spans="1:35" ht="15" thickBot="1" x14ac:dyDescent="0.25">
      <c r="A52" s="250"/>
      <c r="B52" s="251"/>
      <c r="C52" s="122"/>
      <c r="D52" s="120"/>
      <c r="E52" s="123"/>
      <c r="F52" s="120"/>
      <c r="G52" s="120"/>
      <c r="H52" s="121"/>
      <c r="I52" s="43"/>
      <c r="J52" s="43"/>
      <c r="K52" s="43"/>
      <c r="L52" s="66" t="str">
        <f t="shared" si="3"/>
        <v/>
      </c>
      <c r="M52" s="27"/>
      <c r="N52" s="89"/>
      <c r="O52" s="90"/>
      <c r="P52" s="90"/>
      <c r="Q52" s="90"/>
      <c r="R52" s="90"/>
      <c r="S52" s="90"/>
      <c r="T52" s="90"/>
      <c r="U52" s="90"/>
      <c r="V52" s="90"/>
      <c r="W52" s="90"/>
      <c r="X52" s="91"/>
      <c r="AH52" s="25" t="str">
        <f t="shared" si="4"/>
        <v/>
      </c>
      <c r="AI52" s="25" t="str">
        <f t="shared" si="5"/>
        <v/>
      </c>
    </row>
    <row r="54" spans="1:35" ht="42.75" customHeight="1" x14ac:dyDescent="0.2">
      <c r="A54" s="92" t="s">
        <v>77</v>
      </c>
      <c r="B54" s="92"/>
      <c r="C54" s="92"/>
      <c r="D54" s="92"/>
      <c r="E54" s="92"/>
      <c r="F54" s="92"/>
      <c r="G54" s="92"/>
      <c r="H54" s="92"/>
      <c r="I54" s="92"/>
      <c r="J54" s="92"/>
      <c r="K54" s="92"/>
      <c r="L54" s="92"/>
      <c r="M54" s="92"/>
      <c r="N54" s="92"/>
      <c r="O54" s="92"/>
      <c r="P54" s="92"/>
      <c r="Q54" s="92"/>
      <c r="R54" s="92"/>
      <c r="S54" s="92"/>
      <c r="T54" s="92"/>
      <c r="U54" s="92"/>
      <c r="V54" s="92"/>
      <c r="W54" s="92"/>
      <c r="X54" s="92"/>
    </row>
    <row r="55" spans="1:35" x14ac:dyDescent="0.2">
      <c r="D55" s="57" t="s">
        <v>78</v>
      </c>
      <c r="E55" s="54">
        <v>6</v>
      </c>
      <c r="F55" s="50" t="s">
        <v>79</v>
      </c>
      <c r="G55" s="51"/>
      <c r="H55" s="50" t="s">
        <v>80</v>
      </c>
      <c r="I55" s="51"/>
      <c r="J55" s="50" t="s">
        <v>81</v>
      </c>
      <c r="K55" s="50"/>
      <c r="L55" s="50"/>
      <c r="M55" s="50"/>
      <c r="N55" s="50"/>
      <c r="O55" s="50"/>
      <c r="P55" s="50"/>
      <c r="Q55" s="50"/>
      <c r="R55" s="50"/>
      <c r="S55" s="50"/>
      <c r="T55" s="50"/>
      <c r="U55" s="50"/>
      <c r="V55" s="50"/>
      <c r="W55" s="50"/>
      <c r="X55" s="50"/>
    </row>
    <row r="56" spans="1:35" x14ac:dyDescent="0.2">
      <c r="D56" s="93">
        <f>+D2</f>
        <v>0</v>
      </c>
      <c r="E56" s="93"/>
      <c r="F56" s="93"/>
      <c r="G56" s="93"/>
      <c r="H56" s="93"/>
      <c r="I56" s="93"/>
      <c r="J56" s="93"/>
      <c r="K56" s="93"/>
      <c r="M56" s="6" t="s">
        <v>82</v>
      </c>
      <c r="P56" s="93">
        <f>+D5</f>
        <v>0</v>
      </c>
      <c r="Q56" s="93"/>
      <c r="R56" s="93"/>
      <c r="S56" s="93"/>
      <c r="T56" s="93"/>
      <c r="U56" s="6" t="s">
        <v>83</v>
      </c>
    </row>
  </sheetData>
  <sheetProtection algorithmName="SHA-512" hashValue="S/aVnLKXiVcSPG3EElT9/9T5Dm5EDdmUxJV0QbrDG6nYAJJZkEfSjzCPjMOPCu7Nzle8mHGriELm+65R7S+bvA==" saltValue="c5N4eGfknLurMGcceR0nLg==" spinCount="100000" sheet="1" objects="1" scenarios="1"/>
  <mergeCells count="178">
    <mergeCell ref="A45:B52"/>
    <mergeCell ref="C43:E43"/>
    <mergeCell ref="C44:E44"/>
    <mergeCell ref="C45:E45"/>
    <mergeCell ref="C46:E46"/>
    <mergeCell ref="C47:E47"/>
    <mergeCell ref="A44:B44"/>
    <mergeCell ref="N48:X48"/>
    <mergeCell ref="N49:X49"/>
    <mergeCell ref="N50:X50"/>
    <mergeCell ref="N51:X51"/>
    <mergeCell ref="N33:X33"/>
    <mergeCell ref="N34:X34"/>
    <mergeCell ref="F33:H33"/>
    <mergeCell ref="C31:E31"/>
    <mergeCell ref="C34:E34"/>
    <mergeCell ref="F34:H34"/>
    <mergeCell ref="L38:L39"/>
    <mergeCell ref="M38:M39"/>
    <mergeCell ref="J38:J39"/>
    <mergeCell ref="S2:T2"/>
    <mergeCell ref="N26:X26"/>
    <mergeCell ref="N27:X27"/>
    <mergeCell ref="N28:X28"/>
    <mergeCell ref="N29:X29"/>
    <mergeCell ref="N30:X30"/>
    <mergeCell ref="N31:X31"/>
    <mergeCell ref="N32:X32"/>
    <mergeCell ref="O5:P5"/>
    <mergeCell ref="Q5:X5"/>
    <mergeCell ref="T8:X8"/>
    <mergeCell ref="T9:X9"/>
    <mergeCell ref="T10:X10"/>
    <mergeCell ref="T11:X11"/>
    <mergeCell ref="N23:X23"/>
    <mergeCell ref="N24:X24"/>
    <mergeCell ref="N25:X25"/>
    <mergeCell ref="L2:N2"/>
    <mergeCell ref="K14:M14"/>
    <mergeCell ref="K17:K18"/>
    <mergeCell ref="M17:M18"/>
    <mergeCell ref="F29:H29"/>
    <mergeCell ref="F30:H30"/>
    <mergeCell ref="C25:E25"/>
    <mergeCell ref="C26:E26"/>
    <mergeCell ref="C27:E27"/>
    <mergeCell ref="C28:E28"/>
    <mergeCell ref="F24:H24"/>
    <mergeCell ref="J17:J18"/>
    <mergeCell ref="A42:B42"/>
    <mergeCell ref="A38:B39"/>
    <mergeCell ref="C22:E22"/>
    <mergeCell ref="C23:E23"/>
    <mergeCell ref="F19:H19"/>
    <mergeCell ref="F20:H20"/>
    <mergeCell ref="F21:H21"/>
    <mergeCell ref="F22:H22"/>
    <mergeCell ref="A26:B34"/>
    <mergeCell ref="F25:H25"/>
    <mergeCell ref="F26:H26"/>
    <mergeCell ref="F27:H27"/>
    <mergeCell ref="F28:H28"/>
    <mergeCell ref="A37:M37"/>
    <mergeCell ref="K38:K39"/>
    <mergeCell ref="A43:B43"/>
    <mergeCell ref="C19:E19"/>
    <mergeCell ref="C20:E20"/>
    <mergeCell ref="A40:B40"/>
    <mergeCell ref="A41:B41"/>
    <mergeCell ref="A1:X1"/>
    <mergeCell ref="A2:C2"/>
    <mergeCell ref="U2:W2"/>
    <mergeCell ref="A8:C8"/>
    <mergeCell ref="D8:H8"/>
    <mergeCell ref="I3:X3"/>
    <mergeCell ref="I8:M8"/>
    <mergeCell ref="K6:O6"/>
    <mergeCell ref="K7:O7"/>
    <mergeCell ref="A5:C5"/>
    <mergeCell ref="I5:J5"/>
    <mergeCell ref="E3:H3"/>
    <mergeCell ref="A3:C4"/>
    <mergeCell ref="D4:X4"/>
    <mergeCell ref="A7:C7"/>
    <mergeCell ref="K5:N5"/>
    <mergeCell ref="D2:K2"/>
    <mergeCell ref="A6:C6"/>
    <mergeCell ref="C21:E21"/>
    <mergeCell ref="F18:H18"/>
    <mergeCell ref="C17:H17"/>
    <mergeCell ref="D6:H6"/>
    <mergeCell ref="I6:J6"/>
    <mergeCell ref="I7:J7"/>
    <mergeCell ref="D7:H7"/>
    <mergeCell ref="O2:R2"/>
    <mergeCell ref="D5:H5"/>
    <mergeCell ref="A13:C13"/>
    <mergeCell ref="K13:M13"/>
    <mergeCell ref="I13:J13"/>
    <mergeCell ref="G13:H13"/>
    <mergeCell ref="D13:E13"/>
    <mergeCell ref="A10:N10"/>
    <mergeCell ref="K11:M11"/>
    <mergeCell ref="I11:J11"/>
    <mergeCell ref="G11:H11"/>
    <mergeCell ref="A11:E11"/>
    <mergeCell ref="F44:H44"/>
    <mergeCell ref="F45:H45"/>
    <mergeCell ref="A14:J14"/>
    <mergeCell ref="I17:I18"/>
    <mergeCell ref="F23:H23"/>
    <mergeCell ref="F39:H39"/>
    <mergeCell ref="I38:I39"/>
    <mergeCell ref="C32:E32"/>
    <mergeCell ref="C33:E33"/>
    <mergeCell ref="F31:H31"/>
    <mergeCell ref="A25:B25"/>
    <mergeCell ref="C29:E29"/>
    <mergeCell ref="C30:E30"/>
    <mergeCell ref="C24:E24"/>
    <mergeCell ref="A19:B19"/>
    <mergeCell ref="A20:B20"/>
    <mergeCell ref="A21:B21"/>
    <mergeCell ref="A22:B22"/>
    <mergeCell ref="A23:B23"/>
    <mergeCell ref="A24:B24"/>
    <mergeCell ref="A16:M16"/>
    <mergeCell ref="L17:L18"/>
    <mergeCell ref="A17:B18"/>
    <mergeCell ref="C18:E18"/>
    <mergeCell ref="D56:K56"/>
    <mergeCell ref="P56:T56"/>
    <mergeCell ref="R8:S11"/>
    <mergeCell ref="N40:X40"/>
    <mergeCell ref="N41:X41"/>
    <mergeCell ref="N42:X42"/>
    <mergeCell ref="N43:X43"/>
    <mergeCell ref="N44:X44"/>
    <mergeCell ref="N37:X39"/>
    <mergeCell ref="N45:X45"/>
    <mergeCell ref="N46:X46"/>
    <mergeCell ref="N47:X47"/>
    <mergeCell ref="N16:X18"/>
    <mergeCell ref="N19:X19"/>
    <mergeCell ref="N20:X20"/>
    <mergeCell ref="N21:X21"/>
    <mergeCell ref="N22:X22"/>
    <mergeCell ref="F50:H50"/>
    <mergeCell ref="F51:H51"/>
    <mergeCell ref="F52:H52"/>
    <mergeCell ref="C52:E52"/>
    <mergeCell ref="C40:E40"/>
    <mergeCell ref="C41:E41"/>
    <mergeCell ref="C42:E42"/>
    <mergeCell ref="Y15:AF16"/>
    <mergeCell ref="Y17:AF24"/>
    <mergeCell ref="Y8:AF8"/>
    <mergeCell ref="Y9:AF9"/>
    <mergeCell ref="Y10:AF10"/>
    <mergeCell ref="Y11:AF11"/>
    <mergeCell ref="Y6:AF7"/>
    <mergeCell ref="N52:X52"/>
    <mergeCell ref="A54:X54"/>
    <mergeCell ref="F49:H49"/>
    <mergeCell ref="F32:H32"/>
    <mergeCell ref="C39:E39"/>
    <mergeCell ref="C38:H38"/>
    <mergeCell ref="C48:E48"/>
    <mergeCell ref="C49:E49"/>
    <mergeCell ref="C50:E50"/>
    <mergeCell ref="C51:E51"/>
    <mergeCell ref="F46:H46"/>
    <mergeCell ref="F47:H47"/>
    <mergeCell ref="F48:H48"/>
    <mergeCell ref="F40:H40"/>
    <mergeCell ref="F41:H41"/>
    <mergeCell ref="F42:H42"/>
    <mergeCell ref="F43:H43"/>
  </mergeCells>
  <phoneticPr fontId="2"/>
  <conditionalFormatting sqref="J19">
    <cfRule type="cellIs" dxfId="7" priority="20" operator="greaterThan">
      <formula>$J$20</formula>
    </cfRule>
  </conditionalFormatting>
  <conditionalFormatting sqref="J19:J20">
    <cfRule type="cellIs" dxfId="6" priority="15" operator="greaterThan">
      <formula>$J$21</formula>
    </cfRule>
  </conditionalFormatting>
  <conditionalFormatting sqref="J19:J21">
    <cfRule type="cellIs" dxfId="5" priority="10" operator="greaterThan">
      <formula>$J$22</formula>
    </cfRule>
  </conditionalFormatting>
  <conditionalFormatting sqref="J19:J22">
    <cfRule type="cellIs" dxfId="4" priority="1" operator="greaterThan">
      <formula>$J$23</formula>
    </cfRule>
  </conditionalFormatting>
  <conditionalFormatting sqref="J20:J22">
    <cfRule type="cellIs" dxfId="3" priority="4" operator="lessThan">
      <formula>$J$19</formula>
    </cfRule>
  </conditionalFormatting>
  <conditionalFormatting sqref="J21:J23">
    <cfRule type="cellIs" dxfId="2" priority="3" operator="lessThan">
      <formula>$J$20</formula>
    </cfRule>
  </conditionalFormatting>
  <conditionalFormatting sqref="J22:J23">
    <cfRule type="cellIs" dxfId="1" priority="2" operator="lessThan">
      <formula>$J$21</formula>
    </cfRule>
  </conditionalFormatting>
  <conditionalFormatting sqref="J23">
    <cfRule type="cellIs" dxfId="0" priority="5" operator="lessThan">
      <formula>$J$22</formula>
    </cfRule>
  </conditionalFormatting>
  <dataValidations count="2">
    <dataValidation type="list" allowBlank="1" showInputMessage="1" showErrorMessage="1" sqref="K19:K34 K40:K52" xr:uid="{00000000-0002-0000-0100-000000000000}">
      <formula1>"○"</formula1>
    </dataValidation>
    <dataValidation type="list" allowBlank="1" showInputMessage="1" showErrorMessage="1" sqref="U2:W2" xr:uid="{00000000-0002-0000-0100-000001000000}">
      <formula1>$AH$4:$AH$12</formula1>
    </dataValidation>
  </dataValidations>
  <printOptions horizontalCentered="1" verticalCentered="1"/>
  <pageMargins left="5.3149606299212608E-2" right="5.3149606299212608E-2" top="0.55314960629921262" bottom="0.55314960629921262" header="0" footer="0"/>
  <pageSetup paperSize="9" scale="97" orientation="portrait" horizontalDpi="4294967292" verticalDpi="4294967292"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2:J11"/>
  <sheetViews>
    <sheetView zoomScale="85" zoomScaleNormal="85" workbookViewId="0">
      <selection activeCell="C9" sqref="C9"/>
    </sheetView>
  </sheetViews>
  <sheetFormatPr defaultColWidth="4.69921875" defaultRowHeight="14.4" x14ac:dyDescent="0.2"/>
  <cols>
    <col min="1" max="1" width="4.69921875" style="55"/>
    <col min="2" max="2" width="6.59765625" style="55" bestFit="1" customWidth="1"/>
    <col min="3" max="3" width="14.19921875" style="56" customWidth="1"/>
    <col min="4" max="4" width="5.19921875" style="55" bestFit="1" customWidth="1"/>
    <col min="5" max="6" width="4.69921875" style="55"/>
    <col min="7" max="7" width="5.19921875" style="55" bestFit="1" customWidth="1"/>
    <col min="8" max="8" width="14.796875" style="55" customWidth="1"/>
    <col min="9" max="9" width="4.69921875" style="55"/>
    <col min="10" max="10" width="5.19921875" style="55" bestFit="1" customWidth="1"/>
    <col min="11" max="12" width="4.69921875" style="55"/>
    <col min="13" max="13" width="12.69921875" style="55" customWidth="1"/>
    <col min="14" max="15" width="4.69921875" style="55"/>
    <col min="16" max="16" width="12.69921875" style="55" customWidth="1"/>
    <col min="17" max="18" width="4.69921875" style="55"/>
    <col min="19" max="19" width="12.69921875" style="55" customWidth="1"/>
    <col min="20" max="21" width="4.69921875" style="55"/>
    <col min="22" max="22" width="12.69921875" style="55" customWidth="1"/>
    <col min="23" max="16384" width="4.69921875" style="55"/>
  </cols>
  <sheetData>
    <row r="2" spans="2:10" x14ac:dyDescent="0.2">
      <c r="B2" s="256">
        <f>+入力シート!D2</f>
        <v>0</v>
      </c>
      <c r="C2" s="256"/>
      <c r="D2" s="257" t="e">
        <f>VLOOKUP(入力シート!U2,入力シート!AH4:AI12,2,FALSE)</f>
        <v>#N/A</v>
      </c>
      <c r="E2" s="257"/>
      <c r="G2" s="256">
        <f>入力シート!O2</f>
        <v>0</v>
      </c>
      <c r="H2" s="256"/>
      <c r="I2" s="257" t="e">
        <f>VLOOKUP(入力シート!U2,入力シート!AH4:AI12,2,FALSE)</f>
        <v>#N/A</v>
      </c>
      <c r="J2" s="257"/>
    </row>
    <row r="3" spans="2:10" x14ac:dyDescent="0.2">
      <c r="B3" s="62" t="s">
        <v>114</v>
      </c>
      <c r="C3" s="258">
        <f>入力シート!D6</f>
        <v>0</v>
      </c>
      <c r="D3" s="258"/>
      <c r="E3" s="258"/>
      <c r="G3" s="62" t="s">
        <v>114</v>
      </c>
      <c r="H3" s="258">
        <f>入力シート!D7</f>
        <v>0</v>
      </c>
      <c r="I3" s="258"/>
      <c r="J3" s="258"/>
    </row>
    <row r="4" spans="2:10" x14ac:dyDescent="0.2">
      <c r="B4" s="63" t="s">
        <v>103</v>
      </c>
      <c r="C4" s="64" t="s">
        <v>104</v>
      </c>
      <c r="D4" s="25" t="s">
        <v>105</v>
      </c>
      <c r="E4" s="25" t="s">
        <v>106</v>
      </c>
      <c r="G4" s="63" t="s">
        <v>103</v>
      </c>
      <c r="H4" s="64" t="s">
        <v>104</v>
      </c>
      <c r="I4" s="25" t="s">
        <v>105</v>
      </c>
      <c r="J4" s="25" t="s">
        <v>106</v>
      </c>
    </row>
    <row r="5" spans="2:10" x14ac:dyDescent="0.2">
      <c r="B5" s="25" t="s">
        <v>107</v>
      </c>
      <c r="C5" s="61" t="str">
        <f>入力シート!C19&amp;入力シート!F19</f>
        <v/>
      </c>
      <c r="D5" s="58" t="str">
        <f>IF(入力シート!J19="","",入力シート!J19)</f>
        <v/>
      </c>
      <c r="E5" s="25" t="str">
        <f>IF(入力シート!I19="","",入力シート!I19)</f>
        <v/>
      </c>
      <c r="G5" s="25" t="s">
        <v>107</v>
      </c>
      <c r="H5" s="61" t="str">
        <f>入力シート!C40&amp;入力シート!F40</f>
        <v/>
      </c>
      <c r="I5" s="58" t="str">
        <f>IF(入力シート!J40="","",入力シート!J40)</f>
        <v/>
      </c>
      <c r="J5" s="25" t="str">
        <f>IF(入力シート!I40="","",入力シート!I40)</f>
        <v/>
      </c>
    </row>
    <row r="6" spans="2:10" ht="15" customHeight="1" x14ac:dyDescent="0.2">
      <c r="B6" s="25" t="s">
        <v>108</v>
      </c>
      <c r="C6" s="61" t="str">
        <f>入力シート!C20&amp;入力シート!F20</f>
        <v/>
      </c>
      <c r="D6" s="58" t="str">
        <f>IF(入力シート!J20="","",入力シート!J20)</f>
        <v/>
      </c>
      <c r="E6" s="25" t="str">
        <f>IF(入力シート!I20="","",入力シート!I20)</f>
        <v/>
      </c>
      <c r="G6" s="25" t="s">
        <v>109</v>
      </c>
      <c r="H6" s="61" t="str">
        <f>入力シート!C41&amp;入力シート!F41</f>
        <v/>
      </c>
      <c r="I6" s="58" t="str">
        <f>IF(入力シート!J41="","",入力シート!J41)</f>
        <v/>
      </c>
      <c r="J6" s="25" t="str">
        <f>IF(入力シート!I41="","",入力シート!I41)</f>
        <v/>
      </c>
    </row>
    <row r="7" spans="2:10" x14ac:dyDescent="0.2">
      <c r="B7" s="25" t="s">
        <v>109</v>
      </c>
      <c r="C7" s="61" t="str">
        <f>入力シート!C21&amp;入力シート!F21</f>
        <v/>
      </c>
      <c r="D7" s="58" t="str">
        <f>IF(入力シート!J21="","",入力シート!J21)</f>
        <v/>
      </c>
      <c r="E7" s="25" t="str">
        <f>IF(入力シート!I21="","",入力シート!I21)</f>
        <v/>
      </c>
      <c r="G7" s="25" t="s">
        <v>111</v>
      </c>
      <c r="H7" s="61" t="str">
        <f>入力シート!C42&amp;入力シート!F42</f>
        <v/>
      </c>
      <c r="I7" s="58" t="str">
        <f>IF(入力シート!J42="","",入力シート!J42)</f>
        <v/>
      </c>
      <c r="J7" s="25" t="str">
        <f>IF(入力シート!I42="","",入力シート!I42)</f>
        <v/>
      </c>
    </row>
    <row r="8" spans="2:10" x14ac:dyDescent="0.2">
      <c r="B8" s="25" t="s">
        <v>110</v>
      </c>
      <c r="C8" s="61" t="str">
        <f>入力シート!C22&amp;入力シート!F22</f>
        <v/>
      </c>
      <c r="D8" s="58" t="str">
        <f>IF(入力シート!J22="","",入力シート!J22)</f>
        <v/>
      </c>
      <c r="E8" s="25" t="str">
        <f>IF(入力シート!I22="","",入力シート!I22)</f>
        <v/>
      </c>
      <c r="G8" s="25" t="s">
        <v>112</v>
      </c>
      <c r="H8" s="61" t="str">
        <f>入力シート!C43&amp;入力シート!F43</f>
        <v/>
      </c>
      <c r="I8" s="58" t="str">
        <f>IF(入力シート!J43="","",入力シート!J43)</f>
        <v/>
      </c>
      <c r="J8" s="25" t="str">
        <f>IF(入力シート!I43="","",入力シート!I43)</f>
        <v/>
      </c>
    </row>
    <row r="9" spans="2:10" x14ac:dyDescent="0.2">
      <c r="B9" s="25" t="s">
        <v>111</v>
      </c>
      <c r="C9" s="61" t="str">
        <f>入力シート!C23&amp;入力シート!F23</f>
        <v/>
      </c>
      <c r="D9" s="58" t="str">
        <f>IF(入力シート!J23="","",入力シート!J23)</f>
        <v/>
      </c>
      <c r="E9" s="25" t="str">
        <f>IF(入力シート!I23="","",入力シート!I23)</f>
        <v/>
      </c>
      <c r="G9" s="25" t="s">
        <v>113</v>
      </c>
      <c r="H9" s="61" t="str">
        <f>入力シート!C44&amp;入力シート!F44</f>
        <v/>
      </c>
      <c r="I9" s="58" t="str">
        <f>IF(入力シート!J44="","",入力シート!J44)</f>
        <v/>
      </c>
      <c r="J9" s="25" t="str">
        <f>IF(入力シート!I44="","",入力シート!I44)</f>
        <v/>
      </c>
    </row>
    <row r="10" spans="2:10" x14ac:dyDescent="0.2">
      <c r="B10" s="25" t="s">
        <v>112</v>
      </c>
      <c r="C10" s="61" t="str">
        <f>入力シート!C24&amp;入力シート!F24</f>
        <v/>
      </c>
      <c r="D10" s="58" t="str">
        <f>IF(入力シート!J24="","",入力シート!J24)</f>
        <v/>
      </c>
      <c r="E10" s="25" t="str">
        <f>IF(入力シート!I24="","",入力シート!I24)</f>
        <v/>
      </c>
    </row>
    <row r="11" spans="2:10" x14ac:dyDescent="0.2">
      <c r="B11" s="25" t="s">
        <v>113</v>
      </c>
      <c r="C11" s="61" t="str">
        <f>入力シート!C25&amp;入力シート!F25</f>
        <v/>
      </c>
      <c r="D11" s="58" t="str">
        <f>IF(入力シート!J25="","",入力シート!J25)</f>
        <v/>
      </c>
      <c r="E11" s="25" t="str">
        <f>IF(入力シート!I25="","",入力シート!I25)</f>
        <v/>
      </c>
    </row>
  </sheetData>
  <sheetProtection algorithmName="SHA-512" hashValue="j/x88gudZxFOL3Stco9bb+zH/ZyJ5Xb+aW7A+XuJUxhLGeeB1O90z0/WEtn3kETDLGZSpRV4VJlYmDLLXUKpQQ==" saltValue="HBosoWUgmTksuMneqOUyEg==" spinCount="100000" sheet="1" objects="1" scenarios="1"/>
  <mergeCells count="6">
    <mergeCell ref="B2:C2"/>
    <mergeCell ref="D2:E2"/>
    <mergeCell ref="C3:E3"/>
    <mergeCell ref="G2:H2"/>
    <mergeCell ref="I2:J2"/>
    <mergeCell ref="H3:J3"/>
  </mergeCells>
  <phoneticPr fontId="2"/>
  <pageMargins left="0.7" right="0.7" top="0.75" bottom="0.75" header="0.3" footer="0.3"/>
  <pageSetup paperSize="9" orientation="portrait" horizontalDpi="4294967292" verticalDpi="42949672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1"/>
  </sheetPr>
  <dimension ref="A2:J31"/>
  <sheetViews>
    <sheetView workbookViewId="0">
      <selection activeCell="J9" sqref="J9"/>
    </sheetView>
  </sheetViews>
  <sheetFormatPr defaultColWidth="13" defaultRowHeight="14.4" x14ac:dyDescent="0.2"/>
  <cols>
    <col min="1" max="1" width="7.5" style="15" customWidth="1"/>
    <col min="2" max="2" width="17.59765625" style="15" customWidth="1"/>
    <col min="3" max="3" width="4.796875" style="15" customWidth="1"/>
    <col min="4" max="4" width="4.5" style="10" bestFit="1" customWidth="1"/>
    <col min="5" max="5" width="13" style="15"/>
    <col min="6" max="6" width="42.796875" style="15" customWidth="1"/>
    <col min="7" max="7" width="5.5" bestFit="1" customWidth="1"/>
    <col min="8" max="8" width="6.5" bestFit="1" customWidth="1"/>
    <col min="9" max="9" width="15.296875" customWidth="1"/>
    <col min="10" max="10" width="18.5" customWidth="1"/>
    <col min="11" max="35" width="4.09765625" customWidth="1"/>
  </cols>
  <sheetData>
    <row r="2" spans="1:10" x14ac:dyDescent="0.2">
      <c r="A2" s="15" t="s">
        <v>44</v>
      </c>
      <c r="B2" s="15" t="s">
        <v>45</v>
      </c>
      <c r="C2" s="15" t="s">
        <v>59</v>
      </c>
      <c r="D2" s="10" t="s">
        <v>46</v>
      </c>
      <c r="E2" s="15" t="s">
        <v>47</v>
      </c>
      <c r="F2" s="15" t="s">
        <v>85</v>
      </c>
      <c r="G2" s="15" t="s">
        <v>60</v>
      </c>
      <c r="H2" t="s">
        <v>48</v>
      </c>
      <c r="I2" t="s">
        <v>49</v>
      </c>
      <c r="J2" t="s">
        <v>50</v>
      </c>
    </row>
    <row r="3" spans="1:10" x14ac:dyDescent="0.2">
      <c r="A3" s="34">
        <f>+入力シート!U$2</f>
        <v>0</v>
      </c>
      <c r="B3" s="34">
        <f>+入力シート!$O$2</f>
        <v>0</v>
      </c>
      <c r="C3" s="34" t="str">
        <f>+IF(D3="","","男")</f>
        <v/>
      </c>
      <c r="D3" s="35" t="str">
        <f>+入力シート!L19</f>
        <v/>
      </c>
      <c r="E3" s="25" t="str">
        <f>+入力シート!C19&amp;"　"&amp;入力シート!F19</f>
        <v>　</v>
      </c>
      <c r="F3" s="34">
        <f>+入力シート!N19</f>
        <v>0</v>
      </c>
      <c r="G3">
        <f>+入力シート!M19</f>
        <v>0</v>
      </c>
      <c r="H3" t="e">
        <f>+VLOOKUP(個人!A3,入力シート!$AH$4:$AI$12,2,FALSE)</f>
        <v>#N/A</v>
      </c>
      <c r="I3" t="e">
        <f t="shared" ref="I3:I31" si="0">+"("&amp;H3&amp;"・"&amp;B3&amp;")"</f>
        <v>#N/A</v>
      </c>
      <c r="J3" t="str">
        <f>+E3</f>
        <v>　</v>
      </c>
    </row>
    <row r="4" spans="1:10" x14ac:dyDescent="0.2">
      <c r="A4" s="34">
        <f>+入力シート!U$2</f>
        <v>0</v>
      </c>
      <c r="B4" s="34">
        <f>+入力シート!$O$2</f>
        <v>0</v>
      </c>
      <c r="C4" s="34" t="str">
        <f t="shared" ref="C4:C17" si="1">+IF(D4="","","男")</f>
        <v/>
      </c>
      <c r="D4" s="35" t="str">
        <f>+入力シート!L20</f>
        <v/>
      </c>
      <c r="E4" s="25" t="str">
        <f>+入力シート!C20&amp;"　"&amp;入力シート!F20</f>
        <v>　</v>
      </c>
      <c r="F4" s="34">
        <f>+入力シート!N20</f>
        <v>0</v>
      </c>
      <c r="G4">
        <f>+入力シート!M20</f>
        <v>0</v>
      </c>
      <c r="H4" t="e">
        <f>+VLOOKUP(個人!A4,入力シート!$AH$4:$AI$12,2,FALSE)</f>
        <v>#N/A</v>
      </c>
      <c r="I4" t="e">
        <f t="shared" si="0"/>
        <v>#N/A</v>
      </c>
      <c r="J4" t="str">
        <f t="shared" ref="J4:J31" si="2">+E4</f>
        <v>　</v>
      </c>
    </row>
    <row r="5" spans="1:10" x14ac:dyDescent="0.2">
      <c r="A5" s="34">
        <f>+入力シート!U$2</f>
        <v>0</v>
      </c>
      <c r="B5" s="34">
        <f>+入力シート!$O$2</f>
        <v>0</v>
      </c>
      <c r="C5" s="34" t="str">
        <f t="shared" si="1"/>
        <v/>
      </c>
      <c r="D5" s="35" t="str">
        <f>+入力シート!L21</f>
        <v/>
      </c>
      <c r="E5" s="25" t="str">
        <f>+入力シート!C21&amp;"　"&amp;入力シート!F21</f>
        <v>　</v>
      </c>
      <c r="F5" s="34">
        <f>+入力シート!N21</f>
        <v>0</v>
      </c>
      <c r="G5">
        <f>+入力シート!M21</f>
        <v>0</v>
      </c>
      <c r="H5" t="e">
        <f>+VLOOKUP(個人!A5,入力シート!$AH$4:$AI$12,2,FALSE)</f>
        <v>#N/A</v>
      </c>
      <c r="I5" t="e">
        <f t="shared" si="0"/>
        <v>#N/A</v>
      </c>
      <c r="J5" t="str">
        <f t="shared" si="2"/>
        <v>　</v>
      </c>
    </row>
    <row r="6" spans="1:10" x14ac:dyDescent="0.2">
      <c r="A6" s="34">
        <f>+入力シート!U$2</f>
        <v>0</v>
      </c>
      <c r="B6" s="34">
        <f>+入力シート!$O$2</f>
        <v>0</v>
      </c>
      <c r="C6" s="34" t="str">
        <f t="shared" si="1"/>
        <v/>
      </c>
      <c r="D6" s="35" t="str">
        <f>+入力シート!L22</f>
        <v/>
      </c>
      <c r="E6" s="25" t="str">
        <f>+入力シート!C22&amp;"　"&amp;入力シート!F22</f>
        <v>　</v>
      </c>
      <c r="F6" s="34">
        <f>+入力シート!N22</f>
        <v>0</v>
      </c>
      <c r="G6">
        <f>+入力シート!M22</f>
        <v>0</v>
      </c>
      <c r="H6" t="e">
        <f>+VLOOKUP(個人!A6,入力シート!$AH$4:$AI$12,2,FALSE)</f>
        <v>#N/A</v>
      </c>
      <c r="I6" t="e">
        <f t="shared" si="0"/>
        <v>#N/A</v>
      </c>
      <c r="J6" t="str">
        <f t="shared" si="2"/>
        <v>　</v>
      </c>
    </row>
    <row r="7" spans="1:10" x14ac:dyDescent="0.2">
      <c r="A7" s="34">
        <f>+入力シート!U$2</f>
        <v>0</v>
      </c>
      <c r="B7" s="34">
        <f>+入力シート!$O$2</f>
        <v>0</v>
      </c>
      <c r="C7" s="34" t="str">
        <f t="shared" si="1"/>
        <v/>
      </c>
      <c r="D7" s="35" t="str">
        <f>+入力シート!L23</f>
        <v/>
      </c>
      <c r="E7" s="25" t="str">
        <f>+入力シート!C23&amp;"　"&amp;入力シート!F23</f>
        <v>　</v>
      </c>
      <c r="F7" s="34">
        <f>+入力シート!N23</f>
        <v>0</v>
      </c>
      <c r="G7">
        <f>+入力シート!M23</f>
        <v>0</v>
      </c>
      <c r="H7" t="e">
        <f>+VLOOKUP(個人!A7,入力シート!$AH$4:$AI$12,2,FALSE)</f>
        <v>#N/A</v>
      </c>
      <c r="I7" t="e">
        <f t="shared" si="0"/>
        <v>#N/A</v>
      </c>
      <c r="J7" t="str">
        <f t="shared" si="2"/>
        <v>　</v>
      </c>
    </row>
    <row r="8" spans="1:10" x14ac:dyDescent="0.2">
      <c r="A8" s="34">
        <f>+入力シート!U$2</f>
        <v>0</v>
      </c>
      <c r="B8" s="34">
        <f>+入力シート!$O$2</f>
        <v>0</v>
      </c>
      <c r="C8" s="34" t="str">
        <f t="shared" si="1"/>
        <v/>
      </c>
      <c r="D8" s="35" t="str">
        <f>+入力シート!L24</f>
        <v/>
      </c>
      <c r="E8" s="25" t="str">
        <f>+入力シート!C24&amp;"　"&amp;入力シート!F24</f>
        <v>　</v>
      </c>
      <c r="F8" s="34">
        <f>+入力シート!N24</f>
        <v>0</v>
      </c>
      <c r="G8">
        <f>+入力シート!M24</f>
        <v>0</v>
      </c>
      <c r="H8" t="e">
        <f>+VLOOKUP(個人!A8,入力シート!$AH$4:$AI$12,2,FALSE)</f>
        <v>#N/A</v>
      </c>
      <c r="I8" t="e">
        <f t="shared" si="0"/>
        <v>#N/A</v>
      </c>
      <c r="J8" t="str">
        <f t="shared" si="2"/>
        <v>　</v>
      </c>
    </row>
    <row r="9" spans="1:10" x14ac:dyDescent="0.2">
      <c r="A9" s="34">
        <f>+入力シート!U$2</f>
        <v>0</v>
      </c>
      <c r="B9" s="34">
        <f>+入力シート!$O$2</f>
        <v>0</v>
      </c>
      <c r="C9" s="34" t="str">
        <f t="shared" si="1"/>
        <v/>
      </c>
      <c r="D9" s="35" t="str">
        <f>+入力シート!L25</f>
        <v/>
      </c>
      <c r="E9" s="25" t="str">
        <f>+入力シート!C25&amp;"　"&amp;入力シート!F25</f>
        <v>　</v>
      </c>
      <c r="F9" s="34">
        <f>+入力シート!N25</f>
        <v>0</v>
      </c>
      <c r="G9">
        <f>+入力シート!M25</f>
        <v>0</v>
      </c>
      <c r="H9" t="e">
        <f>+VLOOKUP(個人!A9,入力シート!$AH$4:$AI$12,2,FALSE)</f>
        <v>#N/A</v>
      </c>
      <c r="I9" t="e">
        <f t="shared" si="0"/>
        <v>#N/A</v>
      </c>
      <c r="J9" t="str">
        <f t="shared" si="2"/>
        <v>　</v>
      </c>
    </row>
    <row r="10" spans="1:10" x14ac:dyDescent="0.2">
      <c r="A10" s="34">
        <f>+入力シート!U$2</f>
        <v>0</v>
      </c>
      <c r="B10" s="34">
        <f>+入力シート!$O$2</f>
        <v>0</v>
      </c>
      <c r="C10" s="34" t="str">
        <f t="shared" si="1"/>
        <v/>
      </c>
      <c r="D10" s="35" t="str">
        <f>+入力シート!L26</f>
        <v/>
      </c>
      <c r="E10" s="25" t="str">
        <f>+入力シート!C26&amp;"　"&amp;入力シート!F26</f>
        <v>　</v>
      </c>
      <c r="F10" s="34">
        <f>+入力シート!N26</f>
        <v>0</v>
      </c>
      <c r="G10">
        <f>+入力シート!M26</f>
        <v>0</v>
      </c>
      <c r="H10" t="e">
        <f>+VLOOKUP(個人!A10,入力シート!$AH$4:$AI$12,2,FALSE)</f>
        <v>#N/A</v>
      </c>
      <c r="I10" t="e">
        <f t="shared" si="0"/>
        <v>#N/A</v>
      </c>
      <c r="J10" t="str">
        <f t="shared" si="2"/>
        <v>　</v>
      </c>
    </row>
    <row r="11" spans="1:10" x14ac:dyDescent="0.2">
      <c r="A11" s="34">
        <f>+入力シート!U$2</f>
        <v>0</v>
      </c>
      <c r="B11" s="34">
        <f>+入力シート!$O$2</f>
        <v>0</v>
      </c>
      <c r="C11" s="34" t="str">
        <f t="shared" si="1"/>
        <v/>
      </c>
      <c r="D11" s="35" t="str">
        <f>+入力シート!L27</f>
        <v/>
      </c>
      <c r="E11" s="25" t="str">
        <f>+入力シート!C27&amp;"　"&amp;入力シート!F27</f>
        <v>　</v>
      </c>
      <c r="F11" s="34">
        <f>+入力シート!N27</f>
        <v>0</v>
      </c>
      <c r="G11">
        <f>+入力シート!M27</f>
        <v>0</v>
      </c>
      <c r="H11" t="e">
        <f>+VLOOKUP(個人!A11,入力シート!$AH$4:$AI$12,2,FALSE)</f>
        <v>#N/A</v>
      </c>
      <c r="I11" t="e">
        <f t="shared" si="0"/>
        <v>#N/A</v>
      </c>
      <c r="J11" t="str">
        <f t="shared" si="2"/>
        <v>　</v>
      </c>
    </row>
    <row r="12" spans="1:10" x14ac:dyDescent="0.2">
      <c r="A12" s="34">
        <f>+入力シート!U$2</f>
        <v>0</v>
      </c>
      <c r="B12" s="34">
        <f>+入力シート!$O$2</f>
        <v>0</v>
      </c>
      <c r="C12" s="34" t="str">
        <f t="shared" si="1"/>
        <v/>
      </c>
      <c r="D12" s="35" t="str">
        <f>+入力シート!L28</f>
        <v/>
      </c>
      <c r="E12" s="25" t="str">
        <f>+入力シート!C28&amp;"　"&amp;入力シート!F28</f>
        <v>　</v>
      </c>
      <c r="F12" s="34">
        <f>+入力シート!N28</f>
        <v>0</v>
      </c>
      <c r="G12">
        <f>+入力シート!M28</f>
        <v>0</v>
      </c>
      <c r="H12" t="e">
        <f>+VLOOKUP(個人!A12,入力シート!$AH$4:$AI$12,2,FALSE)</f>
        <v>#N/A</v>
      </c>
      <c r="I12" t="e">
        <f t="shared" si="0"/>
        <v>#N/A</v>
      </c>
      <c r="J12" t="str">
        <f t="shared" si="2"/>
        <v>　</v>
      </c>
    </row>
    <row r="13" spans="1:10" x14ac:dyDescent="0.2">
      <c r="A13" s="34">
        <f>+入力シート!U$2</f>
        <v>0</v>
      </c>
      <c r="B13" s="34">
        <f>+入力シート!$O$2</f>
        <v>0</v>
      </c>
      <c r="C13" s="34" t="str">
        <f t="shared" si="1"/>
        <v/>
      </c>
      <c r="D13" s="35" t="str">
        <f>+入力シート!L29</f>
        <v/>
      </c>
      <c r="E13" s="25" t="str">
        <f>+入力シート!C29&amp;"　"&amp;入力シート!F29</f>
        <v>　</v>
      </c>
      <c r="F13" s="34">
        <f>+入力シート!N29</f>
        <v>0</v>
      </c>
      <c r="G13">
        <f>+入力シート!M29</f>
        <v>0</v>
      </c>
      <c r="H13" t="e">
        <f>+VLOOKUP(個人!A13,入力シート!$AH$4:$AI$12,2,FALSE)</f>
        <v>#N/A</v>
      </c>
      <c r="I13" t="e">
        <f t="shared" si="0"/>
        <v>#N/A</v>
      </c>
      <c r="J13" t="str">
        <f t="shared" si="2"/>
        <v>　</v>
      </c>
    </row>
    <row r="14" spans="1:10" x14ac:dyDescent="0.2">
      <c r="A14" s="34">
        <f>+入力シート!U$2</f>
        <v>0</v>
      </c>
      <c r="B14" s="34">
        <f>+入力シート!$O$2</f>
        <v>0</v>
      </c>
      <c r="C14" s="34" t="str">
        <f t="shared" si="1"/>
        <v/>
      </c>
      <c r="D14" s="35" t="str">
        <f>+入力シート!L30</f>
        <v/>
      </c>
      <c r="E14" s="25" t="str">
        <f>+入力シート!C30&amp;"　"&amp;入力シート!F30</f>
        <v>　</v>
      </c>
      <c r="F14" s="34">
        <f>+入力シート!N30</f>
        <v>0</v>
      </c>
      <c r="G14">
        <f>+入力シート!M30</f>
        <v>0</v>
      </c>
      <c r="H14" t="e">
        <f>+VLOOKUP(個人!A14,入力シート!$AH$4:$AI$12,2,FALSE)</f>
        <v>#N/A</v>
      </c>
      <c r="I14" t="e">
        <f t="shared" si="0"/>
        <v>#N/A</v>
      </c>
      <c r="J14" t="str">
        <f t="shared" si="2"/>
        <v>　</v>
      </c>
    </row>
    <row r="15" spans="1:10" x14ac:dyDescent="0.2">
      <c r="A15" s="34">
        <f>+入力シート!U$2</f>
        <v>0</v>
      </c>
      <c r="B15" s="34">
        <f>+入力シート!$O$2</f>
        <v>0</v>
      </c>
      <c r="C15" s="34" t="str">
        <f t="shared" si="1"/>
        <v/>
      </c>
      <c r="D15" s="35" t="str">
        <f>+入力シート!L31</f>
        <v/>
      </c>
      <c r="E15" s="25" t="str">
        <f>+入力シート!C31&amp;"　"&amp;入力シート!F31</f>
        <v>　</v>
      </c>
      <c r="F15" s="34">
        <f>+入力シート!N31</f>
        <v>0</v>
      </c>
      <c r="G15">
        <f>+入力シート!M31</f>
        <v>0</v>
      </c>
      <c r="H15" t="e">
        <f>+VLOOKUP(個人!A15,入力シート!$AH$4:$AI$12,2,FALSE)</f>
        <v>#N/A</v>
      </c>
      <c r="I15" t="e">
        <f t="shared" si="0"/>
        <v>#N/A</v>
      </c>
      <c r="J15" t="str">
        <f t="shared" si="2"/>
        <v>　</v>
      </c>
    </row>
    <row r="16" spans="1:10" x14ac:dyDescent="0.2">
      <c r="A16" s="34">
        <f>+入力シート!U$2</f>
        <v>0</v>
      </c>
      <c r="B16" s="34">
        <f>+入力シート!$O$2</f>
        <v>0</v>
      </c>
      <c r="C16" s="34" t="str">
        <f t="shared" si="1"/>
        <v/>
      </c>
      <c r="D16" s="35" t="str">
        <f>+入力シート!L32</f>
        <v/>
      </c>
      <c r="E16" s="25" t="str">
        <f>+入力シート!C32&amp;"　"&amp;入力シート!F32</f>
        <v>　</v>
      </c>
      <c r="F16" s="34">
        <f>+入力シート!N32</f>
        <v>0</v>
      </c>
      <c r="G16">
        <f>+入力シート!M32</f>
        <v>0</v>
      </c>
      <c r="H16" t="e">
        <f>+VLOOKUP(個人!A16,入力シート!$AH$4:$AI$12,2,FALSE)</f>
        <v>#N/A</v>
      </c>
      <c r="I16" t="e">
        <f t="shared" si="0"/>
        <v>#N/A</v>
      </c>
      <c r="J16" t="str">
        <f t="shared" si="2"/>
        <v>　</v>
      </c>
    </row>
    <row r="17" spans="1:10" x14ac:dyDescent="0.2">
      <c r="A17" s="34">
        <f>+入力シート!U$2</f>
        <v>0</v>
      </c>
      <c r="B17" s="34">
        <f>+入力シート!$O$2</f>
        <v>0</v>
      </c>
      <c r="C17" s="34" t="str">
        <f t="shared" si="1"/>
        <v/>
      </c>
      <c r="D17" s="35" t="str">
        <f>+入力シート!L33</f>
        <v/>
      </c>
      <c r="E17" s="25" t="str">
        <f>+入力シート!C33&amp;"　"&amp;入力シート!F33</f>
        <v>　</v>
      </c>
      <c r="F17" s="34">
        <f>+入力シート!N33</f>
        <v>0</v>
      </c>
      <c r="G17">
        <f>+入力シート!M33</f>
        <v>0</v>
      </c>
      <c r="H17" t="e">
        <f>+VLOOKUP(個人!A17,入力シート!$AH$4:$AI$12,2,FALSE)</f>
        <v>#N/A</v>
      </c>
      <c r="I17" t="e">
        <f t="shared" si="0"/>
        <v>#N/A</v>
      </c>
      <c r="J17" t="str">
        <f t="shared" si="2"/>
        <v>　</v>
      </c>
    </row>
    <row r="18" spans="1:10" x14ac:dyDescent="0.2">
      <c r="A18" s="34">
        <f>+入力シート!U$2</f>
        <v>0</v>
      </c>
      <c r="B18" s="34">
        <f>+入力シート!$O$2</f>
        <v>0</v>
      </c>
      <c r="C18" s="34" t="str">
        <f>+IF(D18="","","男")</f>
        <v/>
      </c>
      <c r="D18" s="35" t="str">
        <f>+入力シート!L34</f>
        <v/>
      </c>
      <c r="E18" s="25" t="str">
        <f>+入力シート!C34&amp;"　"&amp;入力シート!F34</f>
        <v>　</v>
      </c>
      <c r="F18" s="34">
        <f>+入力シート!N34</f>
        <v>0</v>
      </c>
      <c r="G18">
        <f>+入力シート!M34</f>
        <v>0</v>
      </c>
      <c r="H18" t="e">
        <f>+VLOOKUP(個人!A18,入力シート!$AH$4:$AI$12,2,FALSE)</f>
        <v>#N/A</v>
      </c>
      <c r="I18" t="e">
        <f t="shared" si="0"/>
        <v>#N/A</v>
      </c>
      <c r="J18" t="str">
        <f t="shared" si="2"/>
        <v>　</v>
      </c>
    </row>
    <row r="19" spans="1:10" x14ac:dyDescent="0.2">
      <c r="A19" s="34">
        <f>+入力シート!U$2</f>
        <v>0</v>
      </c>
      <c r="B19" s="34">
        <f>+入力シート!$O$2</f>
        <v>0</v>
      </c>
      <c r="C19" s="34" t="str">
        <f>+IF(D19="","","女 ")</f>
        <v/>
      </c>
      <c r="D19" s="35" t="str">
        <f>+入力シート!L40</f>
        <v/>
      </c>
      <c r="E19" s="25" t="str">
        <f>+入力シート!C40&amp;"　"&amp;入力シート!F40</f>
        <v>　</v>
      </c>
      <c r="F19" s="34">
        <f>+入力シート!N40</f>
        <v>0</v>
      </c>
      <c r="G19">
        <f>+入力シート!M40</f>
        <v>0</v>
      </c>
      <c r="H19" t="e">
        <f>+VLOOKUP(個人!A19,入力シート!$AH$4:$AI$12,2,FALSE)</f>
        <v>#N/A</v>
      </c>
      <c r="I19" t="e">
        <f t="shared" si="0"/>
        <v>#N/A</v>
      </c>
      <c r="J19" t="str">
        <f t="shared" si="2"/>
        <v>　</v>
      </c>
    </row>
    <row r="20" spans="1:10" x14ac:dyDescent="0.2">
      <c r="A20" s="34">
        <f>+入力シート!U$2</f>
        <v>0</v>
      </c>
      <c r="B20" s="34">
        <f>+入力シート!$O$2</f>
        <v>0</v>
      </c>
      <c r="C20" s="34" t="str">
        <f t="shared" ref="C20:C31" si="3">+IF(D20="","","女 ")</f>
        <v/>
      </c>
      <c r="D20" s="35" t="str">
        <f>+入力シート!L41</f>
        <v/>
      </c>
      <c r="E20" s="25" t="str">
        <f>+入力シート!C41&amp;"　"&amp;入力シート!F41</f>
        <v>　</v>
      </c>
      <c r="F20" s="34">
        <f>+入力シート!N41</f>
        <v>0</v>
      </c>
      <c r="G20">
        <f>+入力シート!M41</f>
        <v>0</v>
      </c>
      <c r="H20" t="e">
        <f>+VLOOKUP(個人!A20,入力シート!$AH$4:$AI$12,2,FALSE)</f>
        <v>#N/A</v>
      </c>
      <c r="I20" t="e">
        <f t="shared" si="0"/>
        <v>#N/A</v>
      </c>
      <c r="J20" t="str">
        <f t="shared" si="2"/>
        <v>　</v>
      </c>
    </row>
    <row r="21" spans="1:10" x14ac:dyDescent="0.2">
      <c r="A21" s="34">
        <f>+入力シート!U$2</f>
        <v>0</v>
      </c>
      <c r="B21" s="34">
        <f>+入力シート!$O$2</f>
        <v>0</v>
      </c>
      <c r="C21" s="34" t="str">
        <f t="shared" si="3"/>
        <v/>
      </c>
      <c r="D21" s="35" t="str">
        <f>+入力シート!L42</f>
        <v/>
      </c>
      <c r="E21" s="25" t="str">
        <f>+入力シート!C42&amp;"　"&amp;入力シート!F42</f>
        <v>　</v>
      </c>
      <c r="F21" s="34">
        <f>+入力シート!N42</f>
        <v>0</v>
      </c>
      <c r="G21">
        <f>+入力シート!M42</f>
        <v>0</v>
      </c>
      <c r="H21" t="e">
        <f>+VLOOKUP(個人!A21,入力シート!$AH$4:$AI$12,2,FALSE)</f>
        <v>#N/A</v>
      </c>
      <c r="I21" t="e">
        <f t="shared" si="0"/>
        <v>#N/A</v>
      </c>
      <c r="J21" t="str">
        <f t="shared" si="2"/>
        <v>　</v>
      </c>
    </row>
    <row r="22" spans="1:10" x14ac:dyDescent="0.2">
      <c r="A22" s="34">
        <f>+入力シート!U$2</f>
        <v>0</v>
      </c>
      <c r="B22" s="34">
        <f>+入力シート!$O$2</f>
        <v>0</v>
      </c>
      <c r="C22" s="34" t="str">
        <f t="shared" si="3"/>
        <v/>
      </c>
      <c r="D22" s="35" t="str">
        <f>+入力シート!L43</f>
        <v/>
      </c>
      <c r="E22" s="25" t="str">
        <f>+入力シート!C43&amp;"　"&amp;入力シート!F43</f>
        <v>　</v>
      </c>
      <c r="F22" s="34">
        <f>+入力シート!N43</f>
        <v>0</v>
      </c>
      <c r="G22">
        <f>+入力シート!M43</f>
        <v>0</v>
      </c>
      <c r="H22" t="e">
        <f>+VLOOKUP(個人!A22,入力シート!$AH$4:$AI$12,2,FALSE)</f>
        <v>#N/A</v>
      </c>
      <c r="I22" t="e">
        <f t="shared" si="0"/>
        <v>#N/A</v>
      </c>
      <c r="J22" t="str">
        <f t="shared" si="2"/>
        <v>　</v>
      </c>
    </row>
    <row r="23" spans="1:10" x14ac:dyDescent="0.2">
      <c r="A23" s="34">
        <f>+入力シート!U$2</f>
        <v>0</v>
      </c>
      <c r="B23" s="34">
        <f>+入力シート!$O$2</f>
        <v>0</v>
      </c>
      <c r="C23" s="34" t="str">
        <f t="shared" si="3"/>
        <v/>
      </c>
      <c r="D23" s="35" t="str">
        <f>+入力シート!L44</f>
        <v/>
      </c>
      <c r="E23" s="25" t="str">
        <f>+入力シート!C44&amp;"　"&amp;入力シート!F44</f>
        <v>　</v>
      </c>
      <c r="F23" s="34">
        <f>+入力シート!N44</f>
        <v>0</v>
      </c>
      <c r="G23">
        <f>+入力シート!M44</f>
        <v>0</v>
      </c>
      <c r="H23" t="e">
        <f>+VLOOKUP(個人!A23,入力シート!$AH$4:$AI$12,2,FALSE)</f>
        <v>#N/A</v>
      </c>
      <c r="I23" t="e">
        <f t="shared" si="0"/>
        <v>#N/A</v>
      </c>
      <c r="J23" t="str">
        <f t="shared" si="2"/>
        <v>　</v>
      </c>
    </row>
    <row r="24" spans="1:10" x14ac:dyDescent="0.2">
      <c r="A24" s="34">
        <f>+入力シート!U$2</f>
        <v>0</v>
      </c>
      <c r="B24" s="34">
        <f>+入力シート!$O$2</f>
        <v>0</v>
      </c>
      <c r="C24" s="34" t="str">
        <f t="shared" si="3"/>
        <v/>
      </c>
      <c r="D24" s="35" t="str">
        <f>+入力シート!L45</f>
        <v/>
      </c>
      <c r="E24" s="25" t="str">
        <f>+入力シート!C45&amp;"　"&amp;入力シート!F45</f>
        <v>　</v>
      </c>
      <c r="F24" s="34">
        <f>+入力シート!N45</f>
        <v>0</v>
      </c>
      <c r="G24">
        <f>+入力シート!M45</f>
        <v>0</v>
      </c>
      <c r="H24" t="e">
        <f>+VLOOKUP(個人!A24,入力シート!$AH$4:$AI$12,2,FALSE)</f>
        <v>#N/A</v>
      </c>
      <c r="I24" t="e">
        <f t="shared" si="0"/>
        <v>#N/A</v>
      </c>
      <c r="J24" t="str">
        <f t="shared" si="2"/>
        <v>　</v>
      </c>
    </row>
    <row r="25" spans="1:10" x14ac:dyDescent="0.2">
      <c r="A25" s="34">
        <f>+入力シート!U$2</f>
        <v>0</v>
      </c>
      <c r="B25" s="34">
        <f>+入力シート!$O$2</f>
        <v>0</v>
      </c>
      <c r="C25" s="34" t="str">
        <f t="shared" si="3"/>
        <v/>
      </c>
      <c r="D25" s="35" t="str">
        <f>+入力シート!L46</f>
        <v/>
      </c>
      <c r="E25" s="25" t="str">
        <f>+入力シート!C46&amp;"　"&amp;入力シート!F46</f>
        <v>　</v>
      </c>
      <c r="F25" s="34">
        <f>+入力シート!N46</f>
        <v>0</v>
      </c>
      <c r="G25">
        <f>+入力シート!M46</f>
        <v>0</v>
      </c>
      <c r="H25" t="e">
        <f>+VLOOKUP(個人!A25,入力シート!$AH$4:$AI$12,2,FALSE)</f>
        <v>#N/A</v>
      </c>
      <c r="I25" t="e">
        <f t="shared" si="0"/>
        <v>#N/A</v>
      </c>
      <c r="J25" t="str">
        <f t="shared" si="2"/>
        <v>　</v>
      </c>
    </row>
    <row r="26" spans="1:10" x14ac:dyDescent="0.2">
      <c r="A26" s="34">
        <f>+入力シート!U$2</f>
        <v>0</v>
      </c>
      <c r="B26" s="34">
        <f>+入力シート!$O$2</f>
        <v>0</v>
      </c>
      <c r="C26" s="34" t="str">
        <f t="shared" si="3"/>
        <v/>
      </c>
      <c r="D26" s="35" t="str">
        <f>+入力シート!L47</f>
        <v/>
      </c>
      <c r="E26" s="25" t="str">
        <f>+入力シート!C47&amp;"　"&amp;入力シート!F47</f>
        <v>　</v>
      </c>
      <c r="F26" s="34">
        <f>+入力シート!N47</f>
        <v>0</v>
      </c>
      <c r="G26">
        <f>+入力シート!M47</f>
        <v>0</v>
      </c>
      <c r="H26" t="e">
        <f>+VLOOKUP(個人!A26,入力シート!$AH$4:$AI$12,2,FALSE)</f>
        <v>#N/A</v>
      </c>
      <c r="I26" t="e">
        <f t="shared" si="0"/>
        <v>#N/A</v>
      </c>
      <c r="J26" t="str">
        <f t="shared" si="2"/>
        <v>　</v>
      </c>
    </row>
    <row r="27" spans="1:10" x14ac:dyDescent="0.2">
      <c r="A27" s="34">
        <f>+入力シート!U$2</f>
        <v>0</v>
      </c>
      <c r="B27" s="34">
        <f>+入力シート!$O$2</f>
        <v>0</v>
      </c>
      <c r="C27" s="34" t="str">
        <f t="shared" si="3"/>
        <v/>
      </c>
      <c r="D27" s="35" t="str">
        <f>+入力シート!L48</f>
        <v/>
      </c>
      <c r="E27" s="25" t="str">
        <f>+入力シート!C48&amp;"　"&amp;入力シート!F48</f>
        <v>　</v>
      </c>
      <c r="F27" s="34">
        <f>+入力シート!N48</f>
        <v>0</v>
      </c>
      <c r="G27">
        <f>+入力シート!M48</f>
        <v>0</v>
      </c>
      <c r="H27" t="e">
        <f>+VLOOKUP(個人!A27,入力シート!$AH$4:$AI$12,2,FALSE)</f>
        <v>#N/A</v>
      </c>
      <c r="I27" t="e">
        <f t="shared" si="0"/>
        <v>#N/A</v>
      </c>
      <c r="J27" t="str">
        <f t="shared" si="2"/>
        <v>　</v>
      </c>
    </row>
    <row r="28" spans="1:10" x14ac:dyDescent="0.2">
      <c r="A28" s="34">
        <f>+入力シート!U$2</f>
        <v>0</v>
      </c>
      <c r="B28" s="34">
        <f>+入力シート!$O$2</f>
        <v>0</v>
      </c>
      <c r="C28" s="34" t="str">
        <f t="shared" si="3"/>
        <v/>
      </c>
      <c r="D28" s="35" t="str">
        <f>+入力シート!L49</f>
        <v/>
      </c>
      <c r="E28" s="25" t="str">
        <f>+入力シート!C49&amp;"　"&amp;入力シート!F49</f>
        <v>　</v>
      </c>
      <c r="F28" s="34">
        <f>+入力シート!N49</f>
        <v>0</v>
      </c>
      <c r="G28">
        <f>+入力シート!M49</f>
        <v>0</v>
      </c>
      <c r="H28" t="e">
        <f>+VLOOKUP(個人!A28,入力シート!$AH$4:$AI$12,2,FALSE)</f>
        <v>#N/A</v>
      </c>
      <c r="I28" t="e">
        <f t="shared" si="0"/>
        <v>#N/A</v>
      </c>
      <c r="J28" t="str">
        <f t="shared" si="2"/>
        <v>　</v>
      </c>
    </row>
    <row r="29" spans="1:10" x14ac:dyDescent="0.2">
      <c r="A29" s="34">
        <f>+入力シート!U$2</f>
        <v>0</v>
      </c>
      <c r="B29" s="34">
        <f>+入力シート!$O$2</f>
        <v>0</v>
      </c>
      <c r="C29" s="34" t="str">
        <f t="shared" si="3"/>
        <v/>
      </c>
      <c r="D29" s="35" t="str">
        <f>+入力シート!L50</f>
        <v/>
      </c>
      <c r="E29" s="25" t="str">
        <f>+入力シート!C50&amp;"　"&amp;入力シート!F50</f>
        <v>　</v>
      </c>
      <c r="F29" s="34">
        <f>+入力シート!N50</f>
        <v>0</v>
      </c>
      <c r="G29">
        <f>+入力シート!M50</f>
        <v>0</v>
      </c>
      <c r="H29" t="e">
        <f>+VLOOKUP(個人!A29,入力シート!$AH$4:$AI$12,2,FALSE)</f>
        <v>#N/A</v>
      </c>
      <c r="I29" t="e">
        <f t="shared" si="0"/>
        <v>#N/A</v>
      </c>
      <c r="J29" t="str">
        <f t="shared" si="2"/>
        <v>　</v>
      </c>
    </row>
    <row r="30" spans="1:10" x14ac:dyDescent="0.2">
      <c r="A30" s="34">
        <f>+入力シート!U$2</f>
        <v>0</v>
      </c>
      <c r="B30" s="34">
        <f>+入力シート!$O$2</f>
        <v>0</v>
      </c>
      <c r="C30" s="34" t="str">
        <f t="shared" si="3"/>
        <v/>
      </c>
      <c r="D30" s="35" t="str">
        <f>+入力シート!L51</f>
        <v/>
      </c>
      <c r="E30" s="25" t="str">
        <f>+入力シート!C51&amp;"　"&amp;入力シート!F51</f>
        <v>　</v>
      </c>
      <c r="F30" s="34">
        <f>+入力シート!N51</f>
        <v>0</v>
      </c>
      <c r="G30">
        <f>+入力シート!M51</f>
        <v>0</v>
      </c>
      <c r="H30" t="e">
        <f>+VLOOKUP(個人!A30,入力シート!$AH$4:$AI$12,2,FALSE)</f>
        <v>#N/A</v>
      </c>
      <c r="I30" t="e">
        <f t="shared" si="0"/>
        <v>#N/A</v>
      </c>
      <c r="J30" t="str">
        <f t="shared" si="2"/>
        <v>　</v>
      </c>
    </row>
    <row r="31" spans="1:10" x14ac:dyDescent="0.2">
      <c r="A31" s="34">
        <f>+入力シート!U$2</f>
        <v>0</v>
      </c>
      <c r="B31" s="34">
        <f>+入力シート!$O$2</f>
        <v>0</v>
      </c>
      <c r="C31" s="34" t="str">
        <f t="shared" si="3"/>
        <v/>
      </c>
      <c r="D31" s="35" t="str">
        <f>+入力シート!L52</f>
        <v/>
      </c>
      <c r="E31" s="25" t="str">
        <f>+入力シート!C52&amp;"　"&amp;入力シート!F52</f>
        <v>　</v>
      </c>
      <c r="F31" s="34">
        <f>+入力シート!N52</f>
        <v>0</v>
      </c>
      <c r="G31">
        <f>+入力シート!M52</f>
        <v>0</v>
      </c>
      <c r="H31" t="e">
        <f>+VLOOKUP(個人!A31,入力シート!$AH$4:$AI$12,2,FALSE)</f>
        <v>#N/A</v>
      </c>
      <c r="I31" t="e">
        <f t="shared" si="0"/>
        <v>#N/A</v>
      </c>
      <c r="J31" t="str">
        <f t="shared" si="2"/>
        <v>　</v>
      </c>
    </row>
  </sheetData>
  <sheetProtection algorithmName="SHA-512" hashValue="i39mMhvk3aCErt2z8hSg9aCkwDZWeLqb/MW89xHCMtqBI6vfJA5qaLaSwMWZekRgAyXxh+KcF1XWxDtGtpTybA==" saltValue="uFu3AgVOQ+LqHt/ySDuxFw==" spinCount="100000" sheet="1" objects="1" scenarios="1"/>
  <autoFilter ref="E3:E31" xr:uid="{00000000-0009-0000-0000-000003000000}"/>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1"/>
  </sheetPr>
  <dimension ref="A2:AE2"/>
  <sheetViews>
    <sheetView workbookViewId="0">
      <selection activeCell="Y2" sqref="Y2"/>
    </sheetView>
  </sheetViews>
  <sheetFormatPr defaultColWidth="8.796875" defaultRowHeight="14.4" x14ac:dyDescent="0.2"/>
  <cols>
    <col min="2" max="2" width="19.09765625" bestFit="1" customWidth="1"/>
    <col min="3" max="3" width="9" bestFit="1" customWidth="1"/>
    <col min="4" max="4" width="8.69921875" bestFit="1" customWidth="1"/>
    <col min="5" max="5" width="5.796875" bestFit="1" customWidth="1"/>
    <col min="6" max="11" width="4.5" bestFit="1" customWidth="1"/>
    <col min="12" max="12" width="5.296875" bestFit="1" customWidth="1"/>
    <col min="13" max="14" width="5.296875" customWidth="1"/>
    <col min="15" max="15" width="3.296875" bestFit="1" customWidth="1"/>
    <col min="16" max="22" width="4.5" bestFit="1" customWidth="1"/>
    <col min="23" max="23" width="5.296875" bestFit="1" customWidth="1"/>
    <col min="24" max="25" width="5.296875" customWidth="1"/>
    <col min="26" max="26" width="3.296875" bestFit="1" customWidth="1"/>
    <col min="27" max="27" width="5.5" bestFit="1" customWidth="1"/>
  </cols>
  <sheetData>
    <row r="2" spans="1:31" x14ac:dyDescent="0.2">
      <c r="A2" s="22">
        <f>+入力シート!U2</f>
        <v>0</v>
      </c>
      <c r="B2" s="11">
        <f>入力シート!D2</f>
        <v>0</v>
      </c>
      <c r="C2" s="260">
        <f>COUNTA(入力シート!C23)</f>
        <v>0</v>
      </c>
      <c r="D2" s="260">
        <f>COUNTA(入力シート!C42)</f>
        <v>0</v>
      </c>
      <c r="E2" s="12">
        <f>COUNTIF(入力シート!$L$19:$L$34,50)</f>
        <v>0</v>
      </c>
      <c r="F2" s="12">
        <f>COUNTIF(入力シート!$L$19:$L$34,55)</f>
        <v>0</v>
      </c>
      <c r="G2" s="12">
        <f>COUNTIF(入力シート!$L$19:$L$34,60)</f>
        <v>0</v>
      </c>
      <c r="H2" s="12">
        <f>COUNTIF(入力シート!$L$19:$L$34,66)</f>
        <v>0</v>
      </c>
      <c r="I2" s="12">
        <f>COUNTIF(入力シート!$L$19:$L$34,73)</f>
        <v>0</v>
      </c>
      <c r="J2" s="12">
        <f>COUNTIF(入力シート!$L$19:$L$34,81)</f>
        <v>0</v>
      </c>
      <c r="K2" s="12">
        <f>COUNTIF(入力シート!$L$19:$L$34,90)</f>
        <v>0</v>
      </c>
      <c r="L2" s="12">
        <f>COUNTIF(入力シート!$L$19:$L$34,"90超")</f>
        <v>0</v>
      </c>
      <c r="M2" s="12">
        <f>COUNTIF(入力シート!$L$19:$L$34,"初60")</f>
        <v>0</v>
      </c>
      <c r="N2" s="12">
        <f>COUNTIF(入力シート!$L$19:$L$34,"初60超")</f>
        <v>0</v>
      </c>
      <c r="O2" s="13">
        <f>SUM(E2:N2)</f>
        <v>0</v>
      </c>
      <c r="P2" s="12">
        <f>COUNTIF(入力シート!$L$40:$L$52,40)</f>
        <v>0</v>
      </c>
      <c r="Q2" s="12">
        <f>COUNTIF(入力シート!$L$40:$L$52,44)</f>
        <v>0</v>
      </c>
      <c r="R2" s="12">
        <f>COUNTIF(入力シート!$L$40:$L$52,48)</f>
        <v>0</v>
      </c>
      <c r="S2" s="12">
        <f>COUNTIF(入力シート!$L$40:$L$52,52)</f>
        <v>0</v>
      </c>
      <c r="T2" s="12">
        <f>COUNTIF(入力シート!$L$40:$L$52,57)</f>
        <v>0</v>
      </c>
      <c r="U2" s="12">
        <f>COUNTIF(入力シート!$L$40:$L$52,63)</f>
        <v>0</v>
      </c>
      <c r="V2" s="12">
        <f>COUNTIF(入力シート!$L$40:$L$52,70)</f>
        <v>0</v>
      </c>
      <c r="W2" s="12">
        <f>COUNTIF(入力シート!$L$40:$L$52,"70+")</f>
        <v>0</v>
      </c>
      <c r="X2" s="12">
        <f>COUNTIF(入力シート!$L$40:$L$52,"初52")</f>
        <v>0</v>
      </c>
      <c r="Y2" s="12">
        <f>COUNTIF(入力シート!$L$40:$L$52,"初52超")</f>
        <v>0</v>
      </c>
      <c r="Z2" s="13">
        <f>SUM(P2:Y2)</f>
        <v>0</v>
      </c>
      <c r="AA2" s="14">
        <f>+O2+Z2</f>
        <v>0</v>
      </c>
      <c r="AB2" s="52">
        <f>+入力シート!K11</f>
        <v>0</v>
      </c>
      <c r="AC2" s="52">
        <f>+入力シート!G13</f>
        <v>0</v>
      </c>
      <c r="AD2" s="52">
        <f>+入力シート!K13</f>
        <v>0</v>
      </c>
      <c r="AE2" s="52">
        <f>+入力シート!K14</f>
        <v>0</v>
      </c>
    </row>
  </sheetData>
  <sheetProtection algorithmName="SHA-512" hashValue="paOdBTKiVvB5GUbJ1B4zl3a99fmxX/AH6Xw47TYRu9/WdRIxKdGkVjsg0BHrms4NUhycfM36km4qLGnfn5W6+Q==" saltValue="bdjgVcxwG9aJIqeP4bvMaQ==" spinCount="100000" sheet="1" objects="1" scenarios="1"/>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86401-67EF-49D0-94E6-BFCF4086B1E8}">
  <sheetPr>
    <tabColor theme="1"/>
  </sheetPr>
  <dimension ref="A2:D5"/>
  <sheetViews>
    <sheetView workbookViewId="0">
      <selection activeCell="C3" sqref="C3"/>
    </sheetView>
  </sheetViews>
  <sheetFormatPr defaultRowHeight="14.4" x14ac:dyDescent="0.2"/>
  <cols>
    <col min="2" max="2" width="10.59765625" bestFit="1" customWidth="1"/>
  </cols>
  <sheetData>
    <row r="2" spans="1:4" x14ac:dyDescent="0.2">
      <c r="A2" t="s">
        <v>102</v>
      </c>
      <c r="B2">
        <f>+入力シート!T8</f>
        <v>0</v>
      </c>
      <c r="C2">
        <f>+入力シート!O$2</f>
        <v>0</v>
      </c>
      <c r="D2">
        <f>+入力シート!Y8</f>
        <v>0</v>
      </c>
    </row>
    <row r="3" spans="1:4" x14ac:dyDescent="0.2">
      <c r="B3">
        <f>+入力シート!T9</f>
        <v>0</v>
      </c>
      <c r="C3">
        <f>+入力シート!O$2</f>
        <v>0</v>
      </c>
      <c r="D3">
        <f>+入力シート!Y9</f>
        <v>0</v>
      </c>
    </row>
    <row r="4" spans="1:4" x14ac:dyDescent="0.2">
      <c r="B4">
        <f>+入力シート!T10</f>
        <v>0</v>
      </c>
      <c r="C4">
        <f>+入力シート!O$2</f>
        <v>0</v>
      </c>
      <c r="D4">
        <f>+入力シート!Y10</f>
        <v>0</v>
      </c>
    </row>
    <row r="5" spans="1:4" x14ac:dyDescent="0.2">
      <c r="B5">
        <f>+入力シート!T11</f>
        <v>0</v>
      </c>
      <c r="C5">
        <f>+入力シート!O$2</f>
        <v>0</v>
      </c>
      <c r="D5">
        <f>+入力シート!Y11</f>
        <v>0</v>
      </c>
    </row>
  </sheetData>
  <sheetProtection algorithmName="SHA-512" hashValue="G3/2CcQjG31uSXqyjusM3hodFlBfqcmu9ewCSe44B0JR9dsqVXKCfpLaNJNi2LzamDZoNRH9GNQeWzNct6+yUA==" saltValue="iROYT4G9o/fazOwR1hDMFg==" spinCount="100000"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説明</vt:lpstr>
      <vt:lpstr>入力シート</vt:lpstr>
      <vt:lpstr>団体</vt:lpstr>
      <vt:lpstr>個人</vt:lpstr>
      <vt:lpstr>人数</vt:lpstr>
      <vt:lpstr>審判</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一真 谷口</dc:creator>
  <cp:lastModifiedBy>一真 谷口</cp:lastModifiedBy>
  <cp:lastPrinted>2024-11-22T23:15:00Z</cp:lastPrinted>
  <dcterms:created xsi:type="dcterms:W3CDTF">2016-11-05T23:11:26Z</dcterms:created>
  <dcterms:modified xsi:type="dcterms:W3CDTF">2024-11-22T23:27:04Z</dcterms:modified>
</cp:coreProperties>
</file>